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P070103\Downloads\"/>
    </mc:Choice>
  </mc:AlternateContent>
  <bookViews>
    <workbookView xWindow="0" yWindow="0" windowWidth="19200" windowHeight="10095" activeTab="1"/>
  </bookViews>
  <sheets>
    <sheet name="INGRESOS Y EGRESOS SEPTIEMBRE" sheetId="2" r:id="rId1"/>
    <sheet name="Presup. Aprobado-Ejec OAI " sheetId="3" r:id="rId2"/>
  </sheets>
  <definedNames>
    <definedName name="_xlnm.Print_Area" localSheetId="0">'INGRESOS Y EGRESOS SEPTIEMBRE'!$A$1:$G$561</definedName>
    <definedName name="_xlnm.Print_Area" localSheetId="1">'Presup. Aprobado-Ejec OAI '!$A$1:$S$90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E10" i="3"/>
  <c r="F10" i="3"/>
  <c r="G10" i="3"/>
  <c r="H10" i="3"/>
  <c r="I10" i="3"/>
  <c r="I80" i="3" s="1"/>
  <c r="J10" i="3"/>
  <c r="K10" i="3"/>
  <c r="K80" i="3" s="1"/>
  <c r="L10" i="3"/>
  <c r="N10" i="3"/>
  <c r="O10" i="3"/>
  <c r="P10" i="3"/>
  <c r="Q10" i="3"/>
  <c r="M11" i="3"/>
  <c r="R11" i="3" s="1"/>
  <c r="R12" i="3"/>
  <c r="R13" i="3"/>
  <c r="R14" i="3"/>
  <c r="M15" i="3"/>
  <c r="R15" i="3"/>
  <c r="D16" i="3"/>
  <c r="E16" i="3"/>
  <c r="G16" i="3"/>
  <c r="H16" i="3"/>
  <c r="I16" i="3"/>
  <c r="J16" i="3"/>
  <c r="K16" i="3"/>
  <c r="L16" i="3"/>
  <c r="M16" i="3"/>
  <c r="N16" i="3"/>
  <c r="O16" i="3"/>
  <c r="P16" i="3"/>
  <c r="Q16" i="3"/>
  <c r="R17" i="3"/>
  <c r="R18" i="3"/>
  <c r="R19" i="3"/>
  <c r="R20" i="3"/>
  <c r="R21" i="3"/>
  <c r="R22" i="3"/>
  <c r="R23" i="3"/>
  <c r="F24" i="3"/>
  <c r="F16" i="3" s="1"/>
  <c r="R24" i="3"/>
  <c r="R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R27" i="3"/>
  <c r="R28" i="3"/>
  <c r="R29" i="3"/>
  <c r="R30" i="3"/>
  <c r="R31" i="3"/>
  <c r="R32" i="3"/>
  <c r="R33" i="3"/>
  <c r="R34" i="3"/>
  <c r="R35" i="3"/>
  <c r="D36" i="3"/>
  <c r="E36" i="3"/>
  <c r="F36" i="3"/>
  <c r="G36" i="3"/>
  <c r="R37" i="3"/>
  <c r="R38" i="3"/>
  <c r="R39" i="3"/>
  <c r="R43" i="3"/>
  <c r="R44" i="3"/>
  <c r="D45" i="3"/>
  <c r="E45" i="3"/>
  <c r="F45" i="3"/>
  <c r="G45" i="3"/>
  <c r="H45" i="3"/>
  <c r="H36" i="3" s="1"/>
  <c r="I45" i="3"/>
  <c r="I36" i="3" s="1"/>
  <c r="J45" i="3"/>
  <c r="J36" i="3" s="1"/>
  <c r="J80" i="3" s="1"/>
  <c r="K45" i="3"/>
  <c r="K36" i="3" s="1"/>
  <c r="L45" i="3"/>
  <c r="L36" i="3" s="1"/>
  <c r="L80" i="3" s="1"/>
  <c r="M45" i="3"/>
  <c r="M36" i="3" s="1"/>
  <c r="N45" i="3"/>
  <c r="N36" i="3" s="1"/>
  <c r="N80" i="3" s="1"/>
  <c r="O45" i="3"/>
  <c r="O36" i="3" s="1"/>
  <c r="P45" i="3"/>
  <c r="P36" i="3" s="1"/>
  <c r="P80" i="3" s="1"/>
  <c r="Q45" i="3"/>
  <c r="Q36" i="3" s="1"/>
  <c r="R45" i="3"/>
  <c r="R46" i="3"/>
  <c r="R47" i="3"/>
  <c r="R48" i="3"/>
  <c r="R51" i="3"/>
  <c r="D52" i="3"/>
  <c r="E52" i="3"/>
  <c r="F52" i="3"/>
  <c r="G52" i="3"/>
  <c r="R52" i="3" s="1"/>
  <c r="H52" i="3"/>
  <c r="I52" i="3"/>
  <c r="J52" i="3"/>
  <c r="K52" i="3"/>
  <c r="L52" i="3"/>
  <c r="M52" i="3"/>
  <c r="N52" i="3"/>
  <c r="O52" i="3"/>
  <c r="P52" i="3"/>
  <c r="Q52" i="3"/>
  <c r="R53" i="3"/>
  <c r="R54" i="3"/>
  <c r="R55" i="3"/>
  <c r="R56" i="3"/>
  <c r="R57" i="3"/>
  <c r="R58" i="3"/>
  <c r="R59" i="3"/>
  <c r="R60" i="3"/>
  <c r="R61" i="3"/>
  <c r="D62" i="3"/>
  <c r="E62" i="3"/>
  <c r="E80" i="3" s="1"/>
  <c r="F62" i="3"/>
  <c r="G62" i="3"/>
  <c r="R62" i="3" s="1"/>
  <c r="H62" i="3"/>
  <c r="I62" i="3"/>
  <c r="J62" i="3"/>
  <c r="K62" i="3"/>
  <c r="L62" i="3"/>
  <c r="M62" i="3"/>
  <c r="N62" i="3"/>
  <c r="O62" i="3"/>
  <c r="O80" i="3" s="1"/>
  <c r="P62" i="3"/>
  <c r="Q62" i="3"/>
  <c r="Q80" i="3" s="1"/>
  <c r="R63" i="3"/>
  <c r="R64" i="3"/>
  <c r="R65" i="3"/>
  <c r="R66" i="3"/>
  <c r="R67" i="3"/>
  <c r="R68" i="3"/>
  <c r="R69" i="3"/>
  <c r="R70" i="3"/>
  <c r="R71" i="3"/>
  <c r="R72" i="3"/>
  <c r="R73" i="3"/>
  <c r="R74" i="3"/>
  <c r="D75" i="3"/>
  <c r="E75" i="3"/>
  <c r="G75" i="3"/>
  <c r="H75" i="3"/>
  <c r="I75" i="3"/>
  <c r="J75" i="3"/>
  <c r="F76" i="3"/>
  <c r="R76" i="3" s="1"/>
  <c r="D78" i="3"/>
  <c r="E78" i="3"/>
  <c r="D80" i="3"/>
  <c r="R36" i="3" l="1"/>
  <c r="H80" i="3"/>
  <c r="R16" i="3"/>
  <c r="F75" i="3"/>
  <c r="R75" i="3" s="1"/>
  <c r="M10" i="3"/>
  <c r="M80" i="3" s="1"/>
  <c r="G80" i="3"/>
  <c r="F80" i="3" l="1"/>
  <c r="R10" i="3"/>
  <c r="R80" i="3" s="1"/>
  <c r="D18" i="2" l="1"/>
  <c r="F17" i="2"/>
  <c r="F16" i="2"/>
  <c r="F15" i="2"/>
  <c r="F18" i="2" l="1"/>
</calcChain>
</file>

<file path=xl/sharedStrings.xml><?xml version="1.0" encoding="utf-8"?>
<sst xmlns="http://schemas.openxmlformats.org/spreadsheetml/2006/main" count="845" uniqueCount="490">
  <si>
    <t>PUERTO</t>
  </si>
  <si>
    <t>REFERENCIA</t>
  </si>
  <si>
    <t>FECHA</t>
  </si>
  <si>
    <t>VALOR US$</t>
  </si>
  <si>
    <t>TOTAL RD$</t>
  </si>
  <si>
    <t>TOTAL GENERAL</t>
  </si>
  <si>
    <t>DEP. EN RD$</t>
  </si>
  <si>
    <t>DEPOSITOS EN TRANSITOS</t>
  </si>
  <si>
    <t>CONCEPTO</t>
  </si>
  <si>
    <t>VALOR RD$</t>
  </si>
  <si>
    <t>SUB-TOTAL</t>
  </si>
  <si>
    <t>DEPOSITOS BANCARIOS</t>
  </si>
  <si>
    <t>VALOR</t>
  </si>
  <si>
    <t>TOTAL</t>
  </si>
  <si>
    <t>CUENTA OPERACIONES</t>
  </si>
  <si>
    <t>PUERTO LUPERON</t>
  </si>
  <si>
    <t xml:space="preserve">TASA </t>
  </si>
  <si>
    <t>FECHA INGRESO</t>
  </si>
  <si>
    <t>DESCRIPCION</t>
  </si>
  <si>
    <t>Cta # 010-500107-4</t>
  </si>
  <si>
    <t xml:space="preserve"> TOTAL </t>
  </si>
  <si>
    <t>LA CANA</t>
  </si>
  <si>
    <t xml:space="preserve">  PAGOS ACH</t>
  </si>
  <si>
    <t>PUERTO PLATA</t>
  </si>
  <si>
    <t xml:space="preserve">TOTAL GENERAL </t>
  </si>
  <si>
    <t>CUENTA DÓLAR</t>
  </si>
  <si>
    <t>SUBTOTAL</t>
  </si>
  <si>
    <t>OFICINA CENTRAL</t>
  </si>
  <si>
    <t>BOCA CHICA</t>
  </si>
  <si>
    <t>LUPERON</t>
  </si>
  <si>
    <t>AZUA</t>
  </si>
  <si>
    <t>BARAHONA</t>
  </si>
  <si>
    <t>MANZANILLO</t>
  </si>
  <si>
    <t xml:space="preserve"> CREDITO CUENTA CORRIENTE</t>
  </si>
  <si>
    <t>RELACION DE TRANSFERENCIAS ACH. RECIBIDAS DE TERCEROS</t>
  </si>
  <si>
    <t>ACH</t>
  </si>
  <si>
    <t>SANTA BARBARA</t>
  </si>
  <si>
    <t xml:space="preserve">CUENTA </t>
  </si>
  <si>
    <t xml:space="preserve">DESCRIPCION </t>
  </si>
  <si>
    <t>CREDITO</t>
  </si>
  <si>
    <t>DEBITO</t>
  </si>
  <si>
    <t>DEP. EN USD</t>
  </si>
  <si>
    <t>CHEQUES REINTEGRADOS</t>
  </si>
  <si>
    <t>BENEFICIARIOS</t>
  </si>
  <si>
    <t>NO.CHEQUES</t>
  </si>
  <si>
    <t>PUERTOS</t>
  </si>
  <si>
    <t>REGITRO CONTABLE</t>
  </si>
  <si>
    <t>PAGO ACH</t>
  </si>
  <si>
    <t>1.1.01.02.01.02.01</t>
  </si>
  <si>
    <t>SAN PEDRO</t>
  </si>
  <si>
    <t>CREDITO CUENTA CORRIENTE</t>
  </si>
  <si>
    <t>DONACIONES</t>
  </si>
  <si>
    <t xml:space="preserve">Numero </t>
  </si>
  <si>
    <t>Fecha</t>
  </si>
  <si>
    <t>Beneficiario</t>
  </si>
  <si>
    <t>Concepto</t>
  </si>
  <si>
    <t xml:space="preserve">Cuenta </t>
  </si>
  <si>
    <t>Monto</t>
  </si>
  <si>
    <t>NOMINA</t>
  </si>
  <si>
    <t>PRESTACIONES LABORALES</t>
  </si>
  <si>
    <t>REPOSICION DE CAJA CHICA</t>
  </si>
  <si>
    <t>LA ROMANA</t>
  </si>
  <si>
    <t>DOMINGO MOREL</t>
  </si>
  <si>
    <t>DEPOSITO EN TRANSITO</t>
  </si>
  <si>
    <t>4.3.06.01.99.01</t>
  </si>
  <si>
    <t>PRIMA POSITIVA</t>
  </si>
  <si>
    <t>ANYARLENE BERGES PEÑA</t>
  </si>
  <si>
    <t>DIETA CONSEJO ADM.</t>
  </si>
  <si>
    <t>3070040459-17</t>
  </si>
  <si>
    <t>3070040091-17</t>
  </si>
  <si>
    <t>3070030127-17</t>
  </si>
  <si>
    <t>70010496-17</t>
  </si>
  <si>
    <t>83202537-1</t>
  </si>
  <si>
    <t>541496-1</t>
  </si>
  <si>
    <t>.</t>
  </si>
  <si>
    <t>400080168-9</t>
  </si>
  <si>
    <t>4992487-5</t>
  </si>
  <si>
    <t>4996900-5</t>
  </si>
  <si>
    <t>82050418-1</t>
  </si>
  <si>
    <t>82050421-1</t>
  </si>
  <si>
    <t>820030473-1</t>
  </si>
  <si>
    <t>820030476-1</t>
  </si>
  <si>
    <t>820030479-1</t>
  </si>
  <si>
    <t>510040761-20</t>
  </si>
  <si>
    <t>1130020932-8</t>
  </si>
  <si>
    <t>050097-5</t>
  </si>
  <si>
    <t>20537983-6</t>
  </si>
  <si>
    <t>670915847-6</t>
  </si>
  <si>
    <t>310020063-5</t>
  </si>
  <si>
    <t>3070040456-17</t>
  </si>
  <si>
    <t>820030426-1</t>
  </si>
  <si>
    <t>820030429-1</t>
  </si>
  <si>
    <t>0082050012-1</t>
  </si>
  <si>
    <t>0082050015-1</t>
  </si>
  <si>
    <t>23158706-6</t>
  </si>
  <si>
    <t>678983009-6</t>
  </si>
  <si>
    <t>1130040306-8</t>
  </si>
  <si>
    <t>625133-10</t>
  </si>
  <si>
    <t>820030344-1</t>
  </si>
  <si>
    <t>820030347-1</t>
  </si>
  <si>
    <t>1100010335-8</t>
  </si>
  <si>
    <t>5486857-6</t>
  </si>
  <si>
    <t>678983106-6</t>
  </si>
  <si>
    <t>70040088-17</t>
  </si>
  <si>
    <t>310020171-5</t>
  </si>
  <si>
    <t>310020174-5</t>
  </si>
  <si>
    <t>8121983-8</t>
  </si>
  <si>
    <t>020373-10</t>
  </si>
  <si>
    <t>820050005-1</t>
  </si>
  <si>
    <t>820050008-1</t>
  </si>
  <si>
    <t>820050014-1</t>
  </si>
  <si>
    <t>820050018-1</t>
  </si>
  <si>
    <t>020398-8</t>
  </si>
  <si>
    <t>020401-26</t>
  </si>
  <si>
    <t>070605-20</t>
  </si>
  <si>
    <t>961876-9</t>
  </si>
  <si>
    <t>687714042-6</t>
  </si>
  <si>
    <t>040071-5</t>
  </si>
  <si>
    <t>070216-8</t>
  </si>
  <si>
    <t>130052-8</t>
  </si>
  <si>
    <t>820030208-1</t>
  </si>
  <si>
    <t>820030211-1</t>
  </si>
  <si>
    <t>030380-8</t>
  </si>
  <si>
    <t>23158709-6</t>
  </si>
  <si>
    <t>671633991-6</t>
  </si>
  <si>
    <t>020162-10</t>
  </si>
  <si>
    <t>82010245-1</t>
  </si>
  <si>
    <t>671632549-6</t>
  </si>
  <si>
    <t>090081-5</t>
  </si>
  <si>
    <t>050267-1</t>
  </si>
  <si>
    <t>050270-1</t>
  </si>
  <si>
    <t>050273-1</t>
  </si>
  <si>
    <t>060845-8</t>
  </si>
  <si>
    <t>060848-26</t>
  </si>
  <si>
    <t>671632656-6</t>
  </si>
  <si>
    <t>071185-17</t>
  </si>
  <si>
    <t>060264-9</t>
  </si>
  <si>
    <t>060267-9</t>
  </si>
  <si>
    <t>030259-1</t>
  </si>
  <si>
    <t>030262-1</t>
  </si>
  <si>
    <t>030401-26</t>
  </si>
  <si>
    <t>030404-8</t>
  </si>
  <si>
    <t>671634872-6</t>
  </si>
  <si>
    <t>060192-5</t>
  </si>
  <si>
    <t>060195-5</t>
  </si>
  <si>
    <t>020335-10</t>
  </si>
  <si>
    <t>020338-10</t>
  </si>
  <si>
    <t>020341-10</t>
  </si>
  <si>
    <t>030144-1</t>
  </si>
  <si>
    <t>030147-1</t>
  </si>
  <si>
    <t>810050523-8</t>
  </si>
  <si>
    <t>010023-8</t>
  </si>
  <si>
    <t>010027-26</t>
  </si>
  <si>
    <t>687713471-6</t>
  </si>
  <si>
    <t>001270-17</t>
  </si>
  <si>
    <t>120073-5</t>
  </si>
  <si>
    <t>433256-10</t>
  </si>
  <si>
    <t>454230-10</t>
  </si>
  <si>
    <t>010277-1</t>
  </si>
  <si>
    <t>010280-1</t>
  </si>
  <si>
    <t>010283-1</t>
  </si>
  <si>
    <t>050525-8</t>
  </si>
  <si>
    <t>671633140-6</t>
  </si>
  <si>
    <t>070090-5</t>
  </si>
  <si>
    <t>669827-9</t>
  </si>
  <si>
    <t>971344-8</t>
  </si>
  <si>
    <t>40191-8</t>
  </si>
  <si>
    <t>010247-1</t>
  </si>
  <si>
    <t>010250-1</t>
  </si>
  <si>
    <t>050376-8</t>
  </si>
  <si>
    <t>050379-26</t>
  </si>
  <si>
    <t>572032-6</t>
  </si>
  <si>
    <t>687532780-6</t>
  </si>
  <si>
    <t>050213-1</t>
  </si>
  <si>
    <t>050216-1</t>
  </si>
  <si>
    <t>671635015-6</t>
  </si>
  <si>
    <t>010422-17</t>
  </si>
  <si>
    <t>070153-5</t>
  </si>
  <si>
    <t>040439-8</t>
  </si>
  <si>
    <t>030623-1</t>
  </si>
  <si>
    <t>030626-1</t>
  </si>
  <si>
    <t>030629-1</t>
  </si>
  <si>
    <t>080059-10</t>
  </si>
  <si>
    <t>050708-26</t>
  </si>
  <si>
    <t>050711-8</t>
  </si>
  <si>
    <t>687534659-6</t>
  </si>
  <si>
    <t>010005-1</t>
  </si>
  <si>
    <t>020144-2</t>
  </si>
  <si>
    <t>HAINA ORIENTAL</t>
  </si>
  <si>
    <t>170028-1</t>
  </si>
  <si>
    <t>030382-1</t>
  </si>
  <si>
    <t>030385-1</t>
  </si>
  <si>
    <t>030242-26</t>
  </si>
  <si>
    <t>30030245-8</t>
  </si>
  <si>
    <t>010021-1</t>
  </si>
  <si>
    <t>010024-1</t>
  </si>
  <si>
    <t>23158710-6</t>
  </si>
  <si>
    <t>687535460-6</t>
  </si>
  <si>
    <t>030221-12</t>
  </si>
  <si>
    <t>030224-12</t>
  </si>
  <si>
    <t>090170-5</t>
  </si>
  <si>
    <t>030175-26</t>
  </si>
  <si>
    <t>030178-8</t>
  </si>
  <si>
    <t>030181-8</t>
  </si>
  <si>
    <t>030184-8</t>
  </si>
  <si>
    <t>030187-10</t>
  </si>
  <si>
    <t>050031-5</t>
  </si>
  <si>
    <t>020266-1</t>
  </si>
  <si>
    <t>020270-1</t>
  </si>
  <si>
    <t>040272-8</t>
  </si>
  <si>
    <t>687535682-6</t>
  </si>
  <si>
    <t>090123-5</t>
  </si>
  <si>
    <t>020196-10</t>
  </si>
  <si>
    <t>030209-1</t>
  </si>
  <si>
    <t>030212-1</t>
  </si>
  <si>
    <t>060207-8</t>
  </si>
  <si>
    <t>057008-10</t>
  </si>
  <si>
    <t>687431572-6</t>
  </si>
  <si>
    <t>010310-1</t>
  </si>
  <si>
    <t>010313-1</t>
  </si>
  <si>
    <t>501201-8</t>
  </si>
  <si>
    <t>120310-5</t>
  </si>
  <si>
    <t>687713550-6</t>
  </si>
  <si>
    <t>040373-9</t>
  </si>
  <si>
    <t>040379-9</t>
  </si>
  <si>
    <t>040383-9</t>
  </si>
  <si>
    <t>040398-9</t>
  </si>
  <si>
    <t>040409-9</t>
  </si>
  <si>
    <t>040417-9</t>
  </si>
  <si>
    <t>040420-9</t>
  </si>
  <si>
    <t>040425-9</t>
  </si>
  <si>
    <t>040428-9</t>
  </si>
  <si>
    <t>040431-9</t>
  </si>
  <si>
    <t>040439-9</t>
  </si>
  <si>
    <t>040286-8</t>
  </si>
  <si>
    <t>010358-1</t>
  </si>
  <si>
    <t>010361-1</t>
  </si>
  <si>
    <t>010364-1</t>
  </si>
  <si>
    <t>687431979-6</t>
  </si>
  <si>
    <t>060113-5</t>
  </si>
  <si>
    <t>403453-6</t>
  </si>
  <si>
    <t>725630-6</t>
  </si>
  <si>
    <t>286743-6</t>
  </si>
  <si>
    <t>196575-5</t>
  </si>
  <si>
    <t>030237-1</t>
  </si>
  <si>
    <t>030240-1</t>
  </si>
  <si>
    <t>030243-1</t>
  </si>
  <si>
    <t>054602-6</t>
  </si>
  <si>
    <t>90060011-6</t>
  </si>
  <si>
    <t>050612-5</t>
  </si>
  <si>
    <t>050615-5</t>
  </si>
  <si>
    <t>050618-5</t>
  </si>
  <si>
    <t>050621-5</t>
  </si>
  <si>
    <t>500017-6</t>
  </si>
  <si>
    <t>687430784-6</t>
  </si>
  <si>
    <t>110119-8</t>
  </si>
  <si>
    <t>110122-8</t>
  </si>
  <si>
    <t>10070111-5</t>
  </si>
  <si>
    <t>460692-13</t>
  </si>
  <si>
    <t>500081-6</t>
  </si>
  <si>
    <t>030316-1</t>
  </si>
  <si>
    <t>030319-1</t>
  </si>
  <si>
    <t>040480-8</t>
  </si>
  <si>
    <t>040483-8</t>
  </si>
  <si>
    <t>060512-9</t>
  </si>
  <si>
    <t>060515-9</t>
  </si>
  <si>
    <t>060518-9</t>
  </si>
  <si>
    <t>060521-9</t>
  </si>
  <si>
    <t>060524-9</t>
  </si>
  <si>
    <t>1626308-10</t>
  </si>
  <si>
    <t>090095-5</t>
  </si>
  <si>
    <t>687428871-6</t>
  </si>
  <si>
    <t>23158711-6</t>
  </si>
  <si>
    <t>628749-6</t>
  </si>
  <si>
    <t>7281643-10</t>
  </si>
  <si>
    <t>030578-17</t>
  </si>
  <si>
    <t>030248-1</t>
  </si>
  <si>
    <t>030251-1</t>
  </si>
  <si>
    <t>601407-6</t>
  </si>
  <si>
    <t>687712716-6</t>
  </si>
  <si>
    <t>10500011-6</t>
  </si>
  <si>
    <t>00034545-6</t>
  </si>
  <si>
    <t>040077-8</t>
  </si>
  <si>
    <t>7183505-6</t>
  </si>
  <si>
    <t>10500060-6</t>
  </si>
  <si>
    <t>020295-8</t>
  </si>
  <si>
    <t>020298-8</t>
  </si>
  <si>
    <t>90020655-6</t>
  </si>
  <si>
    <t>687713867-6</t>
  </si>
  <si>
    <t>687686428-6</t>
  </si>
  <si>
    <t>70010491-8</t>
  </si>
  <si>
    <t>400040291-9</t>
  </si>
  <si>
    <t>20020819-1</t>
  </si>
  <si>
    <t>20020822-1</t>
  </si>
  <si>
    <t>20020825-1</t>
  </si>
  <si>
    <t>20020828-1</t>
  </si>
  <si>
    <t>5001260-8</t>
  </si>
  <si>
    <t>10050004-5</t>
  </si>
  <si>
    <t>23158708-6</t>
  </si>
  <si>
    <t>687686934-6</t>
  </si>
  <si>
    <t>900140059-10</t>
  </si>
  <si>
    <t>900140062-10</t>
  </si>
  <si>
    <t>900140065-10</t>
  </si>
  <si>
    <t>900140068-10</t>
  </si>
  <si>
    <t>000007-1</t>
  </si>
  <si>
    <t>080225-9</t>
  </si>
  <si>
    <t>010341-1</t>
  </si>
  <si>
    <t>010344-1</t>
  </si>
  <si>
    <t>3094048-10</t>
  </si>
  <si>
    <t>310120413-5</t>
  </si>
  <si>
    <t>310120416-5</t>
  </si>
  <si>
    <t>MARICELA CABRERA DE NADEAU</t>
  </si>
  <si>
    <t>0856041-13</t>
  </si>
  <si>
    <t>20030208-3</t>
  </si>
  <si>
    <t xml:space="preserve">H. OCCIDENTAL </t>
  </si>
  <si>
    <t>3744138-8</t>
  </si>
  <si>
    <t>20010213-3</t>
  </si>
  <si>
    <t>820030271-3</t>
  </si>
  <si>
    <t>050206-3</t>
  </si>
  <si>
    <t>010660-13</t>
  </si>
  <si>
    <t>010263-13</t>
  </si>
  <si>
    <t>010266-13</t>
  </si>
  <si>
    <t>030517-3</t>
  </si>
  <si>
    <t>030520-2</t>
  </si>
  <si>
    <t>H. ORIENTAL</t>
  </si>
  <si>
    <t>010160-2</t>
  </si>
  <si>
    <t>H.ORIENTAL</t>
  </si>
  <si>
    <t>010163-3</t>
  </si>
  <si>
    <t xml:space="preserve">H.OCCIDENTAL </t>
  </si>
  <si>
    <t>283972-13</t>
  </si>
  <si>
    <t>741702-13</t>
  </si>
  <si>
    <t>397241-10</t>
  </si>
  <si>
    <t>20030099-3</t>
  </si>
  <si>
    <t>20030102-3</t>
  </si>
  <si>
    <t>010125-2</t>
  </si>
  <si>
    <t>20010125-2</t>
  </si>
  <si>
    <t>030492-2</t>
  </si>
  <si>
    <t>030495-2</t>
  </si>
  <si>
    <t>030250-3</t>
  </si>
  <si>
    <t>057223-13</t>
  </si>
  <si>
    <t>030093-3</t>
  </si>
  <si>
    <t>030096-3</t>
  </si>
  <si>
    <t>010114-3</t>
  </si>
  <si>
    <t>010180-3</t>
  </si>
  <si>
    <t>030519-13</t>
  </si>
  <si>
    <t>40030522-13</t>
  </si>
  <si>
    <t>030525-13</t>
  </si>
  <si>
    <t>020407-3</t>
  </si>
  <si>
    <t>020410-3</t>
  </si>
  <si>
    <t>1142792-13</t>
  </si>
  <si>
    <t>020186-3</t>
  </si>
  <si>
    <t>020261-3</t>
  </si>
  <si>
    <t>20010127-3</t>
  </si>
  <si>
    <t>020213-3</t>
  </si>
  <si>
    <t>DEPOSITOS EN TRANSITO</t>
  </si>
  <si>
    <t>9/16/2025</t>
  </si>
  <si>
    <t>9/25/2025</t>
  </si>
  <si>
    <t>9/26/2025</t>
  </si>
  <si>
    <t>9/29/2025</t>
  </si>
  <si>
    <t>9/30/2025</t>
  </si>
  <si>
    <t>YOKASTY YAMILL PEÑA DIAZ</t>
  </si>
  <si>
    <t>CAROLAY CARABALLO AMPARO</t>
  </si>
  <si>
    <t>JUAN BRITO GUILLEN</t>
  </si>
  <si>
    <t>MARIA MARTINA ORTEGA YNFANTE</t>
  </si>
  <si>
    <t>FORALL GRUPO AM EIRL</t>
  </si>
  <si>
    <t>MAYRA CAIRO LEBRON</t>
  </si>
  <si>
    <t>ANTONY SAMUEL SANTOS ASENCIO</t>
  </si>
  <si>
    <t>DAICY XIOMARA REGALADO CORDERO</t>
  </si>
  <si>
    <t>FUNIBER RD SRL</t>
  </si>
  <si>
    <t>ROCANOVA SRL</t>
  </si>
  <si>
    <t>BAHIA CRUISE SERVICES LTD</t>
  </si>
  <si>
    <t>FEDERACION DOMINICANA DE MUNICIPIOS (FEDOMU)</t>
  </si>
  <si>
    <t>MAGALY BREA SORIANO</t>
  </si>
  <si>
    <t>CALIXTA CUEVAS</t>
  </si>
  <si>
    <t>PROVEEDORES LOCALES</t>
  </si>
  <si>
    <t>112 000,00</t>
  </si>
  <si>
    <t>157 958,41</t>
  </si>
  <si>
    <t>30 000,00</t>
  </si>
  <si>
    <t>23 026,65</t>
  </si>
  <si>
    <t>239 616,60</t>
  </si>
  <si>
    <t>9 755,00</t>
  </si>
  <si>
    <t>150 000,00</t>
  </si>
  <si>
    <t>133 578,61</t>
  </si>
  <si>
    <t>174 411,97</t>
  </si>
  <si>
    <t>22 912,23</t>
  </si>
  <si>
    <t>219 905,00</t>
  </si>
  <si>
    <t>64 664,00</t>
  </si>
  <si>
    <t>2000 000,00</t>
  </si>
  <si>
    <t>500 000,00</t>
  </si>
  <si>
    <t>809 796,68</t>
  </si>
  <si>
    <t>26 506,33</t>
  </si>
  <si>
    <t>TOTAL DE CHEQUES: 16</t>
  </si>
  <si>
    <t>4674 131,48</t>
  </si>
  <si>
    <t>Fuente: Sistema de Gestión Financiera (SIGEF)</t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</si>
  <si>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</si>
  <si>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</si>
  <si>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</si>
  <si>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</si>
  <si>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</si>
  <si>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</si>
  <si>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</si>
  <si>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</si>
  <si>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</si>
  <si>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</si>
  <si>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</si>
  <si>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</si>
  <si>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</si>
  <si>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</si>
  <si>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</si>
  <si>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</si>
  <si>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</si>
  <si>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</si>
  <si>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</si>
  <si>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</si>
  <si>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</si>
  <si>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</si>
  <si>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</si>
  <si>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</si>
  <si>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</si>
  <si>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</si>
  <si>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</si>
  <si>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</si>
  <si>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</si>
  <si>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</si>
  <si>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</si>
  <si>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</si>
  <si>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</si>
  <si>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</si>
  <si>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</si>
  <si>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</si>
  <si>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</si>
  <si>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</si>
  <si>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</si>
  <si>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</si>
  <si>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</si>
  <si>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</si>
  <si>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</si>
  <si>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</si>
  <si>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</si>
  <si>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</si>
  <si>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</si>
  <si>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</si>
  <si>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</si>
  <si>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</si>
  <si>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</si>
  <si>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</si>
  <si>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</si>
  <si>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</si>
  <si>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</si>
  <si>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</si>
  <si>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</si>
  <si>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</si>
  <si>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</si>
  <si>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</si>
  <si>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</si>
  <si>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</si>
  <si>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</si>
  <si>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</si>
  <si>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</si>
  <si>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</si>
  <si>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</si>
  <si>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</si>
  <si>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</si>
  <si>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</si>
  <si>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</si>
  <si>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</si>
  <si>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</si>
  <si>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</si>
  <si>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</si>
  <si>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</si>
  <si>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</si>
  <si>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</si>
  <si>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</si>
  <si>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</si>
  <si>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</si>
  <si>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</si>
  <si>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</si>
  <si>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</si>
  <si>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</si>
  <si>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</si>
  <si>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</si>
  <si>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</si>
  <si>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</si>
  <si>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</si>
  <si>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</si>
  <si>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</si>
  <si>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</si>
  <si>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Gastos y Aplicaciones Financieras </t>
  </si>
  <si>
    <t xml:space="preserve">AUTORIDAD PORTUARIA DOMINICANA 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</si>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</sst>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&quot;RD$&quot;* #,##0.00_);_(&quot;RD$&quot;* \(#,##0.00\);_(&quot;RD$&quot;* &quot;-&quot;??_);_(@_)"/>
    <numFmt numFmtId="166" formatCode="_(* #,##0_);_(* \(#,##0\);_(* &quot;-&quot;??_);_(@_)"/>
    <numFmt numFmtId="167" formatCode="_(* #,##0.0_);_(* \(#,##0.0\);_(* &quot;-&quot;??_);_(@_)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3"/>
      <name val="Arial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i/>
      <sz val="14"/>
      <color rgb="FFFFFFFF"/>
      <name val="Arial"/>
      <family val="2"/>
    </font>
    <font>
      <b/>
      <i/>
      <sz val="10"/>
      <color rgb="FF000080"/>
      <name val="Arial"/>
      <family val="2"/>
    </font>
    <font>
      <sz val="1"/>
      <color rgb="FF000000"/>
      <name val="Arial"/>
      <family val="2"/>
    </font>
    <font>
      <b/>
      <i/>
      <sz val="11"/>
      <color rgb="FF0000FF"/>
      <name val="Arial"/>
      <family val="2"/>
    </font>
    <font>
      <b/>
      <i/>
      <sz val="9"/>
      <color rgb="FF0000FF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rgb="FF363636"/>
      <name val="Segoe U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8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4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2" fillId="3" borderId="0">
      <alignment horizontal="left" vertical="top"/>
    </xf>
    <xf numFmtId="0" fontId="22" fillId="3" borderId="0">
      <alignment horizontal="left" vertical="top"/>
    </xf>
    <xf numFmtId="0" fontId="26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right" vertical="top"/>
    </xf>
    <xf numFmtId="0" fontId="30" fillId="3" borderId="0">
      <alignment horizontal="left" vertical="top"/>
    </xf>
    <xf numFmtId="0" fontId="31" fillId="3" borderId="0">
      <alignment horizontal="right" vertical="top"/>
    </xf>
    <xf numFmtId="0" fontId="25" fillId="3" borderId="0">
      <alignment horizontal="left" vertical="top"/>
    </xf>
    <xf numFmtId="0" fontId="25" fillId="3" borderId="0">
      <alignment horizontal="left" vertical="top"/>
    </xf>
    <xf numFmtId="0" fontId="32" fillId="3" borderId="0">
      <alignment horizontal="center" vertical="top"/>
    </xf>
    <xf numFmtId="0" fontId="24" fillId="3" borderId="0">
      <alignment horizontal="left" vertical="top"/>
    </xf>
    <xf numFmtId="0" fontId="24" fillId="3" borderId="0">
      <alignment horizontal="left" vertical="top"/>
    </xf>
    <xf numFmtId="0" fontId="23" fillId="3" borderId="0">
      <alignment horizontal="left" vertical="top"/>
    </xf>
    <xf numFmtId="0" fontId="24" fillId="3" borderId="0">
      <alignment horizontal="left" vertical="top"/>
    </xf>
    <xf numFmtId="0" fontId="24" fillId="3" borderId="0">
      <alignment horizontal="left" vertical="top"/>
    </xf>
    <xf numFmtId="0" fontId="24" fillId="3" borderId="0">
      <alignment horizontal="left" vertical="top"/>
    </xf>
    <xf numFmtId="0" fontId="24" fillId="3" borderId="0">
      <alignment horizontal="left" vertical="top"/>
    </xf>
    <xf numFmtId="0" fontId="24" fillId="3" borderId="0">
      <alignment horizontal="left" vertical="top"/>
    </xf>
    <xf numFmtId="0" fontId="22" fillId="3" borderId="0">
      <alignment horizontal="left" vertical="top"/>
    </xf>
    <xf numFmtId="0" fontId="24" fillId="3" borderId="0">
      <alignment horizontal="left" vertical="top"/>
    </xf>
    <xf numFmtId="0" fontId="25" fillId="4" borderId="0">
      <alignment horizontal="left" vertical="top"/>
    </xf>
    <xf numFmtId="0" fontId="26" fillId="3" borderId="0">
      <alignment horizontal="center" vertical="top"/>
    </xf>
    <xf numFmtId="0" fontId="27" fillId="3" borderId="0">
      <alignment horizontal="center" vertical="top"/>
    </xf>
    <xf numFmtId="0" fontId="28" fillId="3" borderId="0">
      <alignment horizontal="right" vertical="top"/>
    </xf>
    <xf numFmtId="0" fontId="29" fillId="3" borderId="0">
      <alignment horizontal="left" vertical="top"/>
    </xf>
    <xf numFmtId="0" fontId="1" fillId="0" borderId="0"/>
    <xf numFmtId="0" fontId="38" fillId="0" borderId="0"/>
    <xf numFmtId="0" fontId="6" fillId="0" borderId="0"/>
  </cellStyleXfs>
  <cellXfs count="283">
    <xf numFmtId="0" fontId="0" fillId="0" borderId="0" xfId="0"/>
    <xf numFmtId="0" fontId="2" fillId="0" borderId="0" xfId="0" applyFont="1"/>
    <xf numFmtId="0" fontId="6" fillId="0" borderId="0" xfId="0" applyFont="1"/>
    <xf numFmtId="0" fontId="0" fillId="2" borderId="0" xfId="0" applyFill="1"/>
    <xf numFmtId="0" fontId="12" fillId="2" borderId="0" xfId="0" applyFont="1" applyFill="1" applyAlignment="1">
      <alignment horizontal="center"/>
    </xf>
    <xf numFmtId="14" fontId="12" fillId="2" borderId="0" xfId="0" applyNumberFormat="1" applyFont="1" applyFill="1" applyAlignment="1">
      <alignment horizontal="center"/>
    </xf>
    <xf numFmtId="164" fontId="14" fillId="2" borderId="0" xfId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4" fontId="20" fillId="5" borderId="10" xfId="0" applyNumberFormat="1" applyFont="1" applyFill="1" applyBorder="1"/>
    <xf numFmtId="0" fontId="20" fillId="0" borderId="5" xfId="0" applyFont="1" applyBorder="1" applyAlignment="1">
      <alignment horizontal="center" vertical="center" wrapText="1"/>
    </xf>
    <xf numFmtId="0" fontId="34" fillId="0" borderId="0" xfId="0" applyFont="1"/>
    <xf numFmtId="0" fontId="16" fillId="0" borderId="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64" fontId="16" fillId="0" borderId="15" xfId="1" applyFont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/>
    </xf>
    <xf numFmtId="0" fontId="36" fillId="0" borderId="19" xfId="0" applyFont="1" applyBorder="1" applyAlignment="1">
      <alignment horizontal="left"/>
    </xf>
    <xf numFmtId="0" fontId="36" fillId="0" borderId="24" xfId="0" applyFont="1" applyBorder="1" applyAlignment="1">
      <alignment horizontal="center"/>
    </xf>
    <xf numFmtId="0" fontId="36" fillId="0" borderId="3" xfId="0" applyFont="1" applyBorder="1" applyAlignment="1">
      <alignment horizontal="left"/>
    </xf>
    <xf numFmtId="0" fontId="3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7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0" fillId="0" borderId="0" xfId="0" applyAlignment="1">
      <alignment vertical="top" wrapText="1"/>
    </xf>
    <xf numFmtId="0" fontId="7" fillId="0" borderId="2" xfId="0" applyFont="1" applyBorder="1" applyAlignment="1">
      <alignment horizontal="right"/>
    </xf>
    <xf numFmtId="4" fontId="2" fillId="0" borderId="1" xfId="0" applyNumberFormat="1" applyFont="1" applyBorder="1"/>
    <xf numFmtId="14" fontId="2" fillId="0" borderId="1" xfId="0" applyNumberFormat="1" applyFont="1" applyBorder="1" applyAlignment="1">
      <alignment horizontal="center" wrapText="1"/>
    </xf>
    <xf numFmtId="0" fontId="15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4" fontId="15" fillId="2" borderId="0" xfId="0" applyNumberFormat="1" applyFont="1" applyFill="1" applyAlignment="1">
      <alignment horizontal="right"/>
    </xf>
    <xf numFmtId="164" fontId="15" fillId="2" borderId="0" xfId="1" applyFont="1" applyFill="1" applyBorder="1" applyAlignment="1">
      <alignment horizontal="center" vertical="center" wrapText="1"/>
    </xf>
    <xf numFmtId="164" fontId="7" fillId="0" borderId="1" xfId="5" applyFont="1" applyFill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2" borderId="1" xfId="5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16" fillId="2" borderId="9" xfId="1" applyFont="1" applyFill="1" applyBorder="1" applyAlignment="1">
      <alignment horizontal="center" vertical="center" wrapText="1"/>
    </xf>
    <xf numFmtId="164" fontId="12" fillId="2" borderId="0" xfId="1" applyFont="1" applyFill="1" applyBorder="1" applyAlignment="1">
      <alignment horizontal="center"/>
    </xf>
    <xf numFmtId="0" fontId="36" fillId="0" borderId="3" xfId="0" applyFont="1" applyBorder="1" applyAlignment="1">
      <alignment horizontal="center"/>
    </xf>
    <xf numFmtId="14" fontId="36" fillId="0" borderId="3" xfId="0" applyNumberFormat="1" applyFont="1" applyBorder="1" applyAlignment="1">
      <alignment horizontal="center"/>
    </xf>
    <xf numFmtId="49" fontId="12" fillId="2" borderId="0" xfId="0" applyNumberFormat="1" applyFont="1" applyFill="1" applyAlignment="1">
      <alignment horizontal="center"/>
    </xf>
    <xf numFmtId="39" fontId="15" fillId="2" borderId="0" xfId="0" applyNumberFormat="1" applyFont="1" applyFill="1"/>
    <xf numFmtId="164" fontId="15" fillId="2" borderId="0" xfId="1" applyFont="1" applyFill="1" applyBorder="1"/>
    <xf numFmtId="0" fontId="40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2" fillId="0" borderId="1" xfId="0" applyFont="1" applyBorder="1"/>
    <xf numFmtId="0" fontId="4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4" fillId="0" borderId="0" xfId="0" applyFont="1"/>
    <xf numFmtId="0" fontId="12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44" fillId="5" borderId="0" xfId="0" applyFont="1" applyFill="1"/>
    <xf numFmtId="0" fontId="15" fillId="5" borderId="0" xfId="0" applyFont="1" applyFill="1" applyAlignment="1">
      <alignment horizontal="center"/>
    </xf>
    <xf numFmtId="0" fontId="16" fillId="5" borderId="16" xfId="0" applyFont="1" applyFill="1" applyBorder="1" applyAlignment="1">
      <alignment horizontal="center" vertical="center" wrapText="1"/>
    </xf>
    <xf numFmtId="0" fontId="45" fillId="0" borderId="0" xfId="0" applyFont="1"/>
    <xf numFmtId="0" fontId="36" fillId="0" borderId="1" xfId="0" applyFont="1" applyBorder="1" applyAlignment="1">
      <alignment horizontal="center"/>
    </xf>
    <xf numFmtId="14" fontId="36" fillId="0" borderId="1" xfId="0" applyNumberFormat="1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4" fontId="36" fillId="5" borderId="1" xfId="0" applyNumberFormat="1" applyFont="1" applyFill="1" applyBorder="1" applyAlignment="1">
      <alignment horizontal="center"/>
    </xf>
    <xf numFmtId="0" fontId="36" fillId="5" borderId="1" xfId="0" applyFont="1" applyFill="1" applyBorder="1" applyAlignment="1">
      <alignment horizontal="center"/>
    </xf>
    <xf numFmtId="0" fontId="15" fillId="5" borderId="0" xfId="0" applyFont="1" applyFill="1" applyAlignment="1">
      <alignment horizontal="right"/>
    </xf>
    <xf numFmtId="0" fontId="15" fillId="5" borderId="9" xfId="0" applyFont="1" applyFill="1" applyBorder="1" applyAlignment="1">
      <alignment horizontal="center" vertical="center" wrapText="1"/>
    </xf>
    <xf numFmtId="4" fontId="15" fillId="5" borderId="9" xfId="0" applyNumberFormat="1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right"/>
    </xf>
    <xf numFmtId="0" fontId="15" fillId="5" borderId="0" xfId="0" applyFont="1" applyFill="1" applyAlignment="1">
      <alignment horizontal="center" vertical="center" wrapText="1"/>
    </xf>
    <xf numFmtId="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16" fillId="0" borderId="0" xfId="0" applyFont="1"/>
    <xf numFmtId="0" fontId="16" fillId="0" borderId="22" xfId="0" applyFont="1" applyBorder="1" applyAlignment="1">
      <alignment horizontal="center" vertical="center"/>
    </xf>
    <xf numFmtId="0" fontId="10" fillId="0" borderId="0" xfId="0" applyFont="1"/>
    <xf numFmtId="4" fontId="9" fillId="0" borderId="17" xfId="0" applyNumberFormat="1" applyFont="1" applyBorder="1" applyAlignment="1">
      <alignment horizontal="center"/>
    </xf>
    <xf numFmtId="4" fontId="9" fillId="0" borderId="18" xfId="0" applyNumberFormat="1" applyFont="1" applyBorder="1" applyAlignment="1">
      <alignment horizontal="center"/>
    </xf>
    <xf numFmtId="0" fontId="46" fillId="5" borderId="0" xfId="0" applyFont="1" applyFill="1"/>
    <xf numFmtId="0" fontId="17" fillId="5" borderId="0" xfId="0" applyFont="1" applyFill="1" applyAlignment="1">
      <alignment horizontal="center"/>
    </xf>
    <xf numFmtId="0" fontId="19" fillId="0" borderId="0" xfId="0" applyFont="1"/>
    <xf numFmtId="0" fontId="15" fillId="5" borderId="3" xfId="0" applyFont="1" applyFill="1" applyBorder="1" applyAlignment="1">
      <alignment horizontal="right"/>
    </xf>
    <xf numFmtId="4" fontId="15" fillId="5" borderId="3" xfId="0" applyNumberFormat="1" applyFont="1" applyFill="1" applyBorder="1"/>
    <xf numFmtId="0" fontId="15" fillId="5" borderId="0" xfId="0" applyFont="1" applyFill="1"/>
    <xf numFmtId="0" fontId="20" fillId="5" borderId="5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47" fillId="5" borderId="15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14" fontId="33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14" fontId="33" fillId="5" borderId="1" xfId="0" applyNumberFormat="1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2" fillId="0" borderId="1" xfId="0" applyFont="1" applyBorder="1" applyAlignment="1">
      <alignment horizontal="center"/>
    </xf>
    <xf numFmtId="4" fontId="32" fillId="0" borderId="1" xfId="0" applyNumberFormat="1" applyFont="1" applyBorder="1" applyAlignment="1">
      <alignment horizontal="right"/>
    </xf>
    <xf numFmtId="14" fontId="2" fillId="0" borderId="3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right"/>
    </xf>
    <xf numFmtId="0" fontId="48" fillId="0" borderId="0" xfId="0" applyFont="1"/>
    <xf numFmtId="0" fontId="20" fillId="5" borderId="0" xfId="0" applyFont="1" applyFill="1" applyAlignment="1">
      <alignment horizontal="right" vertical="center" wrapText="1"/>
    </xf>
    <xf numFmtId="4" fontId="47" fillId="0" borderId="10" xfId="0" applyNumberFormat="1" applyFont="1" applyBorder="1"/>
    <xf numFmtId="0" fontId="47" fillId="5" borderId="5" xfId="0" applyFont="1" applyFill="1" applyBorder="1" applyAlignment="1">
      <alignment horizontal="center" vertical="center" wrapText="1"/>
    </xf>
    <xf numFmtId="0" fontId="47" fillId="5" borderId="16" xfId="0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4" fontId="2" fillId="5" borderId="1" xfId="0" applyNumberFormat="1" applyFont="1" applyFill="1" applyBorder="1" applyAlignment="1">
      <alignment horizontal="center" wrapText="1"/>
    </xf>
    <xf numFmtId="14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" fontId="33" fillId="0" borderId="1" xfId="0" applyNumberFormat="1" applyFont="1" applyBorder="1" applyAlignment="1">
      <alignment horizontal="center"/>
    </xf>
    <xf numFmtId="0" fontId="21" fillId="5" borderId="0" xfId="0" applyFont="1" applyFill="1"/>
    <xf numFmtId="0" fontId="21" fillId="5" borderId="0" xfId="0" applyFont="1" applyFill="1" applyAlignment="1">
      <alignment horizontal="center"/>
    </xf>
    <xf numFmtId="0" fontId="33" fillId="5" borderId="1" xfId="0" applyFont="1" applyFill="1" applyBorder="1" applyAlignment="1">
      <alignment horizontal="center"/>
    </xf>
    <xf numFmtId="4" fontId="2" fillId="5" borderId="1" xfId="0" applyNumberFormat="1" applyFont="1" applyFill="1" applyBorder="1"/>
    <xf numFmtId="0" fontId="20" fillId="5" borderId="0" xfId="0" applyFont="1" applyFill="1" applyAlignment="1">
      <alignment horizontal="right"/>
    </xf>
    <xf numFmtId="0" fontId="20" fillId="5" borderId="0" xfId="0" applyFont="1" applyFill="1"/>
    <xf numFmtId="0" fontId="20" fillId="5" borderId="5" xfId="0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0" fontId="2" fillId="0" borderId="1" xfId="0" applyFont="1" applyBorder="1"/>
    <xf numFmtId="4" fontId="5" fillId="0" borderId="10" xfId="0" applyNumberFormat="1" applyFont="1" applyBorder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0" fontId="22" fillId="5" borderId="0" xfId="0" applyFont="1" applyFill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44" fillId="0" borderId="0" xfId="0" applyFont="1" applyAlignment="1">
      <alignment vertical="center"/>
    </xf>
    <xf numFmtId="0" fontId="50" fillId="5" borderId="0" xfId="0" applyFont="1" applyFill="1" applyAlignment="1">
      <alignment vertical="center"/>
    </xf>
    <xf numFmtId="0" fontId="20" fillId="0" borderId="16" xfId="0" applyFont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wrapText="1"/>
    </xf>
    <xf numFmtId="0" fontId="22" fillId="5" borderId="3" xfId="0" applyFont="1" applyFill="1" applyBorder="1" applyAlignment="1">
      <alignment horizontal="center" wrapText="1"/>
    </xf>
    <xf numFmtId="4" fontId="6" fillId="5" borderId="1" xfId="0" applyNumberFormat="1" applyFont="1" applyFill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32" fillId="5" borderId="0" xfId="0" applyFont="1" applyFill="1" applyAlignment="1">
      <alignment horizontal="center" wrapText="1"/>
    </xf>
    <xf numFmtId="0" fontId="51" fillId="5" borderId="0" xfId="0" applyFont="1" applyFill="1" applyAlignment="1">
      <alignment horizontal="center" wrapText="1"/>
    </xf>
    <xf numFmtId="4" fontId="5" fillId="5" borderId="10" xfId="0" applyNumberFormat="1" applyFont="1" applyFill="1" applyBorder="1" applyAlignment="1">
      <alignment horizontal="center" wrapText="1"/>
    </xf>
    <xf numFmtId="0" fontId="22" fillId="5" borderId="0" xfId="0" applyFont="1" applyFill="1" applyAlignment="1">
      <alignment horizontal="center" wrapText="1"/>
    </xf>
    <xf numFmtId="0" fontId="11" fillId="5" borderId="0" xfId="0" applyFont="1" applyFill="1"/>
    <xf numFmtId="0" fontId="6" fillId="5" borderId="0" xfId="0" applyFont="1" applyFill="1" applyAlignment="1">
      <alignment horizontal="center"/>
    </xf>
    <xf numFmtId="0" fontId="8" fillId="5" borderId="0" xfId="0" applyFont="1" applyFill="1" applyAlignment="1">
      <alignment horizontal="left" vertical="top"/>
    </xf>
    <xf numFmtId="0" fontId="8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8" fillId="5" borderId="0" xfId="0" applyFont="1" applyFill="1"/>
    <xf numFmtId="0" fontId="9" fillId="5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4" fontId="5" fillId="5" borderId="10" xfId="0" applyNumberFormat="1" applyFont="1" applyFill="1" applyBorder="1" applyAlignment="1">
      <alignment horizontal="center" vertical="center" wrapText="1"/>
    </xf>
    <xf numFmtId="0" fontId="20" fillId="5" borderId="0" xfId="0" applyFont="1" applyFill="1" applyAlignment="1">
      <alignment vertical="center"/>
    </xf>
    <xf numFmtId="0" fontId="21" fillId="5" borderId="0" xfId="0" applyFont="1" applyFill="1" applyAlignment="1">
      <alignment vertical="center" wrapText="1"/>
    </xf>
    <xf numFmtId="0" fontId="6" fillId="5" borderId="0" xfId="0" applyFont="1" applyFill="1"/>
    <xf numFmtId="0" fontId="52" fillId="5" borderId="0" xfId="0" applyFont="1" applyFill="1" applyAlignment="1">
      <alignment horizontal="right" wrapText="1"/>
    </xf>
    <xf numFmtId="0" fontId="52" fillId="5" borderId="0" xfId="0" applyFont="1" applyFill="1" applyAlignment="1">
      <alignment horizontal="center" wrapText="1"/>
    </xf>
    <xf numFmtId="0" fontId="11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wrapText="1"/>
    </xf>
    <xf numFmtId="0" fontId="10" fillId="5" borderId="0" xfId="0" applyFont="1" applyFill="1" applyAlignment="1">
      <alignment horizontal="center"/>
    </xf>
    <xf numFmtId="0" fontId="8" fillId="5" borderId="0" xfId="0" applyFont="1" applyFill="1" applyAlignment="1">
      <alignment vertical="top"/>
    </xf>
    <xf numFmtId="4" fontId="53" fillId="6" borderId="6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1" fillId="5" borderId="0" xfId="0" applyFont="1" applyFill="1"/>
    <xf numFmtId="0" fontId="8" fillId="5" borderId="0" xfId="0" applyFont="1" applyFill="1" applyAlignment="1">
      <alignment horizontal="center"/>
    </xf>
    <xf numFmtId="0" fontId="54" fillId="5" borderId="0" xfId="0" applyFont="1" applyFill="1" applyAlignment="1">
      <alignment horizontal="center" wrapText="1"/>
    </xf>
    <xf numFmtId="0" fontId="15" fillId="5" borderId="13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right"/>
    </xf>
    <xf numFmtId="0" fontId="50" fillId="5" borderId="13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/>
    </xf>
    <xf numFmtId="0" fontId="20" fillId="5" borderId="14" xfId="0" applyFont="1" applyFill="1" applyBorder="1" applyAlignment="1">
      <alignment horizontal="right"/>
    </xf>
    <xf numFmtId="0" fontId="47" fillId="6" borderId="8" xfId="0" applyFont="1" applyFill="1" applyBorder="1" applyAlignment="1">
      <alignment horizontal="center"/>
    </xf>
    <xf numFmtId="0" fontId="47" fillId="6" borderId="7" xfId="0" applyFont="1" applyFill="1" applyBorder="1" applyAlignment="1">
      <alignment horizontal="center"/>
    </xf>
    <xf numFmtId="4" fontId="47" fillId="6" borderId="7" xfId="0" applyNumberFormat="1" applyFont="1" applyFill="1" applyBorder="1" applyAlignment="1">
      <alignment horizontal="left"/>
    </xf>
    <xf numFmtId="0" fontId="35" fillId="5" borderId="13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47" fillId="5" borderId="13" xfId="0" applyFont="1" applyFill="1" applyBorder="1" applyAlignment="1">
      <alignment horizontal="center"/>
    </xf>
    <xf numFmtId="0" fontId="33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>
      <alignment horizontal="center" vertical="center"/>
    </xf>
    <xf numFmtId="0" fontId="33" fillId="5" borderId="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36" fillId="0" borderId="2" xfId="0" applyNumberFormat="1" applyFont="1" applyBorder="1" applyAlignment="1">
      <alignment horizontal="right"/>
    </xf>
    <xf numFmtId="4" fontId="36" fillId="0" borderId="3" xfId="0" applyNumberFormat="1" applyFont="1" applyBorder="1" applyAlignment="1">
      <alignment horizontal="right"/>
    </xf>
    <xf numFmtId="4" fontId="36" fillId="0" borderId="27" xfId="0" applyNumberFormat="1" applyFont="1" applyBorder="1" applyAlignment="1">
      <alignment horizontal="right" vertical="top"/>
    </xf>
    <xf numFmtId="4" fontId="36" fillId="0" borderId="28" xfId="0" applyNumberFormat="1" applyFont="1" applyBorder="1" applyAlignment="1">
      <alignment horizontal="right" vertical="top"/>
    </xf>
    <xf numFmtId="0" fontId="39" fillId="0" borderId="1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7" fillId="5" borderId="1" xfId="0" applyFont="1" applyFill="1" applyBorder="1" applyAlignment="1">
      <alignment horizontal="right" vertical="top" wrapText="1"/>
    </xf>
    <xf numFmtId="0" fontId="53" fillId="6" borderId="8" xfId="0" applyFont="1" applyFill="1" applyBorder="1" applyAlignment="1">
      <alignment horizontal="center" vertical="center"/>
    </xf>
    <xf numFmtId="0" fontId="53" fillId="6" borderId="7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top"/>
    </xf>
    <xf numFmtId="17" fontId="8" fillId="5" borderId="0" xfId="0" applyNumberFormat="1" applyFont="1" applyFill="1" applyAlignment="1">
      <alignment horizontal="center" vertical="top"/>
    </xf>
    <xf numFmtId="0" fontId="6" fillId="5" borderId="2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49" fillId="5" borderId="14" xfId="0" applyFont="1" applyFill="1" applyBorder="1" applyAlignment="1">
      <alignment horizontal="right"/>
    </xf>
    <xf numFmtId="0" fontId="4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13" xfId="0" applyFont="1" applyFill="1" applyBorder="1" applyAlignment="1">
      <alignment horizontal="center"/>
    </xf>
    <xf numFmtId="14" fontId="16" fillId="2" borderId="0" xfId="0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4" fontId="15" fillId="2" borderId="0" xfId="0" applyNumberFormat="1" applyFont="1" applyFill="1" applyAlignment="1">
      <alignment horizontal="center"/>
    </xf>
    <xf numFmtId="14" fontId="15" fillId="2" borderId="13" xfId="0" applyNumberFormat="1" applyFont="1" applyFill="1" applyBorder="1" applyAlignment="1">
      <alignment horizontal="center"/>
    </xf>
    <xf numFmtId="0" fontId="9" fillId="0" borderId="25" xfId="0" applyFont="1" applyBorder="1" applyAlignment="1">
      <alignment horizontal="right"/>
    </xf>
    <xf numFmtId="0" fontId="9" fillId="0" borderId="26" xfId="0" applyFont="1" applyBorder="1" applyAlignment="1">
      <alignment horizontal="right"/>
    </xf>
    <xf numFmtId="0" fontId="18" fillId="6" borderId="8" xfId="0" applyFont="1" applyFill="1" applyBorder="1" applyAlignment="1">
      <alignment horizontal="center"/>
    </xf>
    <xf numFmtId="0" fontId="18" fillId="6" borderId="7" xfId="0" applyFont="1" applyFill="1" applyBorder="1" applyAlignment="1">
      <alignment horizontal="center"/>
    </xf>
    <xf numFmtId="0" fontId="56" fillId="0" borderId="0" xfId="0" applyFont="1"/>
    <xf numFmtId="166" fontId="34" fillId="0" borderId="0" xfId="0" applyNumberFormat="1" applyFont="1"/>
    <xf numFmtId="0" fontId="34" fillId="0" borderId="0" xfId="0" applyFont="1" applyAlignment="1">
      <alignment horizontal="center" readingOrder="1"/>
    </xf>
    <xf numFmtId="0" fontId="34" fillId="0" borderId="0" xfId="0" applyFont="1" applyAlignment="1">
      <alignment wrapText="1"/>
    </xf>
    <xf numFmtId="0" fontId="55" fillId="0" borderId="0" xfId="0" applyFont="1" applyAlignment="1">
      <alignment horizontal="center"/>
    </xf>
    <xf numFmtId="166" fontId="58" fillId="0" borderId="0" xfId="0" applyNumberFormat="1" applyFont="1"/>
    <xf numFmtId="0" fontId="34" fillId="0" borderId="29" xfId="0" applyFont="1" applyBorder="1" applyAlignment="1">
      <alignment vertical="center" wrapText="1"/>
    </xf>
    <xf numFmtId="164" fontId="34" fillId="0" borderId="0" xfId="0" applyNumberFormat="1" applyFont="1"/>
    <xf numFmtId="164" fontId="34" fillId="0" borderId="0" xfId="0" applyNumberFormat="1" applyFont="1" applyAlignment="1">
      <alignment horizontal="center" readingOrder="1"/>
    </xf>
    <xf numFmtId="0" fontId="40" fillId="0" borderId="29" xfId="0" applyFont="1" applyBorder="1" applyAlignment="1">
      <alignment wrapText="1"/>
    </xf>
    <xf numFmtId="166" fontId="56" fillId="0" borderId="0" xfId="0" applyNumberFormat="1" applyFont="1"/>
    <xf numFmtId="164" fontId="34" fillId="0" borderId="0" xfId="2" applyFont="1"/>
    <xf numFmtId="166" fontId="0" fillId="0" borderId="0" xfId="0" applyNumberFormat="1"/>
    <xf numFmtId="166" fontId="59" fillId="7" borderId="0" xfId="2" applyNumberFormat="1" applyFont="1" applyFill="1" applyBorder="1" applyAlignment="1">
      <alignment horizontal="center" readingOrder="1"/>
    </xf>
    <xf numFmtId="166" fontId="59" fillId="7" borderId="30" xfId="2" applyNumberFormat="1" applyFont="1" applyFill="1" applyBorder="1" applyAlignment="1">
      <alignment horizontal="center" readingOrder="1"/>
    </xf>
    <xf numFmtId="0" fontId="36" fillId="7" borderId="30" xfId="0" applyFont="1" applyFill="1" applyBorder="1" applyAlignment="1">
      <alignment vertical="center" wrapText="1"/>
    </xf>
    <xf numFmtId="166" fontId="34" fillId="0" borderId="0" xfId="2" applyNumberFormat="1" applyFont="1"/>
    <xf numFmtId="166" fontId="40" fillId="0" borderId="0" xfId="2" applyNumberFormat="1" applyFont="1" applyBorder="1"/>
    <xf numFmtId="166" fontId="34" fillId="0" borderId="0" xfId="2" applyNumberFormat="1" applyFont="1" applyAlignment="1">
      <alignment horizontal="center" readingOrder="1"/>
    </xf>
    <xf numFmtId="0" fontId="34" fillId="0" borderId="0" xfId="0" applyFont="1" applyAlignment="1">
      <alignment horizontal="left" wrapText="1"/>
    </xf>
    <xf numFmtId="166" fontId="40" fillId="0" borderId="0" xfId="2" applyNumberFormat="1" applyFont="1" applyAlignment="1">
      <alignment horizontal="center" readingOrder="1"/>
    </xf>
    <xf numFmtId="0" fontId="40" fillId="0" borderId="0" xfId="0" applyFont="1" applyAlignment="1">
      <alignment horizontal="left" wrapText="1"/>
    </xf>
    <xf numFmtId="166" fontId="34" fillId="0" borderId="0" xfId="2" applyNumberFormat="1" applyFont="1" applyBorder="1"/>
    <xf numFmtId="166" fontId="34" fillId="0" borderId="0" xfId="2" applyNumberFormat="1" applyFont="1" applyBorder="1" applyAlignment="1">
      <alignment horizontal="center" readingOrder="1"/>
    </xf>
    <xf numFmtId="166" fontId="40" fillId="0" borderId="0" xfId="2" applyNumberFormat="1" applyFont="1" applyBorder="1" applyAlignment="1">
      <alignment horizontal="center" readingOrder="1"/>
    </xf>
    <xf numFmtId="166" fontId="34" fillId="0" borderId="0" xfId="0" applyNumberFormat="1" applyFont="1" applyAlignment="1">
      <alignment horizontal="center" readingOrder="1"/>
    </xf>
    <xf numFmtId="0" fontId="40" fillId="0" borderId="31" xfId="0" applyFont="1" applyBorder="1" applyAlignment="1">
      <alignment horizontal="left" wrapText="1"/>
    </xf>
    <xf numFmtId="166" fontId="34" fillId="0" borderId="0" xfId="2" applyNumberFormat="1" applyFont="1" applyFill="1" applyBorder="1" applyAlignment="1">
      <alignment horizontal="left" vertical="center" wrapText="1"/>
    </xf>
    <xf numFmtId="166" fontId="34" fillId="0" borderId="0" xfId="2" applyNumberFormat="1" applyFont="1" applyBorder="1" applyAlignment="1">
      <alignment horizontal="left" vertical="center"/>
    </xf>
    <xf numFmtId="166" fontId="40" fillId="0" borderId="0" xfId="0" applyNumberFormat="1" applyFont="1"/>
    <xf numFmtId="166" fontId="40" fillId="0" borderId="0" xfId="0" applyNumberFormat="1" applyFont="1" applyAlignment="1">
      <alignment horizontal="center" readingOrder="1"/>
    </xf>
    <xf numFmtId="166" fontId="34" fillId="0" borderId="0" xfId="2" applyNumberFormat="1" applyFont="1" applyBorder="1" applyAlignment="1">
      <alignment horizontal="center" vertical="center"/>
    </xf>
    <xf numFmtId="164" fontId="34" fillId="0" borderId="0" xfId="2" applyFont="1" applyBorder="1"/>
    <xf numFmtId="164" fontId="40" fillId="0" borderId="0" xfId="2" applyFont="1" applyBorder="1"/>
    <xf numFmtId="167" fontId="43" fillId="0" borderId="0" xfId="0" applyNumberFormat="1" applyFont="1"/>
    <xf numFmtId="167" fontId="40" fillId="0" borderId="0" xfId="0" applyNumberFormat="1" applyFont="1"/>
    <xf numFmtId="167" fontId="40" fillId="0" borderId="0" xfId="0" applyNumberFormat="1" applyFont="1" applyAlignment="1">
      <alignment horizontal="center" readingOrder="1"/>
    </xf>
    <xf numFmtId="0" fontId="55" fillId="0" borderId="0" xfId="0" applyFont="1"/>
    <xf numFmtId="0" fontId="60" fillId="8" borderId="0" xfId="0" applyFont="1" applyFill="1" applyAlignment="1">
      <alignment horizontal="center"/>
    </xf>
    <xf numFmtId="0" fontId="60" fillId="8" borderId="32" xfId="0" applyFont="1" applyFill="1" applyBorder="1" applyAlignment="1">
      <alignment horizontal="center"/>
    </xf>
    <xf numFmtId="0" fontId="59" fillId="8" borderId="33" xfId="0" applyFont="1" applyFill="1" applyBorder="1" applyAlignment="1">
      <alignment horizontal="center"/>
    </xf>
    <xf numFmtId="0" fontId="59" fillId="8" borderId="32" xfId="0" applyFont="1" applyFill="1" applyBorder="1" applyAlignment="1">
      <alignment horizontal="center"/>
    </xf>
    <xf numFmtId="166" fontId="59" fillId="8" borderId="33" xfId="0" applyNumberFormat="1" applyFont="1" applyFill="1" applyBorder="1" applyAlignment="1">
      <alignment horizontal="center"/>
    </xf>
    <xf numFmtId="164" fontId="59" fillId="9" borderId="34" xfId="2" applyFont="1" applyFill="1" applyBorder="1" applyAlignment="1">
      <alignment horizontal="center" vertical="center" wrapText="1"/>
    </xf>
    <xf numFmtId="164" fontId="59" fillId="9" borderId="34" xfId="2" applyFont="1" applyFill="1" applyBorder="1" applyAlignment="1">
      <alignment horizontal="center" vertical="center" wrapText="1" readingOrder="1"/>
    </xf>
    <xf numFmtId="0" fontId="59" fillId="9" borderId="35" xfId="0" applyFont="1" applyFill="1" applyBorder="1" applyAlignment="1">
      <alignment horizontal="center" vertical="center" wrapText="1"/>
    </xf>
    <xf numFmtId="0" fontId="60" fillId="8" borderId="0" xfId="0" applyFont="1" applyFill="1" applyAlignment="1">
      <alignment horizontal="center" vertical="center"/>
    </xf>
    <xf numFmtId="0" fontId="60" fillId="8" borderId="36" xfId="0" applyFont="1" applyFill="1" applyBorder="1" applyAlignment="1">
      <alignment horizontal="center" vertical="center"/>
    </xf>
    <xf numFmtId="0" fontId="60" fillId="8" borderId="37" xfId="0" applyFont="1" applyFill="1" applyBorder="1" applyAlignment="1">
      <alignment horizontal="center" vertical="center"/>
    </xf>
    <xf numFmtId="0" fontId="60" fillId="8" borderId="38" xfId="0" applyFont="1" applyFill="1" applyBorder="1" applyAlignment="1">
      <alignment horizontal="center" vertical="center"/>
    </xf>
    <xf numFmtId="164" fontId="59" fillId="9" borderId="35" xfId="2" applyFont="1" applyFill="1" applyBorder="1" applyAlignment="1">
      <alignment horizontal="center" vertical="center" wrapText="1"/>
    </xf>
    <xf numFmtId="164" fontId="59" fillId="9" borderId="35" xfId="2" applyFont="1" applyFill="1" applyBorder="1" applyAlignment="1">
      <alignment horizontal="center" vertical="center" wrapText="1" readingOrder="1"/>
    </xf>
    <xf numFmtId="0" fontId="61" fillId="0" borderId="0" xfId="0" applyFont="1" applyAlignment="1">
      <alignment horizontal="center" vertical="top" wrapText="1" readingOrder="1"/>
    </xf>
    <xf numFmtId="0" fontId="61" fillId="0" borderId="0" xfId="0" applyFont="1" applyAlignment="1">
      <alignment horizontal="center" vertical="top" wrapText="1" readingOrder="1"/>
    </xf>
    <xf numFmtId="0" fontId="61" fillId="0" borderId="39" xfId="0" applyFont="1" applyBorder="1" applyAlignment="1">
      <alignment horizontal="center" vertical="top" wrapText="1" readingOrder="1"/>
    </xf>
    <xf numFmtId="0" fontId="56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0" borderId="39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 wrapText="1" readingOrder="1"/>
    </xf>
    <xf numFmtId="0" fontId="61" fillId="0" borderId="0" xfId="0" applyFont="1" applyAlignment="1">
      <alignment horizontal="center" vertical="center" wrapText="1" readingOrder="1"/>
    </xf>
    <xf numFmtId="0" fontId="61" fillId="0" borderId="39" xfId="0" applyFont="1" applyBorder="1" applyAlignment="1">
      <alignment horizontal="center" vertical="center" wrapText="1" readingOrder="1"/>
    </xf>
    <xf numFmtId="0" fontId="57" fillId="0" borderId="0" xfId="0" applyFont="1" applyAlignment="1">
      <alignment horizontal="center"/>
    </xf>
    <xf numFmtId="0" fontId="40" fillId="0" borderId="0" xfId="0" applyFont="1" applyAlignment="1">
      <alignment wrapText="1"/>
    </xf>
  </cellXfs>
  <cellStyles count="45">
    <cellStyle name="Comma 2" xfId="15"/>
    <cellStyle name="Millares" xfId="1" builtinId="3"/>
    <cellStyle name="Millares 2" xfId="2"/>
    <cellStyle name="Millares 3" xfId="5"/>
    <cellStyle name="Millares 4" xfId="4"/>
    <cellStyle name="Moneda 2" xfId="7"/>
    <cellStyle name="Moneda 3" xfId="6"/>
    <cellStyle name="Normal" xfId="0" builtinId="0"/>
    <cellStyle name="Normal 10" xfId="3"/>
    <cellStyle name="Normal 11" xfId="43"/>
    <cellStyle name="Normal 2" xfId="8"/>
    <cellStyle name="Normal 2 2" xfId="44"/>
    <cellStyle name="Normal 3" xfId="9"/>
    <cellStyle name="Normal 3 2" xfId="10"/>
    <cellStyle name="Normal 4" xfId="11"/>
    <cellStyle name="Normal 5" xfId="12"/>
    <cellStyle name="Normal 6" xfId="13"/>
    <cellStyle name="Normal 7" xfId="14"/>
    <cellStyle name="Normal 8" xfId="16"/>
    <cellStyle name="Normal 9" xfId="42"/>
    <cellStyle name="S0" xfId="17"/>
    <cellStyle name="S1" xfId="18"/>
    <cellStyle name="S10" xfId="19"/>
    <cellStyle name="S11" xfId="20"/>
    <cellStyle name="S12" xfId="21"/>
    <cellStyle name="S13" xfId="22"/>
    <cellStyle name="S14" xfId="23"/>
    <cellStyle name="S15" xfId="24"/>
    <cellStyle name="S16" xfId="25"/>
    <cellStyle name="S17" xfId="26"/>
    <cellStyle name="S18" xfId="27"/>
    <cellStyle name="S19" xfId="28"/>
    <cellStyle name="S2" xfId="29"/>
    <cellStyle name="S20" xfId="30"/>
    <cellStyle name="S21" xfId="31"/>
    <cellStyle name="S22" xfId="32"/>
    <cellStyle name="S23" xfId="33"/>
    <cellStyle name="S24" xfId="34"/>
    <cellStyle name="S3" xfId="35"/>
    <cellStyle name="S4" xfId="36"/>
    <cellStyle name="S5" xfId="37"/>
    <cellStyle name="S6" xfId="38"/>
    <cellStyle name="S7" xfId="39"/>
    <cellStyle name="S8" xfId="40"/>
    <cellStyle name="S9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1</xdr:row>
      <xdr:rowOff>171450</xdr:rowOff>
    </xdr:from>
    <xdr:to>
      <xdr:col>2</xdr:col>
      <xdr:colOff>428624</xdr:colOff>
      <xdr:row>8</xdr:row>
      <xdr:rowOff>57150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6" y="361950"/>
          <a:ext cx="1695449" cy="1219200"/>
        </a:xfrm>
        <a:prstGeom prst="rect">
          <a:avLst/>
        </a:prstGeom>
      </xdr:spPr>
    </xdr:pic>
    <xdr:clientData/>
  </xdr:twoCellAnchor>
  <xdr:twoCellAnchor>
    <xdr:from>
      <xdr:col>1</xdr:col>
      <xdr:colOff>190501</xdr:colOff>
      <xdr:row>508</xdr:row>
      <xdr:rowOff>122463</xdr:rowOff>
    </xdr:from>
    <xdr:to>
      <xdr:col>5</xdr:col>
      <xdr:colOff>762000</xdr:colOff>
      <xdr:row>516</xdr:row>
      <xdr:rowOff>149679</xdr:rowOff>
    </xdr:to>
    <xdr:sp macro="" textlink="">
      <xdr:nvSpPr>
        <xdr:cNvPr id="9" name="1 Rectángulo redondead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xfrm>
          <a:off x="1365251" y="98039463"/>
          <a:ext cx="10683874" cy="1551216"/>
        </a:xfrm>
        <a:prstGeom prst="round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2000" b="1" i="1">
              <a:solidFill>
                <a:sysClr val="windowText" lastClr="000000"/>
              </a:solidFill>
              <a:latin typeface="+mn-lt"/>
            </a:rPr>
            <a:t>Autoridad</a:t>
          </a:r>
          <a:r>
            <a:rPr lang="es-DO" sz="2000" b="1" i="1" baseline="0">
              <a:solidFill>
                <a:sysClr val="windowText" lastClr="000000"/>
              </a:solidFill>
              <a:latin typeface="+mn-lt"/>
            </a:rPr>
            <a:t> Portuaria Dominicana </a:t>
          </a:r>
        </a:p>
        <a:p>
          <a:pPr algn="ctr"/>
          <a:r>
            <a:rPr lang="es-MX" sz="20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Relacion de Egresos 30</a:t>
          </a:r>
          <a:r>
            <a:rPr lang="es-MX" sz="2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20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es-MX" sz="2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Septiembre</a:t>
          </a:r>
          <a:r>
            <a:rPr lang="es-MX" sz="20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2025</a:t>
          </a:r>
          <a:endParaRPr lang="es-DO" sz="2000" b="1" i="1" baseline="0">
            <a:solidFill>
              <a:schemeClr val="tx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1297215</xdr:colOff>
      <xdr:row>510</xdr:row>
      <xdr:rowOff>24948</xdr:rowOff>
    </xdr:from>
    <xdr:to>
      <xdr:col>2</xdr:col>
      <xdr:colOff>1373189</xdr:colOff>
      <xdr:row>514</xdr:row>
      <xdr:rowOff>157050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1965" y="98322948"/>
          <a:ext cx="1441224" cy="894102"/>
        </a:xfrm>
        <a:prstGeom prst="rect">
          <a:avLst/>
        </a:prstGeom>
      </xdr:spPr>
    </xdr:pic>
    <xdr:clientData/>
  </xdr:twoCellAnchor>
  <xdr:twoCellAnchor editAs="oneCell">
    <xdr:from>
      <xdr:col>1</xdr:col>
      <xdr:colOff>594177</xdr:colOff>
      <xdr:row>543</xdr:row>
      <xdr:rowOff>43090</xdr:rowOff>
    </xdr:from>
    <xdr:to>
      <xdr:col>2</xdr:col>
      <xdr:colOff>1342001</xdr:colOff>
      <xdr:row>555</xdr:row>
      <xdr:rowOff>91420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8927" y="111168090"/>
          <a:ext cx="2113074" cy="2334330"/>
        </a:xfrm>
        <a:prstGeom prst="rect">
          <a:avLst/>
        </a:prstGeom>
      </xdr:spPr>
    </xdr:pic>
    <xdr:clientData/>
  </xdr:twoCellAnchor>
  <xdr:twoCellAnchor>
    <xdr:from>
      <xdr:col>2</xdr:col>
      <xdr:colOff>2989038</xdr:colOff>
      <xdr:row>543</xdr:row>
      <xdr:rowOff>83909</xdr:rowOff>
    </xdr:from>
    <xdr:to>
      <xdr:col>5</xdr:col>
      <xdr:colOff>120335</xdr:colOff>
      <xdr:row>555</xdr:row>
      <xdr:rowOff>103491</xdr:rowOff>
    </xdr:to>
    <xdr:grpSp>
      <xdr:nvGrpSpPr>
        <xdr:cNvPr id="13" name="Grupo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5529038" y="104843034"/>
          <a:ext cx="5878422" cy="2305582"/>
          <a:chOff x="0" y="0"/>
          <a:chExt cx="3032125" cy="1390650"/>
        </a:xfrm>
      </xdr:grpSpPr>
      <xdr:pic>
        <xdr:nvPicPr>
          <xdr:cNvPr id="14" name="Imagen 13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105025" cy="1247775"/>
          </a:xfrm>
          <a:prstGeom prst="rect">
            <a:avLst/>
          </a:prstGeom>
        </xdr:spPr>
      </xdr:pic>
      <xdr:pic>
        <xdr:nvPicPr>
          <xdr:cNvPr id="15" name="Imagen 14" descr="Imagen que contiene Círculo&#10;&#10;Descripción generada automáticamente">
            <a:extLst>
              <a:ext uri="{FF2B5EF4-FFF2-40B4-BE49-F238E27FC236}">
                <a16:creationId xmlns=""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47850" y="171450"/>
            <a:ext cx="1184275" cy="12192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574675</xdr:colOff>
      <xdr:row>0</xdr:row>
      <xdr:rowOff>107950</xdr:rowOff>
    </xdr:from>
    <xdr:to>
      <xdr:col>6</xdr:col>
      <xdr:colOff>50801</xdr:colOff>
      <xdr:row>9</xdr:row>
      <xdr:rowOff>146050</xdr:rowOff>
    </xdr:to>
    <xdr:sp macro="" textlink="">
      <xdr:nvSpPr>
        <xdr:cNvPr id="20" name="1 Rectángulo redondeado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/>
      </xdr:nvSpPr>
      <xdr:spPr>
        <a:xfrm>
          <a:off x="574675" y="107950"/>
          <a:ext cx="12080876" cy="1800225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DOLAR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NO.010-238720-6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Relación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30 de  Septiembre  2025 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USD/RD$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76201</xdr:colOff>
      <xdr:row>2</xdr:row>
      <xdr:rowOff>0</xdr:rowOff>
    </xdr:from>
    <xdr:to>
      <xdr:col>2</xdr:col>
      <xdr:colOff>409575</xdr:colOff>
      <xdr:row>8</xdr:row>
      <xdr:rowOff>76200</xdr:rowOff>
    </xdr:to>
    <xdr:pic>
      <xdr:nvPicPr>
        <xdr:cNvPr id="21" name="Imagen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6" y="571500"/>
          <a:ext cx="1695449" cy="1219200"/>
        </a:xfrm>
        <a:prstGeom prst="rect">
          <a:avLst/>
        </a:prstGeom>
      </xdr:spPr>
    </xdr:pic>
    <xdr:clientData/>
  </xdr:twoCellAnchor>
  <xdr:twoCellAnchor>
    <xdr:from>
      <xdr:col>0</xdr:col>
      <xdr:colOff>930275</xdr:colOff>
      <xdr:row>54</xdr:row>
      <xdr:rowOff>142874</xdr:rowOff>
    </xdr:from>
    <xdr:to>
      <xdr:col>4</xdr:col>
      <xdr:colOff>2089150</xdr:colOff>
      <xdr:row>63</xdr:row>
      <xdr:rowOff>228600</xdr:rowOff>
    </xdr:to>
    <xdr:sp macro="" textlink="">
      <xdr:nvSpPr>
        <xdr:cNvPr id="22" name="1 Rectángulo redondeado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/>
      </xdr:nvSpPr>
      <xdr:spPr>
        <a:xfrm>
          <a:off x="930275" y="12715874"/>
          <a:ext cx="9937750" cy="1800226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           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  CUENTA NOMINA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NO.010-500126-0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Al 30 de S eptiembre 2025 </a:t>
          </a:r>
        </a:p>
        <a:p>
          <a:pPr algn="ctr"/>
          <a:r>
            <a:rPr lang="es-DO" sz="1100" b="1" i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RD$</a:t>
          </a:r>
          <a:r>
            <a:rPr kumimoji="0" lang="es-DO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RD$</a:t>
          </a:r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1104900</xdr:colOff>
      <xdr:row>56</xdr:row>
      <xdr:rowOff>15874</xdr:rowOff>
    </xdr:from>
    <xdr:to>
      <xdr:col>2</xdr:col>
      <xdr:colOff>1120774</xdr:colOff>
      <xdr:row>62</xdr:row>
      <xdr:rowOff>82549</xdr:rowOff>
    </xdr:to>
    <xdr:pic>
      <xdr:nvPicPr>
        <xdr:cNvPr id="24" name="Imagen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0" y="12969874"/>
          <a:ext cx="1381124" cy="1209675"/>
        </a:xfrm>
        <a:prstGeom prst="rect">
          <a:avLst/>
        </a:prstGeom>
      </xdr:spPr>
    </xdr:pic>
    <xdr:clientData/>
  </xdr:twoCellAnchor>
  <xdr:twoCellAnchor>
    <xdr:from>
      <xdr:col>1</xdr:col>
      <xdr:colOff>666750</xdr:colOff>
      <xdr:row>396</xdr:row>
      <xdr:rowOff>63500</xdr:rowOff>
    </xdr:from>
    <xdr:to>
      <xdr:col>5</xdr:col>
      <xdr:colOff>428625</xdr:colOff>
      <xdr:row>405</xdr:row>
      <xdr:rowOff>180976</xdr:rowOff>
    </xdr:to>
    <xdr:sp macro="" textlink="">
      <xdr:nvSpPr>
        <xdr:cNvPr id="25" name="1 Rectángulo redondeado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>
        <a:xfrm>
          <a:off x="1841500" y="74961750"/>
          <a:ext cx="9874250" cy="1831976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Operaciones 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 010-500107-4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30 de  Septiembre 2025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RD$</a:t>
          </a:r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619125</xdr:colOff>
      <xdr:row>398</xdr:row>
      <xdr:rowOff>0</xdr:rowOff>
    </xdr:from>
    <xdr:to>
      <xdr:col>2</xdr:col>
      <xdr:colOff>2000250</xdr:colOff>
      <xdr:row>404</xdr:row>
      <xdr:rowOff>66675</xdr:rowOff>
    </xdr:to>
    <xdr:pic>
      <xdr:nvPicPr>
        <xdr:cNvPr id="26" name="Imagen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9125" y="75279250"/>
          <a:ext cx="1381125" cy="1209675"/>
        </a:xfrm>
        <a:prstGeom prst="rect">
          <a:avLst/>
        </a:prstGeom>
      </xdr:spPr>
    </xdr:pic>
    <xdr:clientData/>
  </xdr:twoCellAnchor>
  <xdr:twoCellAnchor>
    <xdr:from>
      <xdr:col>1</xdr:col>
      <xdr:colOff>307975</xdr:colOff>
      <xdr:row>477</xdr:row>
      <xdr:rowOff>142876</xdr:rowOff>
    </xdr:from>
    <xdr:to>
      <xdr:col>5</xdr:col>
      <xdr:colOff>958851</xdr:colOff>
      <xdr:row>486</xdr:row>
      <xdr:rowOff>123826</xdr:rowOff>
    </xdr:to>
    <xdr:sp macro="" textlink="">
      <xdr:nvSpPr>
        <xdr:cNvPr id="27" name="1 Rectángulo redondeado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>
        <a:xfrm>
          <a:off x="1482725" y="91582876"/>
          <a:ext cx="10763251" cy="1695450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    CUENTA COLECTORA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NO. 9604191585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Relación Depositos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Al 30 de  Septiembre 2025 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488951</xdr:colOff>
      <xdr:row>478</xdr:row>
      <xdr:rowOff>95250</xdr:rowOff>
    </xdr:from>
    <xdr:to>
      <xdr:col>2</xdr:col>
      <xdr:colOff>2149475</xdr:colOff>
      <xdr:row>484</xdr:row>
      <xdr:rowOff>171450</xdr:rowOff>
    </xdr:to>
    <xdr:pic>
      <xdr:nvPicPr>
        <xdr:cNvPr id="28" name="Imagen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1" y="91725750"/>
          <a:ext cx="1660524" cy="1219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1397000</xdr:colOff>
      <xdr:row>81</xdr:row>
      <xdr:rowOff>111125</xdr:rowOff>
    </xdr:from>
    <xdr:ext cx="4339297" cy="1862418"/>
    <xdr:pic>
      <xdr:nvPicPr>
        <xdr:cNvPr id="3" name="Imagen 2">
          <a:extLst>
            <a:ext uri="{FF2B5EF4-FFF2-40B4-BE49-F238E27FC236}">
              <a16:creationId xmlns="" xmlns:a16="http://schemas.microsoft.com/office/drawing/2014/main" id="{072B2E5D-BB64-499D-98F6-68585B223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7375" y="21685250"/>
          <a:ext cx="4339297" cy="1862418"/>
        </a:xfrm>
        <a:prstGeom prst="rect">
          <a:avLst/>
        </a:prstGeom>
      </xdr:spPr>
    </xdr:pic>
    <xdr:clientData/>
  </xdr:oneCellAnchor>
  <xdr:twoCellAnchor>
    <xdr:from>
      <xdr:col>9</xdr:col>
      <xdr:colOff>15875</xdr:colOff>
      <xdr:row>81</xdr:row>
      <xdr:rowOff>190500</xdr:rowOff>
    </xdr:from>
    <xdr:to>
      <xdr:col>11</xdr:col>
      <xdr:colOff>1091304</xdr:colOff>
      <xdr:row>82</xdr:row>
      <xdr:rowOff>861748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C70E1339-FAB5-4B9F-BB6A-D9F3B1449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8000" y="21764625"/>
          <a:ext cx="4155179" cy="151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73"/>
  <sheetViews>
    <sheetView showGridLines="0" view="pageBreakPreview" topLeftCell="A519" zoomScale="60" zoomScaleNormal="60" workbookViewId="0">
      <selection activeCell="E540" sqref="E540:F540"/>
    </sheetView>
  </sheetViews>
  <sheetFormatPr baseColWidth="10" defaultRowHeight="15" x14ac:dyDescent="0.25"/>
  <cols>
    <col min="1" max="1" width="17.7109375" customWidth="1"/>
    <col min="2" max="2" width="20.42578125" customWidth="1"/>
    <col min="3" max="3" width="50.42578125" customWidth="1"/>
    <col min="4" max="4" width="45.85546875" customWidth="1"/>
    <col min="5" max="5" width="34.85546875" bestFit="1" customWidth="1"/>
    <col min="6" max="6" width="22.7109375" bestFit="1" customWidth="1"/>
    <col min="7" max="7" width="22.5703125" customWidth="1"/>
    <col min="8" max="8" width="14.5703125" customWidth="1"/>
  </cols>
  <sheetData>
    <row r="3" spans="1:8" x14ac:dyDescent="0.25">
      <c r="A3" s="1"/>
      <c r="B3" s="209"/>
      <c r="C3" s="209"/>
      <c r="D3" s="209"/>
      <c r="E3" s="209"/>
      <c r="F3" s="209"/>
      <c r="G3" s="209"/>
      <c r="H3" s="209"/>
    </row>
    <row r="4" spans="1:8" x14ac:dyDescent="0.25">
      <c r="A4" s="1"/>
      <c r="B4" s="209"/>
      <c r="C4" s="209"/>
      <c r="D4" s="209"/>
      <c r="E4" s="209"/>
      <c r="F4" s="209"/>
      <c r="G4" s="209"/>
      <c r="H4" s="209"/>
    </row>
    <row r="5" spans="1:8" x14ac:dyDescent="0.25">
      <c r="A5" s="1"/>
      <c r="B5" s="209"/>
      <c r="C5" s="209"/>
      <c r="D5" s="209"/>
      <c r="E5" s="209"/>
      <c r="F5" s="209"/>
      <c r="G5" s="209"/>
      <c r="H5" s="209"/>
    </row>
    <row r="6" spans="1:8" x14ac:dyDescent="0.25">
      <c r="A6" s="1"/>
      <c r="B6" s="213"/>
      <c r="C6" s="213"/>
      <c r="D6" s="213"/>
      <c r="E6" s="213"/>
      <c r="F6" s="213"/>
      <c r="G6" s="213"/>
      <c r="H6" s="213"/>
    </row>
    <row r="7" spans="1:8" x14ac:dyDescent="0.25">
      <c r="A7" s="1"/>
      <c r="B7" s="38"/>
      <c r="C7" s="38"/>
      <c r="D7" s="38"/>
      <c r="E7" s="38"/>
      <c r="F7" s="38"/>
      <c r="G7" s="38"/>
      <c r="H7" s="38"/>
    </row>
    <row r="8" spans="1:8" x14ac:dyDescent="0.25">
      <c r="A8" s="1"/>
      <c r="B8" s="38"/>
      <c r="C8" s="38"/>
      <c r="D8" s="38"/>
      <c r="E8" s="38"/>
      <c r="F8" s="38"/>
      <c r="G8" s="38"/>
      <c r="H8" s="38"/>
    </row>
    <row r="9" spans="1:8" ht="18.75" x14ac:dyDescent="0.3">
      <c r="B9" s="210"/>
      <c r="C9" s="210"/>
      <c r="D9" s="210"/>
      <c r="E9" s="210"/>
      <c r="F9" s="210"/>
    </row>
    <row r="10" spans="1:8" ht="18.75" x14ac:dyDescent="0.3">
      <c r="B10" s="37"/>
      <c r="C10" s="37"/>
      <c r="D10" s="37"/>
      <c r="E10" s="37"/>
      <c r="F10" s="37"/>
    </row>
    <row r="11" spans="1:8" ht="18.75" hidden="1" customHeight="1" x14ac:dyDescent="0.25">
      <c r="B11" s="4"/>
      <c r="C11" s="4"/>
      <c r="D11" s="5"/>
      <c r="E11" s="6"/>
      <c r="F11" s="3"/>
    </row>
    <row r="12" spans="1:8" ht="19.5" hidden="1" customHeight="1" thickBot="1" x14ac:dyDescent="0.25">
      <c r="B12" s="4"/>
      <c r="C12" s="4"/>
      <c r="D12" s="5"/>
      <c r="E12" s="6"/>
      <c r="F12" s="3"/>
    </row>
    <row r="13" spans="1:8" ht="16.5" hidden="1" customHeight="1" thickBot="1" x14ac:dyDescent="0.35">
      <c r="B13" s="211" t="s">
        <v>61</v>
      </c>
      <c r="C13" s="211"/>
      <c r="D13" s="211"/>
      <c r="E13" s="211"/>
      <c r="F13" s="211"/>
    </row>
    <row r="14" spans="1:8" s="15" customFormat="1" ht="15.75" hidden="1" customHeight="1" x14ac:dyDescent="0.3">
      <c r="A14"/>
      <c r="B14" s="16" t="s">
        <v>1</v>
      </c>
      <c r="C14" s="17" t="s">
        <v>2</v>
      </c>
      <c r="D14" s="18" t="s">
        <v>3</v>
      </c>
      <c r="E14" s="18" t="s">
        <v>16</v>
      </c>
      <c r="F14" s="19" t="s">
        <v>4</v>
      </c>
      <c r="G14"/>
      <c r="H14"/>
    </row>
    <row r="15" spans="1:8" s="15" customFormat="1" ht="15.75" hidden="1" customHeight="1" x14ac:dyDescent="0.25">
      <c r="A15"/>
      <c r="B15" s="31">
        <v>9300010762</v>
      </c>
      <c r="C15" s="32">
        <v>45873</v>
      </c>
      <c r="D15" s="41">
        <v>80</v>
      </c>
      <c r="E15" s="42">
        <v>60.59</v>
      </c>
      <c r="F15" s="43">
        <f>+D15*E15</f>
        <v>4847.2000000000007</v>
      </c>
      <c r="G15"/>
      <c r="H15"/>
    </row>
    <row r="16" spans="1:8" s="15" customFormat="1" ht="15.75" hidden="1" customHeight="1" x14ac:dyDescent="0.25">
      <c r="A16"/>
      <c r="B16" s="44">
        <v>9300040474</v>
      </c>
      <c r="C16" s="32">
        <v>45889</v>
      </c>
      <c r="D16" s="41">
        <v>100</v>
      </c>
      <c r="E16" s="42">
        <v>60.59</v>
      </c>
      <c r="F16" s="43">
        <f>+D16*E16</f>
        <v>6059</v>
      </c>
      <c r="G16"/>
      <c r="H16"/>
    </row>
    <row r="17" spans="1:8" s="15" customFormat="1" ht="15.75" hidden="1" customHeight="1" x14ac:dyDescent="0.25">
      <c r="A17"/>
      <c r="B17" s="44">
        <v>9300030383</v>
      </c>
      <c r="C17" s="32">
        <v>45898</v>
      </c>
      <c r="D17" s="41">
        <v>60</v>
      </c>
      <c r="E17" s="45">
        <v>62.66</v>
      </c>
      <c r="F17" s="43">
        <f>+D17*E17</f>
        <v>3759.6</v>
      </c>
      <c r="G17"/>
      <c r="H17"/>
    </row>
    <row r="18" spans="1:8" s="15" customFormat="1" ht="15.75" hidden="1" customHeight="1" x14ac:dyDescent="0.3">
      <c r="A18"/>
      <c r="B18" s="212" t="s">
        <v>10</v>
      </c>
      <c r="C18" s="212"/>
      <c r="D18" s="46">
        <f>SUM(D15:D17)</f>
        <v>240</v>
      </c>
      <c r="E18" s="46"/>
      <c r="F18" s="46">
        <f>SUM(F15:F17)</f>
        <v>14665.800000000001</v>
      </c>
      <c r="G18"/>
      <c r="H18"/>
    </row>
    <row r="19" spans="1:8" ht="19.5" hidden="1" customHeight="1" thickBot="1" x14ac:dyDescent="0.3">
      <c r="B19" s="39"/>
      <c r="C19" s="39"/>
      <c r="D19" s="40"/>
      <c r="E19" s="40"/>
      <c r="F19" s="40"/>
    </row>
    <row r="20" spans="1:8" ht="15.75" hidden="1" customHeight="1" thickTop="1" x14ac:dyDescent="0.25">
      <c r="B20" s="4"/>
      <c r="C20" s="4"/>
      <c r="D20" s="5"/>
      <c r="E20" s="6"/>
      <c r="F20" s="3"/>
    </row>
    <row r="21" spans="1:8" ht="19.5" thickBot="1" x14ac:dyDescent="0.35">
      <c r="B21" s="211" t="s">
        <v>15</v>
      </c>
      <c r="C21" s="211"/>
      <c r="D21" s="211"/>
      <c r="E21" s="211"/>
      <c r="F21" s="211"/>
    </row>
    <row r="22" spans="1:8" x14ac:dyDescent="0.25">
      <c r="A22" s="59"/>
      <c r="B22" s="60"/>
      <c r="C22" s="60"/>
      <c r="D22" s="60"/>
      <c r="E22" s="61"/>
      <c r="F22" s="62"/>
      <c r="G22" s="59"/>
      <c r="H22" s="59"/>
    </row>
    <row r="23" spans="1:8" ht="19.5" thickBot="1" x14ac:dyDescent="0.35">
      <c r="A23" s="59"/>
      <c r="B23" s="173" t="s">
        <v>15</v>
      </c>
      <c r="C23" s="173"/>
      <c r="D23" s="173"/>
      <c r="E23" s="173"/>
      <c r="F23" s="173"/>
      <c r="G23" s="59"/>
      <c r="H23" s="59"/>
    </row>
    <row r="24" spans="1:8" s="15" customFormat="1" ht="16.5" thickBot="1" x14ac:dyDescent="0.3">
      <c r="A24" s="59"/>
      <c r="B24" s="16" t="s">
        <v>1</v>
      </c>
      <c r="C24" s="17" t="s">
        <v>2</v>
      </c>
      <c r="D24" s="17" t="s">
        <v>3</v>
      </c>
      <c r="E24" s="17" t="s">
        <v>16</v>
      </c>
      <c r="F24" s="64" t="s">
        <v>4</v>
      </c>
      <c r="G24" s="59"/>
      <c r="H24" s="59"/>
    </row>
    <row r="25" spans="1:8" s="15" customFormat="1" ht="15.75" x14ac:dyDescent="0.25">
      <c r="A25" s="65"/>
      <c r="B25" s="66" t="s">
        <v>68</v>
      </c>
      <c r="C25" s="67">
        <v>45902</v>
      </c>
      <c r="D25" s="66">
        <v>75</v>
      </c>
      <c r="E25" s="68">
        <v>62.87</v>
      </c>
      <c r="F25" s="69">
        <v>4715.25</v>
      </c>
      <c r="G25" s="65"/>
      <c r="H25" s="65"/>
    </row>
    <row r="26" spans="1:8" s="15" customFormat="1" ht="15.75" x14ac:dyDescent="0.25">
      <c r="A26" s="65"/>
      <c r="B26" s="66" t="s">
        <v>69</v>
      </c>
      <c r="C26" s="67">
        <v>45904</v>
      </c>
      <c r="D26" s="66">
        <v>10</v>
      </c>
      <c r="E26" s="68">
        <v>63.05</v>
      </c>
      <c r="F26" s="70">
        <v>630.5</v>
      </c>
      <c r="G26" s="65"/>
      <c r="H26" s="65"/>
    </row>
    <row r="27" spans="1:8" s="15" customFormat="1" ht="15.75" x14ac:dyDescent="0.25">
      <c r="A27" s="65"/>
      <c r="B27" s="66" t="s">
        <v>70</v>
      </c>
      <c r="C27" s="67">
        <v>45917</v>
      </c>
      <c r="D27" s="66">
        <v>30</v>
      </c>
      <c r="E27" s="68">
        <v>61.65</v>
      </c>
      <c r="F27" s="69">
        <v>1849.5</v>
      </c>
      <c r="G27" s="65"/>
      <c r="H27" s="65"/>
    </row>
    <row r="28" spans="1:8" ht="15.75" x14ac:dyDescent="0.25">
      <c r="A28" s="65"/>
      <c r="B28" s="66" t="s">
        <v>71</v>
      </c>
      <c r="C28" s="67">
        <v>45929</v>
      </c>
      <c r="D28" s="66">
        <v>30</v>
      </c>
      <c r="E28" s="66">
        <v>61.83</v>
      </c>
      <c r="F28" s="69">
        <v>1854.9</v>
      </c>
      <c r="G28" s="65"/>
      <c r="H28" s="65"/>
    </row>
    <row r="29" spans="1:8" ht="19.5" thickBot="1" x14ac:dyDescent="0.35">
      <c r="A29" s="59"/>
      <c r="B29" s="190" t="s">
        <v>26</v>
      </c>
      <c r="C29" s="190"/>
      <c r="D29" s="72">
        <v>145</v>
      </c>
      <c r="E29" s="72"/>
      <c r="F29" s="73">
        <v>9050.15</v>
      </c>
      <c r="G29" s="59"/>
      <c r="H29" s="59"/>
    </row>
    <row r="30" spans="1:8" ht="19.5" thickTop="1" x14ac:dyDescent="0.3">
      <c r="A30" s="59"/>
      <c r="B30" s="74"/>
      <c r="C30" s="74"/>
      <c r="D30" s="75"/>
      <c r="E30" s="75"/>
      <c r="F30" s="62"/>
      <c r="G30" s="59"/>
      <c r="H30" s="59"/>
    </row>
    <row r="31" spans="1:8" ht="18.75" x14ac:dyDescent="0.3">
      <c r="A31" s="59"/>
      <c r="B31" s="74"/>
      <c r="C31" s="74"/>
      <c r="D31" s="75"/>
      <c r="E31" s="75"/>
      <c r="F31" s="62"/>
      <c r="G31" s="59"/>
      <c r="H31" s="59"/>
    </row>
    <row r="32" spans="1:8" s="20" customFormat="1" ht="15.75" x14ac:dyDescent="0.25">
      <c r="A32" s="59"/>
      <c r="B32" s="60"/>
      <c r="C32" s="60"/>
      <c r="D32" s="60"/>
      <c r="E32" s="60"/>
      <c r="F32" s="61"/>
      <c r="G32" s="59"/>
      <c r="H32" s="59"/>
    </row>
    <row r="33" spans="1:8" s="20" customFormat="1" ht="15.75" x14ac:dyDescent="0.25">
      <c r="A33" s="59"/>
      <c r="B33" s="60"/>
      <c r="C33" s="60"/>
      <c r="D33" s="60"/>
      <c r="E33" s="60"/>
      <c r="F33" s="61"/>
      <c r="G33" s="59"/>
      <c r="H33" s="59"/>
    </row>
    <row r="34" spans="1:8" s="20" customFormat="1" ht="19.5" thickBot="1" x14ac:dyDescent="0.35">
      <c r="A34" s="59"/>
      <c r="B34" s="173" t="s">
        <v>27</v>
      </c>
      <c r="C34" s="173"/>
      <c r="D34" s="173"/>
      <c r="E34" s="173"/>
      <c r="F34" s="173"/>
      <c r="G34" s="59"/>
      <c r="H34" s="59"/>
    </row>
    <row r="35" spans="1:8" ht="16.5" thickBot="1" x14ac:dyDescent="0.3">
      <c r="A35" s="59"/>
      <c r="B35" s="16" t="s">
        <v>1</v>
      </c>
      <c r="C35" s="17" t="s">
        <v>2</v>
      </c>
      <c r="D35" s="17" t="s">
        <v>3</v>
      </c>
      <c r="E35" s="17" t="s">
        <v>16</v>
      </c>
      <c r="F35" s="64" t="s">
        <v>4</v>
      </c>
      <c r="G35" s="59"/>
      <c r="H35" s="59"/>
    </row>
    <row r="36" spans="1:8" ht="15.75" x14ac:dyDescent="0.25">
      <c r="A36" s="65"/>
      <c r="B36" s="48" t="s">
        <v>72</v>
      </c>
      <c r="C36" s="49">
        <v>45922</v>
      </c>
      <c r="D36" s="76">
        <v>22768</v>
      </c>
      <c r="E36" s="34">
        <v>62.56</v>
      </c>
      <c r="F36" s="76">
        <v>1424427</v>
      </c>
      <c r="G36" s="65"/>
      <c r="H36" s="65"/>
    </row>
    <row r="37" spans="1:8" ht="15.75" x14ac:dyDescent="0.25">
      <c r="A37" s="65"/>
      <c r="B37" s="48" t="s">
        <v>73</v>
      </c>
      <c r="C37" s="49">
        <v>45915</v>
      </c>
      <c r="D37" s="76">
        <v>20636</v>
      </c>
      <c r="E37" s="77">
        <v>61.54</v>
      </c>
      <c r="F37" s="76">
        <v>1269921.5</v>
      </c>
      <c r="G37" s="65"/>
      <c r="H37" s="65"/>
    </row>
    <row r="38" spans="1:8" ht="19.5" thickBot="1" x14ac:dyDescent="0.35">
      <c r="A38" s="59"/>
      <c r="B38" s="190" t="s">
        <v>10</v>
      </c>
      <c r="C38" s="190"/>
      <c r="D38" s="73">
        <v>43404</v>
      </c>
      <c r="E38" s="72"/>
      <c r="F38" s="73">
        <v>2694348.5</v>
      </c>
      <c r="G38" s="59"/>
      <c r="H38" s="59"/>
    </row>
    <row r="39" spans="1:8" ht="19.5" thickTop="1" x14ac:dyDescent="0.3">
      <c r="A39" s="59"/>
      <c r="B39" s="71"/>
      <c r="C39" s="71"/>
      <c r="D39" s="75"/>
      <c r="E39" s="75"/>
      <c r="F39" s="75"/>
      <c r="G39" s="59"/>
      <c r="H39" s="59"/>
    </row>
    <row r="40" spans="1:8" s="15" customFormat="1" ht="15.75" x14ac:dyDescent="0.25">
      <c r="A40" s="191"/>
      <c r="B40" s="191"/>
      <c r="C40" s="191"/>
      <c r="D40" s="191"/>
      <c r="E40" s="191"/>
      <c r="F40" s="191"/>
      <c r="G40" s="59"/>
      <c r="H40" s="59"/>
    </row>
    <row r="41" spans="1:8" ht="19.5" thickBot="1" x14ac:dyDescent="0.35">
      <c r="A41" s="78"/>
      <c r="B41" s="192" t="s">
        <v>46</v>
      </c>
      <c r="C41" s="192"/>
      <c r="D41" s="192"/>
      <c r="E41" s="192"/>
      <c r="F41" s="192"/>
      <c r="G41" s="59"/>
      <c r="H41" s="59"/>
    </row>
    <row r="42" spans="1:8" ht="15.75" x14ac:dyDescent="0.25">
      <c r="A42" s="59"/>
      <c r="B42" s="21" t="s">
        <v>37</v>
      </c>
      <c r="C42" s="22" t="s">
        <v>38</v>
      </c>
      <c r="D42" s="22" t="s">
        <v>40</v>
      </c>
      <c r="E42" s="79" t="s">
        <v>39</v>
      </c>
      <c r="F42" s="59"/>
      <c r="G42" s="59"/>
      <c r="H42" s="59"/>
    </row>
    <row r="43" spans="1:8" ht="15" hidden="1" customHeight="1" x14ac:dyDescent="0.25">
      <c r="A43" s="65"/>
      <c r="B43" s="23" t="s">
        <v>64</v>
      </c>
      <c r="C43" s="24" t="s">
        <v>65</v>
      </c>
      <c r="D43" s="193">
        <v>1177561.02</v>
      </c>
      <c r="E43" s="195">
        <v>1177561.02</v>
      </c>
      <c r="F43" s="65"/>
      <c r="G43" s="65"/>
      <c r="H43" s="65"/>
    </row>
    <row r="44" spans="1:8" ht="15" hidden="1" customHeight="1" x14ac:dyDescent="0.25">
      <c r="A44" s="65"/>
      <c r="B44" s="25" t="s">
        <v>48</v>
      </c>
      <c r="C44" s="26" t="s">
        <v>25</v>
      </c>
      <c r="D44" s="194"/>
      <c r="E44" s="196"/>
      <c r="F44" s="65"/>
      <c r="G44" s="65"/>
      <c r="H44" s="65"/>
    </row>
    <row r="45" spans="1:8" ht="15" hidden="1" customHeight="1" x14ac:dyDescent="0.25">
      <c r="A45" s="7"/>
      <c r="B45" s="216" t="s">
        <v>26</v>
      </c>
      <c r="C45" s="217"/>
      <c r="D45" s="81">
        <v>1177561.02</v>
      </c>
      <c r="E45" s="82">
        <v>1177561.02</v>
      </c>
      <c r="F45" s="59"/>
      <c r="G45" s="59"/>
      <c r="H45" s="59"/>
    </row>
    <row r="46" spans="1:8" ht="15" hidden="1" customHeight="1" x14ac:dyDescent="0.3">
      <c r="A46" s="59"/>
      <c r="B46" s="74"/>
      <c r="C46" s="74"/>
      <c r="D46" s="75"/>
      <c r="E46" s="75"/>
      <c r="F46" s="83"/>
      <c r="G46" s="7"/>
      <c r="H46" s="7"/>
    </row>
    <row r="47" spans="1:8" ht="15.75" thickBot="1" x14ac:dyDescent="0.3">
      <c r="A47" s="59"/>
      <c r="B47" s="60"/>
      <c r="C47" s="60"/>
      <c r="D47" s="84"/>
      <c r="E47" s="60"/>
      <c r="F47" s="60"/>
      <c r="G47" s="58"/>
      <c r="H47" s="8"/>
    </row>
    <row r="48" spans="1:8" ht="19.5" thickBot="1" x14ac:dyDescent="0.35">
      <c r="A48" s="59"/>
      <c r="B48" s="60"/>
      <c r="C48" s="218" t="s">
        <v>5</v>
      </c>
      <c r="D48" s="219"/>
      <c r="E48" s="59"/>
      <c r="F48" s="60"/>
      <c r="G48" s="85"/>
      <c r="H48" s="85"/>
    </row>
    <row r="49" spans="1:8" ht="18.75" x14ac:dyDescent="0.3">
      <c r="A49" s="59"/>
      <c r="B49" s="60"/>
      <c r="C49" s="86" t="s">
        <v>41</v>
      </c>
      <c r="D49" s="86" t="s">
        <v>6</v>
      </c>
      <c r="E49" s="59"/>
      <c r="F49" s="60"/>
      <c r="G49" s="59"/>
      <c r="H49" s="59"/>
    </row>
    <row r="50" spans="1:8" ht="18.75" x14ac:dyDescent="0.3">
      <c r="A50" s="59"/>
      <c r="B50" s="60"/>
      <c r="C50" s="87">
        <v>43549</v>
      </c>
      <c r="D50" s="87">
        <v>3880959.67</v>
      </c>
      <c r="E50" s="59"/>
      <c r="F50" s="60"/>
      <c r="G50" s="59"/>
      <c r="H50" s="59"/>
    </row>
    <row r="51" spans="1:8" ht="18.75" x14ac:dyDescent="0.3">
      <c r="A51" s="59"/>
      <c r="B51" s="60"/>
      <c r="C51" s="60"/>
      <c r="D51" s="88"/>
      <c r="E51" s="88"/>
      <c r="F51" s="60"/>
      <c r="G51" s="59"/>
      <c r="H51" s="59"/>
    </row>
    <row r="52" spans="1:8" ht="19.5" thickBot="1" x14ac:dyDescent="0.35">
      <c r="A52" t="s">
        <v>74</v>
      </c>
      <c r="B52" s="214" t="s">
        <v>63</v>
      </c>
      <c r="C52" s="214"/>
      <c r="D52" s="214"/>
      <c r="E52" s="214"/>
      <c r="F52" s="215"/>
    </row>
    <row r="53" spans="1:8" ht="18.75" x14ac:dyDescent="0.3">
      <c r="B53" s="4"/>
      <c r="C53" s="50"/>
      <c r="D53" s="51"/>
      <c r="E53" s="52"/>
      <c r="F53" s="47"/>
    </row>
    <row r="54" spans="1:8" ht="18.75" x14ac:dyDescent="0.3">
      <c r="B54" s="4"/>
      <c r="C54" s="50"/>
      <c r="D54" s="51"/>
      <c r="E54" s="52"/>
      <c r="F54" s="47"/>
    </row>
    <row r="56" spans="1:8" x14ac:dyDescent="0.25">
      <c r="B56" s="3"/>
      <c r="C56" s="3"/>
      <c r="D56" s="3"/>
      <c r="E56" s="3"/>
    </row>
    <row r="57" spans="1:8" x14ac:dyDescent="0.25">
      <c r="B57" s="3"/>
      <c r="C57" s="3"/>
      <c r="D57" s="3"/>
      <c r="E57" s="3"/>
    </row>
    <row r="58" spans="1:8" x14ac:dyDescent="0.25">
      <c r="B58" s="3"/>
      <c r="C58" s="3"/>
      <c r="D58" s="3"/>
      <c r="E58" s="3"/>
    </row>
    <row r="59" spans="1:8" x14ac:dyDescent="0.25">
      <c r="B59" s="3"/>
      <c r="C59" s="3"/>
      <c r="D59" s="3"/>
      <c r="E59" s="3"/>
    </row>
    <row r="60" spans="1:8" x14ac:dyDescent="0.25">
      <c r="B60" s="3"/>
      <c r="C60" s="3"/>
      <c r="D60" s="3"/>
      <c r="E60" s="3"/>
    </row>
    <row r="61" spans="1:8" x14ac:dyDescent="0.25">
      <c r="B61" s="3"/>
      <c r="C61" s="3"/>
      <c r="D61" s="3"/>
      <c r="E61" s="3"/>
    </row>
    <row r="62" spans="1:8" x14ac:dyDescent="0.25">
      <c r="B62" s="3"/>
      <c r="C62" s="3"/>
      <c r="D62" s="3"/>
      <c r="E62" s="3"/>
    </row>
    <row r="63" spans="1:8" x14ac:dyDescent="0.25">
      <c r="B63" s="3"/>
      <c r="C63" s="3"/>
      <c r="D63" s="3"/>
      <c r="E63" s="3"/>
    </row>
    <row r="64" spans="1:8" ht="48" customHeight="1" x14ac:dyDescent="0.25">
      <c r="B64" s="208"/>
      <c r="C64" s="208"/>
      <c r="D64" s="208"/>
      <c r="E64" s="208"/>
    </row>
    <row r="65" spans="1:6" ht="15.75" x14ac:dyDescent="0.25">
      <c r="B65" s="53"/>
      <c r="C65" s="53"/>
      <c r="D65" s="53"/>
      <c r="E65" s="53"/>
    </row>
    <row r="66" spans="1:6" ht="18.75" thickBot="1" x14ac:dyDescent="0.3">
      <c r="A66" s="59"/>
      <c r="B66" s="183" t="s">
        <v>11</v>
      </c>
      <c r="C66" s="183"/>
      <c r="D66" s="183"/>
      <c r="E66" s="183"/>
      <c r="F66" s="59"/>
    </row>
    <row r="67" spans="1:6" ht="16.5" thickBot="1" x14ac:dyDescent="0.3">
      <c r="A67" s="59"/>
      <c r="B67" s="89" t="s">
        <v>2</v>
      </c>
      <c r="C67" s="90" t="s">
        <v>1</v>
      </c>
      <c r="D67" s="91" t="s">
        <v>45</v>
      </c>
      <c r="E67" s="92" t="s">
        <v>12</v>
      </c>
      <c r="F67" s="59"/>
    </row>
    <row r="68" spans="1:6" x14ac:dyDescent="0.25">
      <c r="A68" s="59"/>
      <c r="B68" s="93">
        <v>45901</v>
      </c>
      <c r="C68" s="10" t="s">
        <v>75</v>
      </c>
      <c r="D68" s="27" t="s">
        <v>31</v>
      </c>
      <c r="E68" s="94">
        <v>3767</v>
      </c>
      <c r="F68" s="59"/>
    </row>
    <row r="69" spans="1:6" x14ac:dyDescent="0.25">
      <c r="A69" s="59"/>
      <c r="B69" s="95">
        <v>45901</v>
      </c>
      <c r="C69" s="10" t="s">
        <v>76</v>
      </c>
      <c r="D69" s="96" t="s">
        <v>28</v>
      </c>
      <c r="E69" s="97">
        <v>3896</v>
      </c>
      <c r="F69" s="59"/>
    </row>
    <row r="70" spans="1:6" x14ac:dyDescent="0.25">
      <c r="A70" s="59"/>
      <c r="B70" s="95">
        <v>45901</v>
      </c>
      <c r="C70" s="10" t="s">
        <v>77</v>
      </c>
      <c r="D70" s="96" t="s">
        <v>28</v>
      </c>
      <c r="E70" s="97">
        <v>15440.7</v>
      </c>
      <c r="F70" s="59"/>
    </row>
    <row r="71" spans="1:6" x14ac:dyDescent="0.25">
      <c r="A71" s="59"/>
      <c r="B71" s="95">
        <v>45901</v>
      </c>
      <c r="C71" s="10" t="s">
        <v>78</v>
      </c>
      <c r="D71" s="96" t="s">
        <v>27</v>
      </c>
      <c r="E71" s="97">
        <v>6202112.21</v>
      </c>
      <c r="F71" s="59"/>
    </row>
    <row r="72" spans="1:6" x14ac:dyDescent="0.25">
      <c r="A72" s="59"/>
      <c r="B72" s="95">
        <v>45901</v>
      </c>
      <c r="C72" s="10" t="s">
        <v>79</v>
      </c>
      <c r="D72" s="96" t="s">
        <v>27</v>
      </c>
      <c r="E72" s="97">
        <v>93095.1</v>
      </c>
      <c r="F72" s="59"/>
    </row>
    <row r="73" spans="1:6" x14ac:dyDescent="0.25">
      <c r="A73" s="59"/>
      <c r="B73" s="93">
        <v>45901</v>
      </c>
      <c r="C73" s="10" t="s">
        <v>80</v>
      </c>
      <c r="D73" s="96" t="s">
        <v>27</v>
      </c>
      <c r="E73" s="97">
        <v>11656</v>
      </c>
      <c r="F73" s="59"/>
    </row>
    <row r="74" spans="1:6" x14ac:dyDescent="0.25">
      <c r="A74" s="59"/>
      <c r="B74" s="95">
        <v>45901</v>
      </c>
      <c r="C74" s="10" t="s">
        <v>81</v>
      </c>
      <c r="D74" s="96" t="s">
        <v>27</v>
      </c>
      <c r="E74" s="97">
        <v>9201</v>
      </c>
      <c r="F74" s="59"/>
    </row>
    <row r="75" spans="1:6" x14ac:dyDescent="0.25">
      <c r="A75" s="59"/>
      <c r="B75" s="95">
        <v>45901</v>
      </c>
      <c r="C75" s="10" t="s">
        <v>82</v>
      </c>
      <c r="D75" s="96" t="s">
        <v>27</v>
      </c>
      <c r="E75" s="97">
        <v>11425</v>
      </c>
      <c r="F75" s="59"/>
    </row>
    <row r="76" spans="1:6" x14ac:dyDescent="0.25">
      <c r="A76" s="59"/>
      <c r="B76" s="95">
        <v>45901</v>
      </c>
      <c r="C76" s="10" t="s">
        <v>83</v>
      </c>
      <c r="D76" s="96" t="s">
        <v>36</v>
      </c>
      <c r="E76" s="97">
        <v>1715</v>
      </c>
      <c r="F76" s="59"/>
    </row>
    <row r="77" spans="1:6" x14ac:dyDescent="0.25">
      <c r="A77" s="59"/>
      <c r="B77" s="95">
        <v>45901</v>
      </c>
      <c r="C77" s="10" t="s">
        <v>84</v>
      </c>
      <c r="D77" s="96" t="s">
        <v>49</v>
      </c>
      <c r="E77" s="97">
        <v>3665</v>
      </c>
      <c r="F77" s="59"/>
    </row>
    <row r="78" spans="1:6" x14ac:dyDescent="0.25">
      <c r="A78" s="59"/>
      <c r="B78" s="95">
        <v>45901</v>
      </c>
      <c r="C78" s="10" t="s">
        <v>85</v>
      </c>
      <c r="D78" s="9" t="s">
        <v>28</v>
      </c>
      <c r="E78" s="97">
        <v>494560</v>
      </c>
      <c r="F78" s="59"/>
    </row>
    <row r="79" spans="1:6" x14ac:dyDescent="0.25">
      <c r="A79" s="59"/>
      <c r="B79" s="95">
        <v>45902</v>
      </c>
      <c r="C79" s="10" t="s">
        <v>86</v>
      </c>
      <c r="D79" s="9" t="s">
        <v>23</v>
      </c>
      <c r="E79" s="97">
        <v>156474.49</v>
      </c>
      <c r="F79" s="59"/>
    </row>
    <row r="80" spans="1:6" x14ac:dyDescent="0.25">
      <c r="A80" s="59"/>
      <c r="B80" s="95">
        <v>45902</v>
      </c>
      <c r="C80" s="10" t="s">
        <v>87</v>
      </c>
      <c r="D80" s="96" t="s">
        <v>23</v>
      </c>
      <c r="E80" s="97">
        <v>143922</v>
      </c>
      <c r="F80" s="59"/>
    </row>
    <row r="81" spans="1:6" x14ac:dyDescent="0.25">
      <c r="A81" s="59"/>
      <c r="B81" s="95">
        <v>45902</v>
      </c>
      <c r="C81" s="10" t="s">
        <v>88</v>
      </c>
      <c r="D81" s="96" t="s">
        <v>28</v>
      </c>
      <c r="E81" s="98">
        <v>800</v>
      </c>
      <c r="F81" s="59"/>
    </row>
    <row r="82" spans="1:6" x14ac:dyDescent="0.25">
      <c r="A82" s="59"/>
      <c r="B82" s="95">
        <v>45902</v>
      </c>
      <c r="C82" s="10" t="s">
        <v>89</v>
      </c>
      <c r="D82" s="96" t="s">
        <v>29</v>
      </c>
      <c r="E82" s="97">
        <v>2622</v>
      </c>
      <c r="F82" s="59"/>
    </row>
    <row r="83" spans="1:6" x14ac:dyDescent="0.25">
      <c r="A83" s="59"/>
      <c r="B83" s="93">
        <v>45902</v>
      </c>
      <c r="C83" s="10" t="s">
        <v>90</v>
      </c>
      <c r="D83" s="96" t="s">
        <v>27</v>
      </c>
      <c r="E83" s="97">
        <v>8900</v>
      </c>
      <c r="F83" s="59"/>
    </row>
    <row r="84" spans="1:6" x14ac:dyDescent="0.25">
      <c r="A84" s="59"/>
      <c r="B84" s="95">
        <v>45902</v>
      </c>
      <c r="C84" s="10" t="s">
        <v>91</v>
      </c>
      <c r="D84" s="96" t="s">
        <v>27</v>
      </c>
      <c r="E84" s="97">
        <v>14897</v>
      </c>
      <c r="F84" s="59"/>
    </row>
    <row r="85" spans="1:6" x14ac:dyDescent="0.25">
      <c r="A85" s="59"/>
      <c r="B85" s="95">
        <v>45903</v>
      </c>
      <c r="C85" s="10" t="s">
        <v>92</v>
      </c>
      <c r="D85" s="96" t="s">
        <v>27</v>
      </c>
      <c r="E85" s="97">
        <v>4079808.54</v>
      </c>
      <c r="F85" s="59"/>
    </row>
    <row r="86" spans="1:6" x14ac:dyDescent="0.25">
      <c r="A86" s="59"/>
      <c r="B86" s="95">
        <v>45903</v>
      </c>
      <c r="C86" s="10" t="s">
        <v>93</v>
      </c>
      <c r="D86" s="96" t="s">
        <v>27</v>
      </c>
      <c r="E86" s="97">
        <v>6391332.5700000003</v>
      </c>
      <c r="F86" s="59"/>
    </row>
    <row r="87" spans="1:6" x14ac:dyDescent="0.25">
      <c r="A87" s="59"/>
      <c r="B87" s="95">
        <v>45903</v>
      </c>
      <c r="C87" s="96" t="s">
        <v>94</v>
      </c>
      <c r="D87" s="96" t="s">
        <v>23</v>
      </c>
      <c r="E87" s="97">
        <v>1917484.89</v>
      </c>
      <c r="F87" s="59"/>
    </row>
    <row r="88" spans="1:6" x14ac:dyDescent="0.25">
      <c r="A88" s="59"/>
      <c r="B88" s="95">
        <v>45903</v>
      </c>
      <c r="C88" s="96" t="s">
        <v>95</v>
      </c>
      <c r="D88" s="96" t="s">
        <v>23</v>
      </c>
      <c r="E88" s="97">
        <v>207841.23</v>
      </c>
      <c r="F88" s="59"/>
    </row>
    <row r="89" spans="1:6" x14ac:dyDescent="0.25">
      <c r="A89" s="59"/>
      <c r="B89" s="95">
        <v>45903</v>
      </c>
      <c r="C89" s="10" t="s">
        <v>96</v>
      </c>
      <c r="D89" s="96" t="s">
        <v>49</v>
      </c>
      <c r="E89" s="98">
        <v>45</v>
      </c>
      <c r="F89" s="59"/>
    </row>
    <row r="90" spans="1:6" x14ac:dyDescent="0.25">
      <c r="A90" s="59"/>
      <c r="B90" s="95">
        <v>45903</v>
      </c>
      <c r="C90" s="10" t="s">
        <v>97</v>
      </c>
      <c r="D90" s="96" t="s">
        <v>30</v>
      </c>
      <c r="E90" s="97">
        <v>3750</v>
      </c>
      <c r="F90" s="59"/>
    </row>
    <row r="91" spans="1:6" x14ac:dyDescent="0.25">
      <c r="A91" s="59"/>
      <c r="B91" s="95">
        <v>45903</v>
      </c>
      <c r="C91" s="10" t="s">
        <v>98</v>
      </c>
      <c r="D91" s="96" t="s">
        <v>27</v>
      </c>
      <c r="E91" s="97">
        <v>15078</v>
      </c>
      <c r="F91" s="59"/>
    </row>
    <row r="92" spans="1:6" x14ac:dyDescent="0.25">
      <c r="A92" s="59"/>
      <c r="B92" s="93">
        <v>45903</v>
      </c>
      <c r="C92" s="10" t="s">
        <v>99</v>
      </c>
      <c r="D92" s="96" t="s">
        <v>27</v>
      </c>
      <c r="E92" s="97">
        <v>8970</v>
      </c>
      <c r="F92" s="59"/>
    </row>
    <row r="93" spans="1:6" x14ac:dyDescent="0.25">
      <c r="A93" s="59"/>
      <c r="B93" s="93">
        <v>45903</v>
      </c>
      <c r="C93" s="10" t="s">
        <v>100</v>
      </c>
      <c r="D93" s="96" t="s">
        <v>49</v>
      </c>
      <c r="E93" s="97">
        <v>53500</v>
      </c>
      <c r="F93" s="59"/>
    </row>
    <row r="94" spans="1:6" x14ac:dyDescent="0.25">
      <c r="A94" s="59"/>
      <c r="B94" s="95">
        <v>45903</v>
      </c>
      <c r="C94" s="10" t="s">
        <v>101</v>
      </c>
      <c r="D94" s="96" t="s">
        <v>23</v>
      </c>
      <c r="E94" s="97">
        <v>78680</v>
      </c>
      <c r="F94" s="59"/>
    </row>
    <row r="95" spans="1:6" x14ac:dyDescent="0.25">
      <c r="A95" s="59"/>
      <c r="B95" s="95">
        <v>45904</v>
      </c>
      <c r="C95" s="10" t="s">
        <v>102</v>
      </c>
      <c r="D95" s="96" t="s">
        <v>23</v>
      </c>
      <c r="E95" s="97">
        <v>141757.99</v>
      </c>
      <c r="F95" s="59"/>
    </row>
    <row r="96" spans="1:6" x14ac:dyDescent="0.25">
      <c r="A96" s="59"/>
      <c r="B96" s="93">
        <v>45904</v>
      </c>
      <c r="C96" s="10" t="s">
        <v>103</v>
      </c>
      <c r="D96" s="96" t="s">
        <v>29</v>
      </c>
      <c r="E96" s="97">
        <v>1886</v>
      </c>
      <c r="F96" s="59"/>
    </row>
    <row r="97" spans="1:6" x14ac:dyDescent="0.25">
      <c r="A97" s="59"/>
      <c r="B97" s="95">
        <v>45904</v>
      </c>
      <c r="C97" s="10" t="s">
        <v>104</v>
      </c>
      <c r="D97" s="96" t="s">
        <v>28</v>
      </c>
      <c r="E97" s="98">
        <v>175</v>
      </c>
      <c r="F97" s="59"/>
    </row>
    <row r="98" spans="1:6" x14ac:dyDescent="0.25">
      <c r="A98" s="59"/>
      <c r="B98" s="95">
        <v>45904</v>
      </c>
      <c r="C98" s="10" t="s">
        <v>105</v>
      </c>
      <c r="D98" s="96" t="s">
        <v>28</v>
      </c>
      <c r="E98" s="98">
        <v>725</v>
      </c>
      <c r="F98" s="59"/>
    </row>
    <row r="99" spans="1:6" x14ac:dyDescent="0.25">
      <c r="A99" s="59"/>
      <c r="B99" s="95">
        <v>45904</v>
      </c>
      <c r="C99" s="10" t="s">
        <v>106</v>
      </c>
      <c r="D99" s="96" t="s">
        <v>49</v>
      </c>
      <c r="E99" s="97">
        <v>3116</v>
      </c>
      <c r="F99" s="59"/>
    </row>
    <row r="100" spans="1:6" x14ac:dyDescent="0.25">
      <c r="A100" s="59"/>
      <c r="B100" s="95">
        <v>45904</v>
      </c>
      <c r="C100" s="10" t="s">
        <v>107</v>
      </c>
      <c r="D100" s="96" t="s">
        <v>30</v>
      </c>
      <c r="E100" s="97">
        <v>3000</v>
      </c>
      <c r="F100" s="59"/>
    </row>
    <row r="101" spans="1:6" x14ac:dyDescent="0.25">
      <c r="A101" s="59"/>
      <c r="B101" s="95">
        <v>45904</v>
      </c>
      <c r="C101" s="10" t="s">
        <v>108</v>
      </c>
      <c r="D101" s="96" t="s">
        <v>27</v>
      </c>
      <c r="E101" s="97">
        <v>1000</v>
      </c>
      <c r="F101" s="59"/>
    </row>
    <row r="102" spans="1:6" x14ac:dyDescent="0.25">
      <c r="A102" s="59"/>
      <c r="B102" s="95">
        <v>45904</v>
      </c>
      <c r="C102" s="10" t="s">
        <v>109</v>
      </c>
      <c r="D102" s="96" t="s">
        <v>27</v>
      </c>
      <c r="E102" s="97">
        <v>1000</v>
      </c>
      <c r="F102" s="59"/>
    </row>
    <row r="103" spans="1:6" x14ac:dyDescent="0.25">
      <c r="A103" s="59"/>
      <c r="B103" s="95">
        <v>45904</v>
      </c>
      <c r="C103" s="10" t="s">
        <v>110</v>
      </c>
      <c r="D103" s="96" t="s">
        <v>27</v>
      </c>
      <c r="E103" s="97">
        <v>14576</v>
      </c>
      <c r="F103" s="59"/>
    </row>
    <row r="104" spans="1:6" x14ac:dyDescent="0.25">
      <c r="A104" s="59"/>
      <c r="B104" s="95">
        <v>45904</v>
      </c>
      <c r="C104" s="10" t="s">
        <v>111</v>
      </c>
      <c r="D104" s="96" t="s">
        <v>27</v>
      </c>
      <c r="E104" s="97">
        <v>8896</v>
      </c>
      <c r="F104" s="59"/>
    </row>
    <row r="105" spans="1:6" x14ac:dyDescent="0.25">
      <c r="A105" s="59"/>
      <c r="B105" s="95">
        <v>45904</v>
      </c>
      <c r="C105" s="99" t="s">
        <v>112</v>
      </c>
      <c r="D105" s="99" t="s">
        <v>49</v>
      </c>
      <c r="E105" s="100">
        <v>17971</v>
      </c>
      <c r="F105" s="59"/>
    </row>
    <row r="106" spans="1:6" x14ac:dyDescent="0.25">
      <c r="A106" s="59"/>
      <c r="B106" s="95">
        <v>45904</v>
      </c>
      <c r="C106" s="10" t="s">
        <v>113</v>
      </c>
      <c r="D106" s="96" t="s">
        <v>21</v>
      </c>
      <c r="E106" s="98">
        <v>1</v>
      </c>
      <c r="F106" s="59"/>
    </row>
    <row r="107" spans="1:6" x14ac:dyDescent="0.25">
      <c r="A107" s="59"/>
      <c r="B107" s="93">
        <v>45904</v>
      </c>
      <c r="C107" s="10" t="s">
        <v>114</v>
      </c>
      <c r="D107" s="96" t="s">
        <v>36</v>
      </c>
      <c r="E107" s="97">
        <v>2075</v>
      </c>
      <c r="F107" s="59"/>
    </row>
    <row r="108" spans="1:6" x14ac:dyDescent="0.25">
      <c r="A108" s="59"/>
      <c r="B108" s="95">
        <v>45904</v>
      </c>
      <c r="C108" s="10" t="s">
        <v>115</v>
      </c>
      <c r="D108" s="96" t="s">
        <v>31</v>
      </c>
      <c r="E108" s="97">
        <v>3788</v>
      </c>
      <c r="F108" s="59"/>
    </row>
    <row r="109" spans="1:6" x14ac:dyDescent="0.25">
      <c r="A109" s="59"/>
      <c r="B109" s="95">
        <v>45905</v>
      </c>
      <c r="C109" s="10" t="s">
        <v>116</v>
      </c>
      <c r="D109" s="96" t="s">
        <v>23</v>
      </c>
      <c r="E109" s="97">
        <v>139022.6</v>
      </c>
      <c r="F109" s="59"/>
    </row>
    <row r="110" spans="1:6" x14ac:dyDescent="0.25">
      <c r="A110" s="59"/>
      <c r="B110" s="95">
        <v>45905</v>
      </c>
      <c r="C110" s="10" t="s">
        <v>117</v>
      </c>
      <c r="D110" s="96" t="s">
        <v>28</v>
      </c>
      <c r="E110" s="98">
        <v>800</v>
      </c>
      <c r="F110" s="59"/>
    </row>
    <row r="111" spans="1:6" x14ac:dyDescent="0.25">
      <c r="A111" s="59"/>
      <c r="B111" s="95">
        <v>45905</v>
      </c>
      <c r="C111" s="10" t="s">
        <v>118</v>
      </c>
      <c r="D111" s="96" t="s">
        <v>49</v>
      </c>
      <c r="E111" s="98">
        <v>11</v>
      </c>
      <c r="F111" s="59"/>
    </row>
    <row r="112" spans="1:6" x14ac:dyDescent="0.25">
      <c r="A112" s="59"/>
      <c r="B112" s="95">
        <v>45905</v>
      </c>
      <c r="C112" s="10" t="s">
        <v>119</v>
      </c>
      <c r="D112" s="9" t="s">
        <v>49</v>
      </c>
      <c r="E112" s="97">
        <v>1753440</v>
      </c>
      <c r="F112" s="59"/>
    </row>
    <row r="113" spans="1:6" x14ac:dyDescent="0.25">
      <c r="A113" s="59"/>
      <c r="B113" s="95">
        <v>45906</v>
      </c>
      <c r="C113" s="10" t="s">
        <v>120</v>
      </c>
      <c r="D113" s="9" t="s">
        <v>27</v>
      </c>
      <c r="E113" s="97">
        <v>9018</v>
      </c>
      <c r="F113" s="59"/>
    </row>
    <row r="114" spans="1:6" x14ac:dyDescent="0.25">
      <c r="A114" s="59"/>
      <c r="B114" s="95">
        <v>45905</v>
      </c>
      <c r="C114" s="10" t="s">
        <v>121</v>
      </c>
      <c r="D114" s="9" t="s">
        <v>27</v>
      </c>
      <c r="E114" s="97">
        <v>13727</v>
      </c>
      <c r="F114" s="59"/>
    </row>
    <row r="115" spans="1:6" x14ac:dyDescent="0.25">
      <c r="A115" s="59"/>
      <c r="B115" s="95">
        <v>45905</v>
      </c>
      <c r="C115" s="10" t="s">
        <v>122</v>
      </c>
      <c r="D115" s="9" t="s">
        <v>49</v>
      </c>
      <c r="E115" s="97">
        <v>9520</v>
      </c>
      <c r="F115" s="59"/>
    </row>
    <row r="116" spans="1:6" x14ac:dyDescent="0.25">
      <c r="A116" s="59"/>
      <c r="B116" s="101">
        <v>45908</v>
      </c>
      <c r="C116" s="10" t="s">
        <v>123</v>
      </c>
      <c r="D116" s="9" t="s">
        <v>23</v>
      </c>
      <c r="E116" s="97">
        <v>4848</v>
      </c>
      <c r="F116" s="59"/>
    </row>
    <row r="117" spans="1:6" x14ac:dyDescent="0.25">
      <c r="A117" s="59"/>
      <c r="B117" s="101">
        <v>45908</v>
      </c>
      <c r="C117" s="10" t="s">
        <v>124</v>
      </c>
      <c r="D117" s="11" t="s">
        <v>23</v>
      </c>
      <c r="E117" s="97">
        <v>123967</v>
      </c>
      <c r="F117" s="59"/>
    </row>
    <row r="118" spans="1:6" x14ac:dyDescent="0.25">
      <c r="A118" s="59"/>
      <c r="B118" s="101">
        <v>45908</v>
      </c>
      <c r="C118" s="10" t="s">
        <v>125</v>
      </c>
      <c r="D118" s="11" t="s">
        <v>30</v>
      </c>
      <c r="E118" s="97">
        <v>6312</v>
      </c>
      <c r="F118" s="59"/>
    </row>
    <row r="119" spans="1:6" x14ac:dyDescent="0.25">
      <c r="A119" s="59"/>
      <c r="B119" s="101">
        <v>45908</v>
      </c>
      <c r="C119" s="10" t="s">
        <v>126</v>
      </c>
      <c r="D119" s="9" t="s">
        <v>27</v>
      </c>
      <c r="E119" s="97">
        <v>11421807.869999999</v>
      </c>
      <c r="F119" s="59"/>
    </row>
    <row r="120" spans="1:6" x14ac:dyDescent="0.25">
      <c r="A120" s="59"/>
      <c r="B120" s="101">
        <v>45908</v>
      </c>
      <c r="C120" s="10" t="s">
        <v>127</v>
      </c>
      <c r="D120" s="9" t="s">
        <v>23</v>
      </c>
      <c r="E120" s="97">
        <v>35860.57</v>
      </c>
      <c r="F120" s="59"/>
    </row>
    <row r="121" spans="1:6" x14ac:dyDescent="0.25">
      <c r="A121" s="59"/>
      <c r="B121" s="101">
        <v>45908</v>
      </c>
      <c r="C121" s="10" t="s">
        <v>128</v>
      </c>
      <c r="D121" s="9" t="s">
        <v>28</v>
      </c>
      <c r="E121" s="98">
        <v>225</v>
      </c>
      <c r="F121" s="59"/>
    </row>
    <row r="122" spans="1:6" x14ac:dyDescent="0.25">
      <c r="A122" s="59"/>
      <c r="B122" s="101">
        <v>45908</v>
      </c>
      <c r="C122" s="10" t="s">
        <v>129</v>
      </c>
      <c r="D122" s="9" t="s">
        <v>27</v>
      </c>
      <c r="E122" s="97">
        <v>10645</v>
      </c>
      <c r="F122" s="59"/>
    </row>
    <row r="123" spans="1:6" x14ac:dyDescent="0.25">
      <c r="A123" s="59"/>
      <c r="B123" s="101">
        <v>45908</v>
      </c>
      <c r="C123" s="10" t="s">
        <v>130</v>
      </c>
      <c r="D123" s="9" t="s">
        <v>27</v>
      </c>
      <c r="E123" s="97">
        <v>9011</v>
      </c>
      <c r="F123" s="59"/>
    </row>
    <row r="124" spans="1:6" x14ac:dyDescent="0.25">
      <c r="A124" s="59"/>
      <c r="B124" s="101">
        <v>45908</v>
      </c>
      <c r="C124" s="10" t="s">
        <v>131</v>
      </c>
      <c r="D124" s="9" t="s">
        <v>27</v>
      </c>
      <c r="E124" s="97">
        <v>11572</v>
      </c>
      <c r="F124" s="59"/>
    </row>
    <row r="125" spans="1:6" x14ac:dyDescent="0.25">
      <c r="A125" s="59"/>
      <c r="B125" s="101">
        <v>45908</v>
      </c>
      <c r="C125" s="10" t="s">
        <v>132</v>
      </c>
      <c r="D125" s="9" t="s">
        <v>49</v>
      </c>
      <c r="E125" s="97">
        <v>4499</v>
      </c>
      <c r="F125" s="59"/>
    </row>
    <row r="126" spans="1:6" x14ac:dyDescent="0.25">
      <c r="A126" s="59"/>
      <c r="B126" s="101">
        <v>45908</v>
      </c>
      <c r="C126" s="10" t="s">
        <v>133</v>
      </c>
      <c r="D126" s="9" t="s">
        <v>21</v>
      </c>
      <c r="E126" s="97">
        <v>7756</v>
      </c>
      <c r="F126" s="59"/>
    </row>
    <row r="127" spans="1:6" x14ac:dyDescent="0.25">
      <c r="A127" s="59"/>
      <c r="B127" s="101">
        <v>45909</v>
      </c>
      <c r="C127" s="10" t="s">
        <v>134</v>
      </c>
      <c r="D127" s="9" t="s">
        <v>23</v>
      </c>
      <c r="E127" s="97">
        <v>62686.34</v>
      </c>
      <c r="F127" s="59"/>
    </row>
    <row r="128" spans="1:6" x14ac:dyDescent="0.25">
      <c r="A128" s="59"/>
      <c r="B128" s="101">
        <v>45909</v>
      </c>
      <c r="C128" s="10" t="s">
        <v>135</v>
      </c>
      <c r="D128" s="9" t="s">
        <v>29</v>
      </c>
      <c r="E128" s="97">
        <v>5237</v>
      </c>
      <c r="F128" s="59"/>
    </row>
    <row r="129" spans="1:6" x14ac:dyDescent="0.25">
      <c r="A129" s="59"/>
      <c r="B129" s="101">
        <v>45909</v>
      </c>
      <c r="C129" s="10" t="s">
        <v>136</v>
      </c>
      <c r="D129" s="9" t="s">
        <v>31</v>
      </c>
      <c r="E129" s="98">
        <v>768</v>
      </c>
      <c r="F129" s="59"/>
    </row>
    <row r="130" spans="1:6" x14ac:dyDescent="0.25">
      <c r="A130" s="59"/>
      <c r="B130" s="101">
        <v>45909</v>
      </c>
      <c r="C130" s="10" t="s">
        <v>137</v>
      </c>
      <c r="D130" s="9" t="s">
        <v>31</v>
      </c>
      <c r="E130" s="98">
        <v>864</v>
      </c>
      <c r="F130" s="59"/>
    </row>
    <row r="131" spans="1:6" x14ac:dyDescent="0.25">
      <c r="A131" s="59"/>
      <c r="B131" s="101">
        <v>45909</v>
      </c>
      <c r="C131" s="10" t="s">
        <v>138</v>
      </c>
      <c r="D131" s="9" t="s">
        <v>27</v>
      </c>
      <c r="E131" s="97">
        <v>12914</v>
      </c>
      <c r="F131" s="59"/>
    </row>
    <row r="132" spans="1:6" x14ac:dyDescent="0.25">
      <c r="A132" s="59"/>
      <c r="B132" s="101">
        <v>45909</v>
      </c>
      <c r="C132" s="10" t="s">
        <v>139</v>
      </c>
      <c r="D132" s="9" t="s">
        <v>27</v>
      </c>
      <c r="E132" s="97">
        <v>8928</v>
      </c>
      <c r="F132" s="59"/>
    </row>
    <row r="133" spans="1:6" x14ac:dyDescent="0.25">
      <c r="A133" s="59"/>
      <c r="B133" s="101">
        <v>45909</v>
      </c>
      <c r="C133" s="10" t="s">
        <v>140</v>
      </c>
      <c r="D133" s="9" t="s">
        <v>21</v>
      </c>
      <c r="E133" s="97">
        <v>9205</v>
      </c>
      <c r="F133" s="59"/>
    </row>
    <row r="134" spans="1:6" x14ac:dyDescent="0.25">
      <c r="A134" s="59"/>
      <c r="B134" s="101">
        <v>45909</v>
      </c>
      <c r="C134" s="10" t="s">
        <v>141</v>
      </c>
      <c r="D134" s="9" t="s">
        <v>49</v>
      </c>
      <c r="E134" s="98">
        <v>750</v>
      </c>
      <c r="F134" s="59"/>
    </row>
    <row r="135" spans="1:6" x14ac:dyDescent="0.25">
      <c r="A135" s="59"/>
      <c r="B135" s="101">
        <v>45910</v>
      </c>
      <c r="C135" s="10" t="s">
        <v>142</v>
      </c>
      <c r="D135" s="9" t="s">
        <v>23</v>
      </c>
      <c r="E135" s="97">
        <v>81032.210000000006</v>
      </c>
      <c r="F135" s="59"/>
    </row>
    <row r="136" spans="1:6" x14ac:dyDescent="0.25">
      <c r="A136" s="59"/>
      <c r="B136" s="101">
        <v>45910</v>
      </c>
      <c r="C136" s="10" t="s">
        <v>143</v>
      </c>
      <c r="D136" s="9" t="s">
        <v>28</v>
      </c>
      <c r="E136" s="98">
        <v>200</v>
      </c>
      <c r="F136" s="59"/>
    </row>
    <row r="137" spans="1:6" x14ac:dyDescent="0.25">
      <c r="A137" s="59"/>
      <c r="B137" s="101">
        <v>45910</v>
      </c>
      <c r="C137" s="10" t="s">
        <v>144</v>
      </c>
      <c r="D137" s="9" t="s">
        <v>28</v>
      </c>
      <c r="E137" s="98">
        <v>775</v>
      </c>
      <c r="F137" s="59"/>
    </row>
    <row r="138" spans="1:6" x14ac:dyDescent="0.25">
      <c r="A138" s="59"/>
      <c r="B138" s="101">
        <v>45910</v>
      </c>
      <c r="C138" s="10" t="s">
        <v>145</v>
      </c>
      <c r="D138" s="9" t="s">
        <v>30</v>
      </c>
      <c r="E138" s="97">
        <v>6113</v>
      </c>
      <c r="F138" s="59"/>
    </row>
    <row r="139" spans="1:6" x14ac:dyDescent="0.25">
      <c r="A139" s="59"/>
      <c r="B139" s="101">
        <v>45910</v>
      </c>
      <c r="C139" s="10" t="s">
        <v>146</v>
      </c>
      <c r="D139" s="9" t="s">
        <v>30</v>
      </c>
      <c r="E139" s="97">
        <v>2250</v>
      </c>
      <c r="F139" s="59"/>
    </row>
    <row r="140" spans="1:6" x14ac:dyDescent="0.25">
      <c r="A140" s="59"/>
      <c r="B140" s="101">
        <v>45910</v>
      </c>
      <c r="C140" s="10" t="s">
        <v>147</v>
      </c>
      <c r="D140" s="9" t="s">
        <v>30</v>
      </c>
      <c r="E140" s="98">
        <v>300</v>
      </c>
      <c r="F140" s="59"/>
    </row>
    <row r="141" spans="1:6" x14ac:dyDescent="0.25">
      <c r="A141" s="59"/>
      <c r="B141" s="101">
        <v>45910</v>
      </c>
      <c r="C141" s="12" t="s">
        <v>148</v>
      </c>
      <c r="D141" s="28" t="s">
        <v>27</v>
      </c>
      <c r="E141" s="102">
        <v>13186</v>
      </c>
      <c r="F141" s="59"/>
    </row>
    <row r="142" spans="1:6" x14ac:dyDescent="0.25">
      <c r="A142" s="59"/>
      <c r="B142" s="101">
        <v>45910</v>
      </c>
      <c r="C142" s="10" t="s">
        <v>149</v>
      </c>
      <c r="D142" s="9" t="s">
        <v>27</v>
      </c>
      <c r="E142" s="97">
        <v>8130</v>
      </c>
      <c r="F142" s="59"/>
    </row>
    <row r="143" spans="1:6" x14ac:dyDescent="0.25">
      <c r="A143" s="59"/>
      <c r="B143" s="101">
        <v>45910</v>
      </c>
      <c r="C143" s="10" t="s">
        <v>150</v>
      </c>
      <c r="D143" s="9" t="s">
        <v>49</v>
      </c>
      <c r="E143" s="97">
        <v>1324</v>
      </c>
      <c r="F143" s="59"/>
    </row>
    <row r="144" spans="1:6" x14ac:dyDescent="0.25">
      <c r="A144" s="59"/>
      <c r="B144" s="101">
        <v>45911</v>
      </c>
      <c r="C144" s="10" t="s">
        <v>151</v>
      </c>
      <c r="D144" s="9" t="s">
        <v>49</v>
      </c>
      <c r="E144" s="97">
        <v>5528</v>
      </c>
      <c r="F144" s="59"/>
    </row>
    <row r="145" spans="1:6" x14ac:dyDescent="0.25">
      <c r="A145" s="59"/>
      <c r="B145" s="101">
        <v>45911</v>
      </c>
      <c r="C145" s="10" t="s">
        <v>152</v>
      </c>
      <c r="D145" s="9" t="s">
        <v>21</v>
      </c>
      <c r="E145" s="98">
        <v>422</v>
      </c>
      <c r="F145" s="59"/>
    </row>
    <row r="146" spans="1:6" x14ac:dyDescent="0.25">
      <c r="A146" s="59"/>
      <c r="B146" s="101">
        <v>45911</v>
      </c>
      <c r="C146" s="10" t="s">
        <v>153</v>
      </c>
      <c r="D146" s="9" t="s">
        <v>23</v>
      </c>
      <c r="E146" s="97">
        <v>78418.62</v>
      </c>
      <c r="F146" s="59"/>
    </row>
    <row r="147" spans="1:6" x14ac:dyDescent="0.25">
      <c r="A147" s="59"/>
      <c r="B147" s="101">
        <v>45911</v>
      </c>
      <c r="C147" s="10" t="s">
        <v>154</v>
      </c>
      <c r="D147" s="9" t="s">
        <v>29</v>
      </c>
      <c r="E147" s="97">
        <v>1903</v>
      </c>
      <c r="F147" s="59"/>
    </row>
    <row r="148" spans="1:6" x14ac:dyDescent="0.25">
      <c r="A148" s="59"/>
      <c r="B148" s="101">
        <v>45911</v>
      </c>
      <c r="C148" s="10" t="s">
        <v>155</v>
      </c>
      <c r="D148" s="9" t="s">
        <v>28</v>
      </c>
      <c r="E148" s="98">
        <v>200</v>
      </c>
      <c r="F148" s="59"/>
    </row>
    <row r="149" spans="1:6" x14ac:dyDescent="0.25">
      <c r="A149" s="59"/>
      <c r="B149" s="101">
        <v>45911</v>
      </c>
      <c r="C149" s="10" t="s">
        <v>156</v>
      </c>
      <c r="D149" s="9" t="s">
        <v>30</v>
      </c>
      <c r="E149" s="97">
        <v>2860</v>
      </c>
      <c r="F149" s="59"/>
    </row>
    <row r="150" spans="1:6" x14ac:dyDescent="0.25">
      <c r="A150" s="59"/>
      <c r="B150" s="101">
        <v>45911</v>
      </c>
      <c r="C150" s="10" t="s">
        <v>157</v>
      </c>
      <c r="D150" s="9" t="s">
        <v>30</v>
      </c>
      <c r="E150" s="97">
        <v>2860</v>
      </c>
      <c r="F150" s="59"/>
    </row>
    <row r="151" spans="1:6" x14ac:dyDescent="0.25">
      <c r="A151" s="59"/>
      <c r="B151" s="101">
        <v>45911</v>
      </c>
      <c r="C151" s="10" t="s">
        <v>158</v>
      </c>
      <c r="D151" s="9" t="s">
        <v>27</v>
      </c>
      <c r="E151" s="97">
        <v>13486</v>
      </c>
      <c r="F151" s="59"/>
    </row>
    <row r="152" spans="1:6" x14ac:dyDescent="0.25">
      <c r="A152" s="59"/>
      <c r="B152" s="101">
        <v>45911</v>
      </c>
      <c r="C152" s="10" t="s">
        <v>159</v>
      </c>
      <c r="D152" s="9" t="s">
        <v>27</v>
      </c>
      <c r="E152" s="97">
        <v>8085</v>
      </c>
      <c r="F152" s="59"/>
    </row>
    <row r="153" spans="1:6" x14ac:dyDescent="0.25">
      <c r="A153" s="59"/>
      <c r="B153" s="101">
        <v>45911</v>
      </c>
      <c r="C153" s="10" t="s">
        <v>160</v>
      </c>
      <c r="D153" s="9" t="s">
        <v>27</v>
      </c>
      <c r="E153" s="97">
        <v>1000</v>
      </c>
      <c r="F153" s="59"/>
    </row>
    <row r="154" spans="1:6" x14ac:dyDescent="0.25">
      <c r="A154" s="59"/>
      <c r="B154" s="101">
        <v>45911</v>
      </c>
      <c r="C154" s="10" t="s">
        <v>161</v>
      </c>
      <c r="D154" s="9" t="s">
        <v>49</v>
      </c>
      <c r="E154" s="97">
        <v>4505</v>
      </c>
      <c r="F154" s="59"/>
    </row>
    <row r="155" spans="1:6" x14ac:dyDescent="0.25">
      <c r="A155" s="59"/>
      <c r="B155" s="101">
        <v>45912</v>
      </c>
      <c r="C155" s="10" t="s">
        <v>162</v>
      </c>
      <c r="D155" s="9" t="s">
        <v>23</v>
      </c>
      <c r="E155" s="97">
        <v>30122.14</v>
      </c>
      <c r="F155" s="59"/>
    </row>
    <row r="156" spans="1:6" x14ac:dyDescent="0.25">
      <c r="A156" s="59"/>
      <c r="B156" s="101">
        <v>45912</v>
      </c>
      <c r="C156" s="10" t="s">
        <v>163</v>
      </c>
      <c r="D156" s="9" t="s">
        <v>28</v>
      </c>
      <c r="E156" s="98">
        <v>825</v>
      </c>
      <c r="F156" s="59"/>
    </row>
    <row r="157" spans="1:6" x14ac:dyDescent="0.25">
      <c r="A157" s="59"/>
      <c r="B157" s="101">
        <v>45912</v>
      </c>
      <c r="C157" s="10" t="s">
        <v>164</v>
      </c>
      <c r="D157" s="9" t="s">
        <v>31</v>
      </c>
      <c r="E157" s="97">
        <v>1907</v>
      </c>
      <c r="F157" s="59"/>
    </row>
    <row r="158" spans="1:6" x14ac:dyDescent="0.25">
      <c r="A158" s="59"/>
      <c r="B158" s="101">
        <v>45912</v>
      </c>
      <c r="C158" s="10" t="s">
        <v>165</v>
      </c>
      <c r="D158" s="9" t="s">
        <v>49</v>
      </c>
      <c r="E158" s="97">
        <v>1209</v>
      </c>
      <c r="F158" s="59"/>
    </row>
    <row r="159" spans="1:6" x14ac:dyDescent="0.25">
      <c r="A159" s="59"/>
      <c r="B159" s="101">
        <v>45912</v>
      </c>
      <c r="C159" s="10" t="s">
        <v>166</v>
      </c>
      <c r="D159" s="9" t="s">
        <v>49</v>
      </c>
      <c r="E159" s="98">
        <v>57</v>
      </c>
      <c r="F159" s="59"/>
    </row>
    <row r="160" spans="1:6" x14ac:dyDescent="0.25">
      <c r="A160" s="59"/>
      <c r="B160" s="101">
        <v>45912</v>
      </c>
      <c r="C160" s="10" t="s">
        <v>167</v>
      </c>
      <c r="D160" s="9" t="s">
        <v>27</v>
      </c>
      <c r="E160" s="97">
        <v>15153</v>
      </c>
      <c r="F160" s="59"/>
    </row>
    <row r="161" spans="1:6" x14ac:dyDescent="0.25">
      <c r="A161" s="59"/>
      <c r="B161" s="101">
        <v>45912</v>
      </c>
      <c r="C161" s="10" t="s">
        <v>168</v>
      </c>
      <c r="D161" s="9" t="s">
        <v>27</v>
      </c>
      <c r="E161" s="97">
        <v>8197</v>
      </c>
      <c r="F161" s="59"/>
    </row>
    <row r="162" spans="1:6" x14ac:dyDescent="0.25">
      <c r="A162" s="59"/>
      <c r="B162" s="101">
        <v>45912</v>
      </c>
      <c r="C162" s="10" t="s">
        <v>169</v>
      </c>
      <c r="D162" s="9" t="s">
        <v>49</v>
      </c>
      <c r="E162" s="97">
        <v>14573</v>
      </c>
      <c r="F162" s="59"/>
    </row>
    <row r="163" spans="1:6" x14ac:dyDescent="0.25">
      <c r="A163" s="59"/>
      <c r="B163" s="101">
        <v>45912</v>
      </c>
      <c r="C163" s="10" t="s">
        <v>170</v>
      </c>
      <c r="D163" s="9" t="s">
        <v>21</v>
      </c>
      <c r="E163" s="97">
        <v>6277</v>
      </c>
      <c r="F163" s="59"/>
    </row>
    <row r="164" spans="1:6" x14ac:dyDescent="0.25">
      <c r="A164" s="59"/>
      <c r="B164" s="101">
        <v>45915</v>
      </c>
      <c r="C164" s="10" t="s">
        <v>171</v>
      </c>
      <c r="D164" s="9" t="s">
        <v>23</v>
      </c>
      <c r="E164" s="97">
        <v>134778</v>
      </c>
      <c r="F164" s="59"/>
    </row>
    <row r="165" spans="1:6" x14ac:dyDescent="0.25">
      <c r="A165" s="59"/>
      <c r="B165" s="101">
        <v>45915</v>
      </c>
      <c r="C165" s="10" t="s">
        <v>172</v>
      </c>
      <c r="D165" s="9" t="s">
        <v>23</v>
      </c>
      <c r="E165" s="97">
        <v>81615</v>
      </c>
      <c r="F165" s="59"/>
    </row>
    <row r="166" spans="1:6" x14ac:dyDescent="0.25">
      <c r="A166" s="59"/>
      <c r="B166" s="101">
        <v>45915</v>
      </c>
      <c r="C166" s="10" t="s">
        <v>173</v>
      </c>
      <c r="D166" s="9" t="s">
        <v>27</v>
      </c>
      <c r="E166" s="97">
        <v>898950.42</v>
      </c>
      <c r="F166" s="59"/>
    </row>
    <row r="167" spans="1:6" x14ac:dyDescent="0.25">
      <c r="A167" s="59"/>
      <c r="B167" s="101">
        <v>45915</v>
      </c>
      <c r="C167" s="10" t="s">
        <v>174</v>
      </c>
      <c r="D167" s="9" t="s">
        <v>27</v>
      </c>
      <c r="E167" s="97">
        <v>111115.79</v>
      </c>
      <c r="F167" s="59"/>
    </row>
    <row r="168" spans="1:6" x14ac:dyDescent="0.25">
      <c r="A168" s="59"/>
      <c r="B168" s="101">
        <v>45915</v>
      </c>
      <c r="C168" s="10" t="s">
        <v>175</v>
      </c>
      <c r="D168" s="9" t="s">
        <v>23</v>
      </c>
      <c r="E168" s="97">
        <v>24117.43</v>
      </c>
      <c r="F168" s="59"/>
    </row>
    <row r="169" spans="1:6" x14ac:dyDescent="0.25">
      <c r="A169" s="59"/>
      <c r="B169" s="101">
        <v>45915</v>
      </c>
      <c r="C169" s="10" t="s">
        <v>176</v>
      </c>
      <c r="D169" s="9" t="s">
        <v>29</v>
      </c>
      <c r="E169" s="97">
        <v>1908</v>
      </c>
      <c r="F169" s="59"/>
    </row>
    <row r="170" spans="1:6" x14ac:dyDescent="0.25">
      <c r="A170" s="59"/>
      <c r="B170" s="101">
        <v>45915</v>
      </c>
      <c r="C170" s="10" t="s">
        <v>177</v>
      </c>
      <c r="D170" s="9" t="s">
        <v>28</v>
      </c>
      <c r="E170" s="98">
        <v>250</v>
      </c>
      <c r="F170" s="59"/>
    </row>
    <row r="171" spans="1:6" x14ac:dyDescent="0.25">
      <c r="A171" s="59"/>
      <c r="B171" s="101">
        <v>45915</v>
      </c>
      <c r="C171" s="10" t="s">
        <v>178</v>
      </c>
      <c r="D171" s="9" t="s">
        <v>49</v>
      </c>
      <c r="E171" s="97">
        <v>1193</v>
      </c>
      <c r="F171" s="59"/>
    </row>
    <row r="172" spans="1:6" x14ac:dyDescent="0.25">
      <c r="A172" s="59"/>
      <c r="B172" s="101">
        <v>45915</v>
      </c>
      <c r="C172" s="99" t="s">
        <v>179</v>
      </c>
      <c r="D172" s="27" t="s">
        <v>27</v>
      </c>
      <c r="E172" s="100">
        <v>13630</v>
      </c>
      <c r="F172" s="59"/>
    </row>
    <row r="173" spans="1:6" x14ac:dyDescent="0.25">
      <c r="A173" s="59"/>
      <c r="B173" s="101">
        <v>45915</v>
      </c>
      <c r="C173" s="10" t="s">
        <v>180</v>
      </c>
      <c r="D173" s="9" t="s">
        <v>27</v>
      </c>
      <c r="E173" s="97">
        <v>14280</v>
      </c>
      <c r="F173" s="59"/>
    </row>
    <row r="174" spans="1:6" ht="17.25" x14ac:dyDescent="0.3">
      <c r="A174" s="59"/>
      <c r="B174" s="101">
        <v>45915</v>
      </c>
      <c r="C174" s="29" t="s">
        <v>181</v>
      </c>
      <c r="D174" s="9" t="s">
        <v>27</v>
      </c>
      <c r="E174" s="97">
        <v>9720</v>
      </c>
      <c r="F174" s="59"/>
    </row>
    <row r="175" spans="1:6" x14ac:dyDescent="0.25">
      <c r="A175" s="59"/>
      <c r="B175" s="101">
        <v>45915</v>
      </c>
      <c r="C175" s="10" t="s">
        <v>182</v>
      </c>
      <c r="D175" s="9" t="s">
        <v>30</v>
      </c>
      <c r="E175" s="97">
        <v>134880</v>
      </c>
      <c r="F175" s="59"/>
    </row>
    <row r="176" spans="1:6" x14ac:dyDescent="0.25">
      <c r="A176" s="59"/>
      <c r="B176" s="101">
        <v>45915</v>
      </c>
      <c r="C176" s="10" t="s">
        <v>183</v>
      </c>
      <c r="D176" s="9" t="s">
        <v>21</v>
      </c>
      <c r="E176" s="97">
        <v>7672</v>
      </c>
      <c r="F176" s="59"/>
    </row>
    <row r="177" spans="1:6" x14ac:dyDescent="0.25">
      <c r="A177" s="59"/>
      <c r="B177" s="101">
        <v>45915</v>
      </c>
      <c r="C177" s="10" t="s">
        <v>184</v>
      </c>
      <c r="D177" s="9" t="s">
        <v>49</v>
      </c>
      <c r="E177" s="98">
        <v>988</v>
      </c>
      <c r="F177" s="59"/>
    </row>
    <row r="178" spans="1:6" x14ac:dyDescent="0.25">
      <c r="A178" s="59"/>
      <c r="B178" s="101">
        <v>45916</v>
      </c>
      <c r="C178" s="10" t="s">
        <v>185</v>
      </c>
      <c r="D178" s="9" t="s">
        <v>23</v>
      </c>
      <c r="E178" s="97">
        <v>109670</v>
      </c>
      <c r="F178" s="59"/>
    </row>
    <row r="179" spans="1:6" x14ac:dyDescent="0.25">
      <c r="A179" s="59"/>
      <c r="B179" s="101">
        <v>45916</v>
      </c>
      <c r="C179" s="10" t="s">
        <v>186</v>
      </c>
      <c r="D179" s="9" t="s">
        <v>27</v>
      </c>
      <c r="E179" s="97">
        <v>4000000</v>
      </c>
      <c r="F179" s="59"/>
    </row>
    <row r="180" spans="1:6" x14ac:dyDescent="0.25">
      <c r="A180" s="59"/>
      <c r="B180" s="101">
        <v>45916</v>
      </c>
      <c r="C180" s="10" t="s">
        <v>187</v>
      </c>
      <c r="D180" s="9" t="s">
        <v>188</v>
      </c>
      <c r="E180" s="97">
        <v>22349</v>
      </c>
      <c r="F180" s="59"/>
    </row>
    <row r="181" spans="1:6" x14ac:dyDescent="0.25">
      <c r="A181" s="59"/>
      <c r="B181" s="101">
        <v>45916</v>
      </c>
      <c r="C181" s="10" t="s">
        <v>189</v>
      </c>
      <c r="D181" s="9" t="s">
        <v>27</v>
      </c>
      <c r="E181" s="97">
        <v>758192.1</v>
      </c>
      <c r="F181" s="59"/>
    </row>
    <row r="182" spans="1:6" x14ac:dyDescent="0.25">
      <c r="A182" s="59"/>
      <c r="B182" s="101">
        <v>45916</v>
      </c>
      <c r="C182" s="10" t="s">
        <v>190</v>
      </c>
      <c r="D182" s="9" t="s">
        <v>27</v>
      </c>
      <c r="E182" s="97">
        <v>8382</v>
      </c>
      <c r="F182" s="59"/>
    </row>
    <row r="183" spans="1:6" x14ac:dyDescent="0.25">
      <c r="A183" s="59"/>
      <c r="B183" s="101">
        <v>45916</v>
      </c>
      <c r="C183" s="10" t="s">
        <v>191</v>
      </c>
      <c r="D183" s="9" t="s">
        <v>27</v>
      </c>
      <c r="E183" s="97">
        <v>11065</v>
      </c>
      <c r="F183" s="59"/>
    </row>
    <row r="184" spans="1:6" x14ac:dyDescent="0.25">
      <c r="A184" s="59"/>
      <c r="B184" s="101">
        <v>45916</v>
      </c>
      <c r="C184" s="10" t="s">
        <v>192</v>
      </c>
      <c r="D184" s="9" t="s">
        <v>21</v>
      </c>
      <c r="E184" s="98">
        <v>3</v>
      </c>
      <c r="F184" s="59"/>
    </row>
    <row r="185" spans="1:6" x14ac:dyDescent="0.25">
      <c r="A185" s="59"/>
      <c r="B185" s="101">
        <v>45916</v>
      </c>
      <c r="C185" s="10" t="s">
        <v>193</v>
      </c>
      <c r="D185" s="9" t="s">
        <v>49</v>
      </c>
      <c r="E185" s="98">
        <v>63</v>
      </c>
      <c r="F185" s="59"/>
    </row>
    <row r="186" spans="1:6" x14ac:dyDescent="0.25">
      <c r="A186" s="59"/>
      <c r="B186" s="101">
        <v>45917</v>
      </c>
      <c r="C186" s="10" t="s">
        <v>194</v>
      </c>
      <c r="D186" s="9" t="s">
        <v>27</v>
      </c>
      <c r="E186" s="97">
        <v>873692.04</v>
      </c>
      <c r="F186" s="59"/>
    </row>
    <row r="187" spans="1:6" x14ac:dyDescent="0.25">
      <c r="A187" s="59"/>
      <c r="B187" s="101">
        <v>45917</v>
      </c>
      <c r="C187" s="10" t="s">
        <v>195</v>
      </c>
      <c r="D187" s="9" t="s">
        <v>27</v>
      </c>
      <c r="E187" s="97">
        <v>8380448.0899999999</v>
      </c>
      <c r="F187" s="59"/>
    </row>
    <row r="188" spans="1:6" x14ac:dyDescent="0.25">
      <c r="A188" s="59"/>
      <c r="B188" s="101">
        <v>45917</v>
      </c>
      <c r="C188" s="10" t="s">
        <v>196</v>
      </c>
      <c r="D188" s="9" t="s">
        <v>23</v>
      </c>
      <c r="E188" s="97">
        <v>9993</v>
      </c>
      <c r="F188" s="59"/>
    </row>
    <row r="189" spans="1:6" x14ac:dyDescent="0.25">
      <c r="A189" s="59"/>
      <c r="B189" s="101">
        <v>45917</v>
      </c>
      <c r="C189" s="10" t="s">
        <v>197</v>
      </c>
      <c r="D189" s="9" t="s">
        <v>23</v>
      </c>
      <c r="E189" s="97">
        <v>124435</v>
      </c>
      <c r="F189" s="59"/>
    </row>
    <row r="190" spans="1:6" x14ac:dyDescent="0.25">
      <c r="A190" s="59"/>
      <c r="B190" s="101">
        <v>45917</v>
      </c>
      <c r="C190" s="10" t="s">
        <v>198</v>
      </c>
      <c r="D190" s="9" t="s">
        <v>61</v>
      </c>
      <c r="E190" s="97">
        <v>3972.47</v>
      </c>
      <c r="F190" s="59"/>
    </row>
    <row r="191" spans="1:6" x14ac:dyDescent="0.25">
      <c r="A191" s="59"/>
      <c r="B191" s="101">
        <v>45917</v>
      </c>
      <c r="C191" s="10" t="s">
        <v>199</v>
      </c>
      <c r="D191" s="9" t="s">
        <v>61</v>
      </c>
      <c r="E191" s="97">
        <v>12391.77</v>
      </c>
      <c r="F191" s="59"/>
    </row>
    <row r="192" spans="1:6" x14ac:dyDescent="0.25">
      <c r="A192" s="59"/>
      <c r="B192" s="101">
        <v>45917</v>
      </c>
      <c r="C192" s="10" t="s">
        <v>200</v>
      </c>
      <c r="D192" s="9" t="s">
        <v>28</v>
      </c>
      <c r="E192" s="98">
        <v>325</v>
      </c>
      <c r="F192" s="59"/>
    </row>
    <row r="193" spans="1:6" x14ac:dyDescent="0.25">
      <c r="A193" s="59"/>
      <c r="B193" s="101">
        <v>45917</v>
      </c>
      <c r="C193" s="10" t="s">
        <v>201</v>
      </c>
      <c r="D193" s="9" t="s">
        <v>21</v>
      </c>
      <c r="E193" s="97">
        <v>2100</v>
      </c>
      <c r="F193" s="59"/>
    </row>
    <row r="194" spans="1:6" x14ac:dyDescent="0.25">
      <c r="A194" s="59"/>
      <c r="B194" s="101">
        <v>45917</v>
      </c>
      <c r="C194" s="10" t="s">
        <v>202</v>
      </c>
      <c r="D194" s="9" t="s">
        <v>49</v>
      </c>
      <c r="E194" s="97">
        <v>2100</v>
      </c>
      <c r="F194" s="59"/>
    </row>
    <row r="195" spans="1:6" x14ac:dyDescent="0.25">
      <c r="A195" s="59"/>
      <c r="B195" s="101">
        <v>45917</v>
      </c>
      <c r="C195" s="10" t="s">
        <v>203</v>
      </c>
      <c r="D195" s="9" t="s">
        <v>49</v>
      </c>
      <c r="E195" s="97">
        <v>2100</v>
      </c>
      <c r="F195" s="59"/>
    </row>
    <row r="196" spans="1:6" x14ac:dyDescent="0.25">
      <c r="A196" s="59"/>
      <c r="B196" s="101">
        <v>45917</v>
      </c>
      <c r="C196" s="10" t="s">
        <v>204</v>
      </c>
      <c r="D196" s="9" t="s">
        <v>49</v>
      </c>
      <c r="E196" s="97">
        <v>2100</v>
      </c>
      <c r="F196" s="59"/>
    </row>
    <row r="197" spans="1:6" x14ac:dyDescent="0.25">
      <c r="A197" s="59"/>
      <c r="B197" s="101">
        <v>45917</v>
      </c>
      <c r="C197" s="10" t="s">
        <v>205</v>
      </c>
      <c r="D197" s="9" t="s">
        <v>30</v>
      </c>
      <c r="E197" s="97">
        <v>2100</v>
      </c>
      <c r="F197" s="59"/>
    </row>
    <row r="198" spans="1:6" x14ac:dyDescent="0.25">
      <c r="A198" s="59"/>
      <c r="B198" s="101">
        <v>45917</v>
      </c>
      <c r="C198" s="10" t="s">
        <v>206</v>
      </c>
      <c r="D198" s="9" t="s">
        <v>28</v>
      </c>
      <c r="E198" s="97">
        <v>89920</v>
      </c>
      <c r="F198" s="59"/>
    </row>
    <row r="199" spans="1:6" x14ac:dyDescent="0.25">
      <c r="A199" s="59"/>
      <c r="B199" s="101">
        <v>45917</v>
      </c>
      <c r="C199" s="10" t="s">
        <v>207</v>
      </c>
      <c r="D199" s="9" t="s">
        <v>27</v>
      </c>
      <c r="E199" s="97">
        <v>15450</v>
      </c>
      <c r="F199" s="59"/>
    </row>
    <row r="200" spans="1:6" x14ac:dyDescent="0.25">
      <c r="A200" s="59"/>
      <c r="B200" s="101">
        <v>45917</v>
      </c>
      <c r="C200" s="10" t="s">
        <v>208</v>
      </c>
      <c r="D200" s="9" t="s">
        <v>27</v>
      </c>
      <c r="E200" s="97">
        <v>9437</v>
      </c>
      <c r="F200" s="59"/>
    </row>
    <row r="201" spans="1:6" x14ac:dyDescent="0.25">
      <c r="A201" s="59"/>
      <c r="B201" s="101">
        <v>45917</v>
      </c>
      <c r="C201" s="10" t="s">
        <v>209</v>
      </c>
      <c r="D201" s="9" t="s">
        <v>49</v>
      </c>
      <c r="E201" s="98">
        <v>150</v>
      </c>
      <c r="F201" s="59"/>
    </row>
    <row r="202" spans="1:6" x14ac:dyDescent="0.25">
      <c r="A202" s="59"/>
      <c r="B202" s="101">
        <v>45918</v>
      </c>
      <c r="C202" s="10" t="s">
        <v>210</v>
      </c>
      <c r="D202" s="9" t="s">
        <v>23</v>
      </c>
      <c r="E202" s="97">
        <v>170330</v>
      </c>
      <c r="F202" s="59"/>
    </row>
    <row r="203" spans="1:6" x14ac:dyDescent="0.25">
      <c r="A203" s="59"/>
      <c r="B203" s="101">
        <v>45918</v>
      </c>
      <c r="C203" s="10" t="s">
        <v>211</v>
      </c>
      <c r="D203" s="9" t="s">
        <v>28</v>
      </c>
      <c r="E203" s="97">
        <v>1525</v>
      </c>
      <c r="F203" s="59"/>
    </row>
    <row r="204" spans="1:6" x14ac:dyDescent="0.25">
      <c r="A204" s="59"/>
      <c r="B204" s="101">
        <v>45918</v>
      </c>
      <c r="C204" s="10" t="s">
        <v>212</v>
      </c>
      <c r="D204" s="9" t="s">
        <v>30</v>
      </c>
      <c r="E204" s="98">
        <v>20</v>
      </c>
      <c r="F204" s="59"/>
    </row>
    <row r="205" spans="1:6" x14ac:dyDescent="0.25">
      <c r="A205" s="59"/>
      <c r="B205" s="101">
        <v>45918</v>
      </c>
      <c r="C205" s="10" t="s">
        <v>213</v>
      </c>
      <c r="D205" s="9" t="s">
        <v>27</v>
      </c>
      <c r="E205" s="97">
        <v>8859</v>
      </c>
      <c r="F205" s="59"/>
    </row>
    <row r="206" spans="1:6" x14ac:dyDescent="0.25">
      <c r="A206" s="59"/>
      <c r="B206" s="101">
        <v>45918</v>
      </c>
      <c r="C206" s="10" t="s">
        <v>214</v>
      </c>
      <c r="D206" s="9" t="s">
        <v>27</v>
      </c>
      <c r="E206" s="97">
        <v>15835</v>
      </c>
      <c r="F206" s="59"/>
    </row>
    <row r="207" spans="1:6" x14ac:dyDescent="0.25">
      <c r="A207" s="59"/>
      <c r="B207" s="101">
        <v>45918</v>
      </c>
      <c r="C207" s="10" t="s">
        <v>215</v>
      </c>
      <c r="D207" s="9" t="s">
        <v>49</v>
      </c>
      <c r="E207" s="97">
        <v>5343</v>
      </c>
      <c r="F207" s="59"/>
    </row>
    <row r="208" spans="1:6" x14ac:dyDescent="0.25">
      <c r="A208" s="59"/>
      <c r="B208" s="101">
        <v>45918</v>
      </c>
      <c r="C208" s="10" t="s">
        <v>216</v>
      </c>
      <c r="D208" s="9" t="s">
        <v>30</v>
      </c>
      <c r="E208" s="97">
        <v>11533</v>
      </c>
      <c r="F208" s="59"/>
    </row>
    <row r="209" spans="1:6" x14ac:dyDescent="0.25">
      <c r="A209" s="59"/>
      <c r="B209" s="101">
        <v>45919</v>
      </c>
      <c r="C209" s="10" t="s">
        <v>217</v>
      </c>
      <c r="D209" s="9" t="s">
        <v>23</v>
      </c>
      <c r="E209" s="97">
        <v>154554.01</v>
      </c>
      <c r="F209" s="59"/>
    </row>
    <row r="210" spans="1:6" x14ac:dyDescent="0.25">
      <c r="A210" s="59"/>
      <c r="B210" s="101">
        <v>45919</v>
      </c>
      <c r="C210" s="10" t="s">
        <v>218</v>
      </c>
      <c r="D210" s="9" t="s">
        <v>27</v>
      </c>
      <c r="E210" s="97">
        <v>15210</v>
      </c>
      <c r="F210" s="59"/>
    </row>
    <row r="211" spans="1:6" x14ac:dyDescent="0.25">
      <c r="A211" s="59"/>
      <c r="B211" s="101">
        <v>45919</v>
      </c>
      <c r="C211" s="10" t="s">
        <v>219</v>
      </c>
      <c r="D211" s="9" t="s">
        <v>27</v>
      </c>
      <c r="E211" s="97">
        <v>7632</v>
      </c>
      <c r="F211" s="59"/>
    </row>
    <row r="212" spans="1:6" x14ac:dyDescent="0.25">
      <c r="A212" s="59"/>
      <c r="B212" s="101">
        <v>45919</v>
      </c>
      <c r="C212" s="10" t="s">
        <v>220</v>
      </c>
      <c r="D212" s="9" t="s">
        <v>49</v>
      </c>
      <c r="E212" s="97">
        <v>1230</v>
      </c>
      <c r="F212" s="59"/>
    </row>
    <row r="213" spans="1:6" x14ac:dyDescent="0.25">
      <c r="A213" s="59"/>
      <c r="B213" s="101">
        <v>45919</v>
      </c>
      <c r="C213" s="10" t="s">
        <v>221</v>
      </c>
      <c r="D213" s="9" t="s">
        <v>28</v>
      </c>
      <c r="E213" s="98">
        <v>525</v>
      </c>
      <c r="F213" s="59"/>
    </row>
    <row r="214" spans="1:6" x14ac:dyDescent="0.25">
      <c r="A214" s="59"/>
      <c r="B214" s="101">
        <v>45922</v>
      </c>
      <c r="C214" s="10" t="s">
        <v>222</v>
      </c>
      <c r="D214" s="9" t="s">
        <v>23</v>
      </c>
      <c r="E214" s="97">
        <v>93983.61</v>
      </c>
      <c r="F214" s="59"/>
    </row>
    <row r="215" spans="1:6" x14ac:dyDescent="0.25">
      <c r="A215" s="59"/>
      <c r="B215" s="101">
        <v>45922</v>
      </c>
      <c r="C215" s="10" t="s">
        <v>223</v>
      </c>
      <c r="D215" s="9" t="s">
        <v>31</v>
      </c>
      <c r="E215" s="98">
        <v>720</v>
      </c>
      <c r="F215" s="59"/>
    </row>
    <row r="216" spans="1:6" x14ac:dyDescent="0.25">
      <c r="A216" s="59"/>
      <c r="B216" s="101">
        <v>45922</v>
      </c>
      <c r="C216" s="10" t="s">
        <v>224</v>
      </c>
      <c r="D216" s="9" t="s">
        <v>31</v>
      </c>
      <c r="E216" s="98">
        <v>525</v>
      </c>
      <c r="F216" s="59"/>
    </row>
    <row r="217" spans="1:6" x14ac:dyDescent="0.25">
      <c r="A217" s="59"/>
      <c r="B217" s="101">
        <v>45922</v>
      </c>
      <c r="C217" s="10" t="s">
        <v>225</v>
      </c>
      <c r="D217" s="9" t="s">
        <v>31</v>
      </c>
      <c r="E217" s="98">
        <v>540</v>
      </c>
      <c r="F217" s="59"/>
    </row>
    <row r="218" spans="1:6" x14ac:dyDescent="0.25">
      <c r="A218" s="59"/>
      <c r="B218" s="101">
        <v>45922</v>
      </c>
      <c r="C218" s="10" t="s">
        <v>226</v>
      </c>
      <c r="D218" s="9" t="s">
        <v>31</v>
      </c>
      <c r="E218" s="97">
        <v>10675</v>
      </c>
      <c r="F218" s="59"/>
    </row>
    <row r="219" spans="1:6" x14ac:dyDescent="0.25">
      <c r="A219" s="59"/>
      <c r="B219" s="101">
        <v>45922</v>
      </c>
      <c r="C219" s="10" t="s">
        <v>227</v>
      </c>
      <c r="D219" s="9" t="s">
        <v>31</v>
      </c>
      <c r="E219" s="97">
        <v>6321</v>
      </c>
      <c r="F219" s="59"/>
    </row>
    <row r="220" spans="1:6" x14ac:dyDescent="0.25">
      <c r="A220" s="59"/>
      <c r="B220" s="101">
        <v>45922</v>
      </c>
      <c r="C220" s="10" t="s">
        <v>228</v>
      </c>
      <c r="D220" s="9" t="s">
        <v>31</v>
      </c>
      <c r="E220" s="97">
        <v>12554</v>
      </c>
      <c r="F220" s="59"/>
    </row>
    <row r="221" spans="1:6" x14ac:dyDescent="0.25">
      <c r="A221" s="59"/>
      <c r="B221" s="101">
        <v>45922</v>
      </c>
      <c r="C221" s="10" t="s">
        <v>229</v>
      </c>
      <c r="D221" s="9" t="s">
        <v>31</v>
      </c>
      <c r="E221" s="97">
        <v>22432</v>
      </c>
      <c r="F221" s="59"/>
    </row>
    <row r="222" spans="1:6" x14ac:dyDescent="0.25">
      <c r="A222" s="59"/>
      <c r="B222" s="101">
        <v>45922</v>
      </c>
      <c r="C222" s="10" t="s">
        <v>230</v>
      </c>
      <c r="D222" s="9" t="s">
        <v>31</v>
      </c>
      <c r="E222" s="98">
        <v>720</v>
      </c>
      <c r="F222" s="59"/>
    </row>
    <row r="223" spans="1:6" x14ac:dyDescent="0.25">
      <c r="A223" s="59"/>
      <c r="B223" s="101">
        <v>45922</v>
      </c>
      <c r="C223" s="10" t="s">
        <v>231</v>
      </c>
      <c r="D223" s="9" t="s">
        <v>31</v>
      </c>
      <c r="E223" s="97">
        <v>2600</v>
      </c>
      <c r="F223" s="59"/>
    </row>
    <row r="224" spans="1:6" x14ac:dyDescent="0.25">
      <c r="A224" s="59"/>
      <c r="B224" s="101">
        <v>45922</v>
      </c>
      <c r="C224" s="10" t="s">
        <v>232</v>
      </c>
      <c r="D224" s="9" t="s">
        <v>31</v>
      </c>
      <c r="E224" s="97">
        <v>1248</v>
      </c>
      <c r="F224" s="59"/>
    </row>
    <row r="225" spans="1:6" x14ac:dyDescent="0.25">
      <c r="A225" s="59"/>
      <c r="B225" s="101">
        <v>45922</v>
      </c>
      <c r="C225" s="10" t="s">
        <v>233</v>
      </c>
      <c r="D225" s="9" t="s">
        <v>31</v>
      </c>
      <c r="E225" s="97">
        <v>9878</v>
      </c>
      <c r="F225" s="59"/>
    </row>
    <row r="226" spans="1:6" x14ac:dyDescent="0.25">
      <c r="A226" s="59"/>
      <c r="B226" s="101">
        <v>45922</v>
      </c>
      <c r="C226" s="10" t="s">
        <v>234</v>
      </c>
      <c r="D226" s="9" t="s">
        <v>49</v>
      </c>
      <c r="E226" s="97">
        <v>3372</v>
      </c>
      <c r="F226" s="59"/>
    </row>
    <row r="227" spans="1:6" x14ac:dyDescent="0.25">
      <c r="A227" s="59"/>
      <c r="B227" s="101">
        <v>45922</v>
      </c>
      <c r="C227" s="10" t="s">
        <v>235</v>
      </c>
      <c r="D227" s="9" t="s">
        <v>27</v>
      </c>
      <c r="E227" s="97">
        <v>232364</v>
      </c>
      <c r="F227" s="59"/>
    </row>
    <row r="228" spans="1:6" x14ac:dyDescent="0.25">
      <c r="A228" s="59"/>
      <c r="B228" s="101">
        <v>45922</v>
      </c>
      <c r="C228" s="10" t="s">
        <v>236</v>
      </c>
      <c r="D228" s="9" t="s">
        <v>27</v>
      </c>
      <c r="E228" s="97">
        <v>2873126.97</v>
      </c>
      <c r="F228" s="59"/>
    </row>
    <row r="229" spans="1:6" x14ac:dyDescent="0.25">
      <c r="A229" s="59"/>
      <c r="B229" s="101">
        <v>45922</v>
      </c>
      <c r="C229" s="10" t="s">
        <v>237</v>
      </c>
      <c r="D229" s="9" t="s">
        <v>27</v>
      </c>
      <c r="E229" s="97">
        <v>11106154.57</v>
      </c>
      <c r="F229" s="59"/>
    </row>
    <row r="230" spans="1:6" x14ac:dyDescent="0.25">
      <c r="A230" s="59"/>
      <c r="B230" s="101">
        <v>45922</v>
      </c>
      <c r="C230" s="10" t="s">
        <v>238</v>
      </c>
      <c r="D230" s="9" t="s">
        <v>23</v>
      </c>
      <c r="E230" s="97">
        <v>28349.5</v>
      </c>
      <c r="F230" s="59"/>
    </row>
    <row r="231" spans="1:6" x14ac:dyDescent="0.25">
      <c r="A231" s="59"/>
      <c r="B231" s="101">
        <v>45922</v>
      </c>
      <c r="C231" s="10" t="s">
        <v>239</v>
      </c>
      <c r="D231" s="9" t="s">
        <v>28</v>
      </c>
      <c r="E231" s="98">
        <v>450</v>
      </c>
      <c r="F231" s="59"/>
    </row>
    <row r="232" spans="1:6" x14ac:dyDescent="0.25">
      <c r="A232" s="59"/>
      <c r="B232" s="101">
        <v>45922</v>
      </c>
      <c r="C232" s="10" t="s">
        <v>240</v>
      </c>
      <c r="D232" s="9" t="s">
        <v>23</v>
      </c>
      <c r="E232" s="97">
        <v>8605.4500000000007</v>
      </c>
      <c r="F232" s="59"/>
    </row>
    <row r="233" spans="1:6" x14ac:dyDescent="0.25">
      <c r="A233" s="59"/>
      <c r="B233" s="101">
        <v>45922</v>
      </c>
      <c r="C233" s="10" t="s">
        <v>241</v>
      </c>
      <c r="D233" s="9" t="s">
        <v>23</v>
      </c>
      <c r="E233" s="97">
        <v>5078</v>
      </c>
      <c r="F233" s="59"/>
    </row>
    <row r="234" spans="1:6" x14ac:dyDescent="0.25">
      <c r="A234" s="59"/>
      <c r="B234" s="101">
        <v>45922</v>
      </c>
      <c r="C234" s="10" t="s">
        <v>242</v>
      </c>
      <c r="D234" s="9" t="s">
        <v>23</v>
      </c>
      <c r="E234" s="97">
        <v>137224</v>
      </c>
      <c r="F234" s="59"/>
    </row>
    <row r="235" spans="1:6" x14ac:dyDescent="0.25">
      <c r="A235" s="59"/>
      <c r="B235" s="101">
        <v>45922</v>
      </c>
      <c r="C235" s="10" t="s">
        <v>243</v>
      </c>
      <c r="D235" s="9" t="s">
        <v>28</v>
      </c>
      <c r="E235" s="97">
        <v>12338</v>
      </c>
      <c r="F235" s="59"/>
    </row>
    <row r="236" spans="1:6" x14ac:dyDescent="0.25">
      <c r="A236" s="59"/>
      <c r="B236" s="101">
        <v>45922</v>
      </c>
      <c r="C236" s="10" t="s">
        <v>244</v>
      </c>
      <c r="D236" s="9" t="s">
        <v>27</v>
      </c>
      <c r="E236" s="97">
        <v>11426</v>
      </c>
      <c r="F236" s="59"/>
    </row>
    <row r="237" spans="1:6" x14ac:dyDescent="0.25">
      <c r="A237" s="59"/>
      <c r="B237" s="101">
        <v>45922</v>
      </c>
      <c r="C237" s="10" t="s">
        <v>245</v>
      </c>
      <c r="D237" s="9" t="s">
        <v>27</v>
      </c>
      <c r="E237" s="97">
        <v>8315</v>
      </c>
      <c r="F237" s="59"/>
    </row>
    <row r="238" spans="1:6" x14ac:dyDescent="0.25">
      <c r="A238" s="59"/>
      <c r="B238" s="101">
        <v>45922</v>
      </c>
      <c r="C238" s="10" t="s">
        <v>246</v>
      </c>
      <c r="D238" s="9" t="s">
        <v>27</v>
      </c>
      <c r="E238" s="97">
        <v>8537</v>
      </c>
      <c r="F238" s="59"/>
    </row>
    <row r="239" spans="1:6" x14ac:dyDescent="0.25">
      <c r="A239" s="59"/>
      <c r="B239" s="101">
        <v>45922</v>
      </c>
      <c r="C239" s="10" t="s">
        <v>247</v>
      </c>
      <c r="D239" s="9" t="s">
        <v>23</v>
      </c>
      <c r="E239" s="97">
        <v>44149.7</v>
      </c>
      <c r="F239" s="59"/>
    </row>
    <row r="240" spans="1:6" x14ac:dyDescent="0.25">
      <c r="A240" s="59"/>
      <c r="B240" s="101">
        <v>45922</v>
      </c>
      <c r="C240" s="10" t="s">
        <v>248</v>
      </c>
      <c r="D240" s="9" t="s">
        <v>23</v>
      </c>
      <c r="E240" s="97">
        <v>10155.5</v>
      </c>
      <c r="F240" s="59"/>
    </row>
    <row r="241" spans="1:6" x14ac:dyDescent="0.25">
      <c r="A241" s="59"/>
      <c r="B241" s="101">
        <v>45922</v>
      </c>
      <c r="C241" s="10" t="s">
        <v>249</v>
      </c>
      <c r="D241" s="9" t="s">
        <v>28</v>
      </c>
      <c r="E241" s="97">
        <v>18157</v>
      </c>
      <c r="F241" s="59"/>
    </row>
    <row r="242" spans="1:6" x14ac:dyDescent="0.25">
      <c r="A242" s="59"/>
      <c r="B242" s="101">
        <v>45922</v>
      </c>
      <c r="C242" s="10" t="s">
        <v>250</v>
      </c>
      <c r="D242" s="9" t="s">
        <v>28</v>
      </c>
      <c r="E242" s="97">
        <v>22480</v>
      </c>
      <c r="F242" s="59"/>
    </row>
    <row r="243" spans="1:6" x14ac:dyDescent="0.25">
      <c r="A243" s="59"/>
      <c r="B243" s="101">
        <v>45922</v>
      </c>
      <c r="C243" s="10" t="s">
        <v>251</v>
      </c>
      <c r="D243" s="9" t="s">
        <v>28</v>
      </c>
      <c r="E243" s="97">
        <v>3908</v>
      </c>
      <c r="F243" s="59"/>
    </row>
    <row r="244" spans="1:6" x14ac:dyDescent="0.25">
      <c r="A244" s="59"/>
      <c r="B244" s="101">
        <v>45922</v>
      </c>
      <c r="C244" s="10" t="s">
        <v>252</v>
      </c>
      <c r="D244" s="9" t="s">
        <v>28</v>
      </c>
      <c r="E244" s="97">
        <v>6377</v>
      </c>
      <c r="F244" s="59"/>
    </row>
    <row r="245" spans="1:6" x14ac:dyDescent="0.25">
      <c r="A245" s="59"/>
      <c r="B245" s="101">
        <v>45923</v>
      </c>
      <c r="C245" s="10" t="s">
        <v>253</v>
      </c>
      <c r="D245" s="9" t="s">
        <v>23</v>
      </c>
      <c r="E245" s="97">
        <v>20311</v>
      </c>
      <c r="F245" s="59"/>
    </row>
    <row r="246" spans="1:6" x14ac:dyDescent="0.25">
      <c r="A246" s="59"/>
      <c r="B246" s="101">
        <v>45923</v>
      </c>
      <c r="C246" s="10" t="s">
        <v>254</v>
      </c>
      <c r="D246" s="9" t="s">
        <v>23</v>
      </c>
      <c r="E246" s="97">
        <v>153845</v>
      </c>
      <c r="F246" s="59"/>
    </row>
    <row r="247" spans="1:6" x14ac:dyDescent="0.25">
      <c r="A247" s="59"/>
      <c r="B247" s="101">
        <v>45923</v>
      </c>
      <c r="C247" s="10" t="s">
        <v>255</v>
      </c>
      <c r="D247" s="9" t="s">
        <v>49</v>
      </c>
      <c r="E247" s="97">
        <v>11769</v>
      </c>
      <c r="F247" s="59"/>
    </row>
    <row r="248" spans="1:6" x14ac:dyDescent="0.25">
      <c r="A248" s="59"/>
      <c r="B248" s="101">
        <v>45923</v>
      </c>
      <c r="C248" s="10" t="s">
        <v>256</v>
      </c>
      <c r="D248" s="9" t="s">
        <v>49</v>
      </c>
      <c r="E248" s="98">
        <v>1</v>
      </c>
      <c r="F248" s="59"/>
    </row>
    <row r="249" spans="1:6" x14ac:dyDescent="0.25">
      <c r="A249" s="59"/>
      <c r="B249" s="101">
        <v>45923</v>
      </c>
      <c r="C249" s="10" t="s">
        <v>257</v>
      </c>
      <c r="D249" s="9" t="s">
        <v>28</v>
      </c>
      <c r="E249" s="97">
        <v>23922</v>
      </c>
      <c r="F249" s="59"/>
    </row>
    <row r="250" spans="1:6" x14ac:dyDescent="0.25">
      <c r="A250" s="59"/>
      <c r="B250" s="101">
        <v>45923</v>
      </c>
      <c r="C250" s="10" t="s">
        <v>258</v>
      </c>
      <c r="D250" s="9" t="s">
        <v>32</v>
      </c>
      <c r="E250" s="97">
        <v>78680</v>
      </c>
      <c r="F250" s="59"/>
    </row>
    <row r="251" spans="1:6" x14ac:dyDescent="0.25">
      <c r="A251" s="59"/>
      <c r="B251" s="101">
        <v>45923</v>
      </c>
      <c r="C251" s="10" t="s">
        <v>259</v>
      </c>
      <c r="D251" s="9" t="s">
        <v>23</v>
      </c>
      <c r="E251" s="97">
        <v>40622</v>
      </c>
      <c r="F251" s="59"/>
    </row>
    <row r="252" spans="1:6" x14ac:dyDescent="0.25">
      <c r="A252" s="59"/>
      <c r="B252" s="101">
        <v>45923</v>
      </c>
      <c r="C252" s="10" t="s">
        <v>260</v>
      </c>
      <c r="D252" s="9" t="s">
        <v>27</v>
      </c>
      <c r="E252" s="97">
        <v>11771</v>
      </c>
      <c r="F252" s="59"/>
    </row>
    <row r="253" spans="1:6" x14ac:dyDescent="0.25">
      <c r="A253" s="59"/>
      <c r="B253" s="101">
        <v>45923</v>
      </c>
      <c r="C253" s="10" t="s">
        <v>261</v>
      </c>
      <c r="D253" s="9" t="s">
        <v>27</v>
      </c>
      <c r="E253" s="97">
        <v>7658</v>
      </c>
      <c r="F253" s="59"/>
    </row>
    <row r="254" spans="1:6" x14ac:dyDescent="0.25">
      <c r="A254" s="59"/>
      <c r="B254" s="101">
        <v>45923</v>
      </c>
      <c r="C254" s="10" t="s">
        <v>262</v>
      </c>
      <c r="D254" s="9" t="s">
        <v>49</v>
      </c>
      <c r="E254" s="98">
        <v>48</v>
      </c>
      <c r="F254" s="59"/>
    </row>
    <row r="255" spans="1:6" x14ac:dyDescent="0.25">
      <c r="A255" s="59"/>
      <c r="B255" s="101">
        <v>45923</v>
      </c>
      <c r="C255" s="10" t="s">
        <v>263</v>
      </c>
      <c r="D255" s="9" t="s">
        <v>49</v>
      </c>
      <c r="E255" s="98">
        <v>336</v>
      </c>
      <c r="F255" s="59"/>
    </row>
    <row r="256" spans="1:6" x14ac:dyDescent="0.25">
      <c r="A256" s="59"/>
      <c r="B256" s="101">
        <v>45923</v>
      </c>
      <c r="C256" s="10" t="s">
        <v>264</v>
      </c>
      <c r="D256" s="9" t="s">
        <v>31</v>
      </c>
      <c r="E256" s="98">
        <v>960</v>
      </c>
      <c r="F256" s="59"/>
    </row>
    <row r="257" spans="1:6" x14ac:dyDescent="0.25">
      <c r="A257" s="59"/>
      <c r="B257" s="101">
        <v>45923</v>
      </c>
      <c r="C257" s="10" t="s">
        <v>265</v>
      </c>
      <c r="D257" s="9" t="s">
        <v>31</v>
      </c>
      <c r="E257" s="97">
        <v>1200</v>
      </c>
      <c r="F257" s="59"/>
    </row>
    <row r="258" spans="1:6" x14ac:dyDescent="0.25">
      <c r="A258" s="59"/>
      <c r="B258" s="101">
        <v>45923</v>
      </c>
      <c r="C258" s="10" t="s">
        <v>266</v>
      </c>
      <c r="D258" s="9" t="s">
        <v>31</v>
      </c>
      <c r="E258" s="97">
        <v>1536</v>
      </c>
      <c r="F258" s="59"/>
    </row>
    <row r="259" spans="1:6" x14ac:dyDescent="0.25">
      <c r="A259" s="59"/>
      <c r="B259" s="101">
        <v>45923</v>
      </c>
      <c r="C259" s="10" t="s">
        <v>267</v>
      </c>
      <c r="D259" s="9" t="s">
        <v>31</v>
      </c>
      <c r="E259" s="97">
        <v>1488</v>
      </c>
      <c r="F259" s="59"/>
    </row>
    <row r="260" spans="1:6" x14ac:dyDescent="0.25">
      <c r="A260" s="59"/>
      <c r="B260" s="101">
        <v>45923</v>
      </c>
      <c r="C260" s="10" t="s">
        <v>268</v>
      </c>
      <c r="D260" s="9" t="s">
        <v>31</v>
      </c>
      <c r="E260" s="97">
        <v>8932</v>
      </c>
      <c r="F260" s="59"/>
    </row>
    <row r="261" spans="1:6" x14ac:dyDescent="0.25">
      <c r="A261" s="59"/>
      <c r="B261" s="101">
        <v>45925</v>
      </c>
      <c r="C261" s="10" t="s">
        <v>269</v>
      </c>
      <c r="D261" s="9" t="s">
        <v>30</v>
      </c>
      <c r="E261" s="97">
        <v>2149.4899999999998</v>
      </c>
      <c r="F261" s="59"/>
    </row>
    <row r="262" spans="1:6" x14ac:dyDescent="0.25">
      <c r="A262" s="59"/>
      <c r="B262" s="101">
        <v>45925</v>
      </c>
      <c r="C262" s="10" t="s">
        <v>270</v>
      </c>
      <c r="D262" s="9" t="s">
        <v>28</v>
      </c>
      <c r="E262" s="98">
        <v>225</v>
      </c>
      <c r="F262" s="59"/>
    </row>
    <row r="263" spans="1:6" x14ac:dyDescent="0.25">
      <c r="A263" s="59"/>
      <c r="B263" s="101">
        <v>45925</v>
      </c>
      <c r="C263" s="10" t="s">
        <v>271</v>
      </c>
      <c r="D263" s="9" t="s">
        <v>23</v>
      </c>
      <c r="E263" s="97">
        <v>201225</v>
      </c>
      <c r="F263" s="59"/>
    </row>
    <row r="264" spans="1:6" x14ac:dyDescent="0.25">
      <c r="A264" s="59"/>
      <c r="B264" s="101">
        <v>45925</v>
      </c>
      <c r="C264" s="10" t="s">
        <v>272</v>
      </c>
      <c r="D264" s="9" t="s">
        <v>23</v>
      </c>
      <c r="E264" s="97">
        <v>715048.99</v>
      </c>
      <c r="F264" s="59"/>
    </row>
    <row r="265" spans="1:6" x14ac:dyDescent="0.25">
      <c r="A265" s="59"/>
      <c r="B265" s="101">
        <v>45925</v>
      </c>
      <c r="C265" s="10" t="s">
        <v>273</v>
      </c>
      <c r="D265" s="9" t="s">
        <v>23</v>
      </c>
      <c r="E265" s="97">
        <v>78572</v>
      </c>
      <c r="F265" s="59"/>
    </row>
    <row r="266" spans="1:6" x14ac:dyDescent="0.25">
      <c r="A266" s="59"/>
      <c r="B266" s="101">
        <v>45925</v>
      </c>
      <c r="C266" s="10" t="s">
        <v>274</v>
      </c>
      <c r="D266" s="9" t="s">
        <v>30</v>
      </c>
      <c r="E266" s="97">
        <v>32604</v>
      </c>
      <c r="F266" s="59"/>
    </row>
    <row r="267" spans="1:6" x14ac:dyDescent="0.25">
      <c r="A267" s="59"/>
      <c r="B267" s="101">
        <v>45925</v>
      </c>
      <c r="C267" s="10" t="s">
        <v>275</v>
      </c>
      <c r="D267" s="9" t="s">
        <v>29</v>
      </c>
      <c r="E267" s="97">
        <v>4848</v>
      </c>
      <c r="F267" s="59"/>
    </row>
    <row r="268" spans="1:6" x14ac:dyDescent="0.25">
      <c r="A268" s="59"/>
      <c r="B268" s="101">
        <v>45925</v>
      </c>
      <c r="C268" s="10" t="s">
        <v>276</v>
      </c>
      <c r="D268" s="9" t="s">
        <v>27</v>
      </c>
      <c r="E268" s="97">
        <v>13728</v>
      </c>
      <c r="F268" s="59"/>
    </row>
    <row r="269" spans="1:6" x14ac:dyDescent="0.25">
      <c r="A269" s="59"/>
      <c r="B269" s="101">
        <v>45925</v>
      </c>
      <c r="C269" s="10" t="s">
        <v>277</v>
      </c>
      <c r="D269" s="9" t="s">
        <v>27</v>
      </c>
      <c r="E269" s="97">
        <v>7725</v>
      </c>
      <c r="F269" s="59"/>
    </row>
    <row r="270" spans="1:6" x14ac:dyDescent="0.25">
      <c r="A270" s="59"/>
      <c r="B270" s="101">
        <v>45925</v>
      </c>
      <c r="C270" s="10" t="s">
        <v>278</v>
      </c>
      <c r="D270" s="9" t="s">
        <v>23</v>
      </c>
      <c r="E270" s="97">
        <v>136521</v>
      </c>
      <c r="F270" s="59"/>
    </row>
    <row r="271" spans="1:6" x14ac:dyDescent="0.25">
      <c r="A271" s="59"/>
      <c r="B271" s="101">
        <v>45926</v>
      </c>
      <c r="C271" s="10" t="s">
        <v>279</v>
      </c>
      <c r="D271" s="9" t="s">
        <v>23</v>
      </c>
      <c r="E271" s="97">
        <v>70902.289999999994</v>
      </c>
      <c r="F271" s="59"/>
    </row>
    <row r="272" spans="1:6" x14ac:dyDescent="0.25">
      <c r="A272" s="59"/>
      <c r="B272" s="101">
        <v>45926</v>
      </c>
      <c r="C272" s="10" t="s">
        <v>280</v>
      </c>
      <c r="D272" s="9" t="s">
        <v>23</v>
      </c>
      <c r="E272" s="97">
        <v>44898</v>
      </c>
      <c r="F272" s="59"/>
    </row>
    <row r="273" spans="1:6" x14ac:dyDescent="0.25">
      <c r="A273" s="59"/>
      <c r="B273" s="101">
        <v>45926</v>
      </c>
      <c r="C273" s="10" t="s">
        <v>281</v>
      </c>
      <c r="D273" s="9" t="s">
        <v>23</v>
      </c>
      <c r="E273" s="97">
        <v>56122.5</v>
      </c>
      <c r="F273" s="59"/>
    </row>
    <row r="274" spans="1:6" x14ac:dyDescent="0.25">
      <c r="A274" s="59"/>
      <c r="B274" s="101">
        <v>45926</v>
      </c>
      <c r="C274" s="10" t="s">
        <v>282</v>
      </c>
      <c r="D274" s="9" t="s">
        <v>49</v>
      </c>
      <c r="E274" s="97">
        <v>1049</v>
      </c>
      <c r="F274" s="59"/>
    </row>
    <row r="275" spans="1:6" x14ac:dyDescent="0.25">
      <c r="A275" s="59"/>
      <c r="B275" s="101">
        <v>45926</v>
      </c>
      <c r="C275" s="10" t="s">
        <v>283</v>
      </c>
      <c r="D275" s="9" t="s">
        <v>23</v>
      </c>
      <c r="E275" s="97">
        <v>31854.9</v>
      </c>
      <c r="F275" s="59"/>
    </row>
    <row r="276" spans="1:6" x14ac:dyDescent="0.25">
      <c r="A276" s="59"/>
      <c r="B276" s="101">
        <v>45926</v>
      </c>
      <c r="C276" s="10" t="s">
        <v>284</v>
      </c>
      <c r="D276" s="9" t="s">
        <v>23</v>
      </c>
      <c r="E276" s="97">
        <v>134694</v>
      </c>
      <c r="F276" s="59"/>
    </row>
    <row r="277" spans="1:6" x14ac:dyDescent="0.25">
      <c r="A277" s="59"/>
      <c r="B277" s="101">
        <v>45926</v>
      </c>
      <c r="C277" s="10" t="s">
        <v>285</v>
      </c>
      <c r="D277" s="9" t="s">
        <v>49</v>
      </c>
      <c r="E277" s="97">
        <v>13854</v>
      </c>
      <c r="F277" s="59"/>
    </row>
    <row r="278" spans="1:6" x14ac:dyDescent="0.25">
      <c r="A278" s="59"/>
      <c r="B278" s="101">
        <v>45926</v>
      </c>
      <c r="C278" s="10" t="s">
        <v>286</v>
      </c>
      <c r="D278" s="9" t="s">
        <v>49</v>
      </c>
      <c r="E278" s="97">
        <v>2496</v>
      </c>
      <c r="F278" s="59"/>
    </row>
    <row r="279" spans="1:6" x14ac:dyDescent="0.25">
      <c r="A279" s="59"/>
      <c r="B279" s="101">
        <v>45926</v>
      </c>
      <c r="C279" s="10" t="s">
        <v>287</v>
      </c>
      <c r="D279" s="9" t="s">
        <v>23</v>
      </c>
      <c r="E279" s="97">
        <v>44898</v>
      </c>
      <c r="F279" s="59"/>
    </row>
    <row r="280" spans="1:6" x14ac:dyDescent="0.25">
      <c r="A280" s="59"/>
      <c r="B280" s="101">
        <v>45926</v>
      </c>
      <c r="C280" s="10" t="s">
        <v>288</v>
      </c>
      <c r="D280" s="9" t="s">
        <v>23</v>
      </c>
      <c r="E280" s="97">
        <v>82022.2</v>
      </c>
      <c r="F280" s="59"/>
    </row>
    <row r="281" spans="1:6" x14ac:dyDescent="0.25">
      <c r="A281" s="59"/>
      <c r="B281" s="101">
        <v>45929</v>
      </c>
      <c r="C281" s="10" t="s">
        <v>289</v>
      </c>
      <c r="D281" s="9" t="s">
        <v>23</v>
      </c>
      <c r="E281" s="97">
        <v>13721.72</v>
      </c>
      <c r="F281" s="59"/>
    </row>
    <row r="282" spans="1:6" x14ac:dyDescent="0.25">
      <c r="A282" s="59"/>
      <c r="B282" s="101">
        <v>45929</v>
      </c>
      <c r="C282" s="10" t="s">
        <v>290</v>
      </c>
      <c r="D282" s="9" t="s">
        <v>49</v>
      </c>
      <c r="E282" s="98">
        <v>48</v>
      </c>
      <c r="F282" s="59"/>
    </row>
    <row r="283" spans="1:6" x14ac:dyDescent="0.25">
      <c r="A283" s="59"/>
      <c r="B283" s="101">
        <v>45929</v>
      </c>
      <c r="C283" s="10" t="s">
        <v>291</v>
      </c>
      <c r="D283" s="9" t="s">
        <v>31</v>
      </c>
      <c r="E283" s="98">
        <v>240</v>
      </c>
      <c r="F283" s="59"/>
    </row>
    <row r="284" spans="1:6" x14ac:dyDescent="0.25">
      <c r="A284" s="59"/>
      <c r="B284" s="101">
        <v>45929</v>
      </c>
      <c r="C284" s="10" t="s">
        <v>292</v>
      </c>
      <c r="D284" s="9" t="s">
        <v>27</v>
      </c>
      <c r="E284" s="97">
        <v>7866</v>
      </c>
      <c r="F284" s="59"/>
    </row>
    <row r="285" spans="1:6" x14ac:dyDescent="0.25">
      <c r="A285" s="59"/>
      <c r="B285" s="101">
        <v>45929</v>
      </c>
      <c r="C285" s="10" t="s">
        <v>293</v>
      </c>
      <c r="D285" s="9" t="s">
        <v>27</v>
      </c>
      <c r="E285" s="97">
        <v>11940</v>
      </c>
      <c r="F285" s="59"/>
    </row>
    <row r="286" spans="1:6" x14ac:dyDescent="0.25">
      <c r="A286" s="59"/>
      <c r="B286" s="101">
        <v>45929</v>
      </c>
      <c r="C286" s="10" t="s">
        <v>294</v>
      </c>
      <c r="D286" s="9" t="s">
        <v>27</v>
      </c>
      <c r="E286" s="97">
        <v>12370</v>
      </c>
      <c r="F286" s="59"/>
    </row>
    <row r="287" spans="1:6" x14ac:dyDescent="0.25">
      <c r="A287" s="59"/>
      <c r="B287" s="101">
        <v>45929</v>
      </c>
      <c r="C287" s="10" t="s">
        <v>295</v>
      </c>
      <c r="D287" s="9" t="s">
        <v>27</v>
      </c>
      <c r="E287" s="97">
        <v>7795</v>
      </c>
      <c r="F287" s="59"/>
    </row>
    <row r="288" spans="1:6" x14ac:dyDescent="0.25">
      <c r="A288" s="59"/>
      <c r="B288" s="101">
        <v>45929</v>
      </c>
      <c r="C288" s="10" t="s">
        <v>296</v>
      </c>
      <c r="D288" s="9" t="s">
        <v>49</v>
      </c>
      <c r="E288" s="97">
        <v>9551</v>
      </c>
      <c r="F288" s="59"/>
    </row>
    <row r="289" spans="1:6" x14ac:dyDescent="0.25">
      <c r="A289" s="59"/>
      <c r="B289" s="101">
        <v>45930</v>
      </c>
      <c r="C289" s="10" t="s">
        <v>297</v>
      </c>
      <c r="D289" s="9" t="s">
        <v>28</v>
      </c>
      <c r="E289" s="97">
        <v>224800</v>
      </c>
      <c r="F289" s="59"/>
    </row>
    <row r="290" spans="1:6" x14ac:dyDescent="0.25">
      <c r="A290" s="59"/>
      <c r="B290" s="101">
        <v>45930</v>
      </c>
      <c r="C290" s="10" t="s">
        <v>298</v>
      </c>
      <c r="D290" s="9" t="s">
        <v>23</v>
      </c>
      <c r="E290" s="97">
        <v>156474.49</v>
      </c>
      <c r="F290" s="59"/>
    </row>
    <row r="291" spans="1:6" x14ac:dyDescent="0.25">
      <c r="A291" s="59"/>
      <c r="B291" s="101">
        <v>45930</v>
      </c>
      <c r="C291" s="10" t="s">
        <v>299</v>
      </c>
      <c r="D291" s="9" t="s">
        <v>23</v>
      </c>
      <c r="E291" s="97">
        <v>77104.63</v>
      </c>
      <c r="F291" s="59"/>
    </row>
    <row r="292" spans="1:6" x14ac:dyDescent="0.25">
      <c r="A292" s="59"/>
      <c r="B292" s="101">
        <v>45930</v>
      </c>
      <c r="C292" s="10" t="s">
        <v>300</v>
      </c>
      <c r="D292" s="9" t="s">
        <v>30</v>
      </c>
      <c r="E292" s="98">
        <v>15</v>
      </c>
      <c r="F292" s="59"/>
    </row>
    <row r="293" spans="1:6" x14ac:dyDescent="0.25">
      <c r="A293" s="59"/>
      <c r="B293" s="101">
        <v>45930</v>
      </c>
      <c r="C293" s="10" t="s">
        <v>301</v>
      </c>
      <c r="D293" s="9" t="s">
        <v>30</v>
      </c>
      <c r="E293" s="97">
        <v>2250</v>
      </c>
      <c r="F293" s="59"/>
    </row>
    <row r="294" spans="1:6" x14ac:dyDescent="0.25">
      <c r="A294" s="59"/>
      <c r="B294" s="101">
        <v>45930</v>
      </c>
      <c r="C294" s="10" t="s">
        <v>302</v>
      </c>
      <c r="D294" s="9" t="s">
        <v>30</v>
      </c>
      <c r="E294" s="97">
        <v>2250</v>
      </c>
      <c r="F294" s="59"/>
    </row>
    <row r="295" spans="1:6" x14ac:dyDescent="0.25">
      <c r="A295" s="59"/>
      <c r="B295" s="101">
        <v>45930</v>
      </c>
      <c r="C295" s="10" t="s">
        <v>303</v>
      </c>
      <c r="D295" s="9" t="s">
        <v>30</v>
      </c>
      <c r="E295" s="97">
        <v>5600</v>
      </c>
      <c r="F295" s="59"/>
    </row>
    <row r="296" spans="1:6" x14ac:dyDescent="0.25">
      <c r="A296" s="59"/>
      <c r="B296" s="101">
        <v>45930</v>
      </c>
      <c r="C296" s="10" t="s">
        <v>304</v>
      </c>
      <c r="D296" s="9" t="s">
        <v>27</v>
      </c>
      <c r="E296" s="97">
        <v>21973</v>
      </c>
      <c r="F296" s="59"/>
    </row>
    <row r="297" spans="1:6" x14ac:dyDescent="0.25">
      <c r="A297" s="59"/>
      <c r="B297" s="101">
        <v>45930</v>
      </c>
      <c r="C297" s="10" t="s">
        <v>305</v>
      </c>
      <c r="D297" s="9" t="s">
        <v>31</v>
      </c>
      <c r="E297" s="97">
        <v>3228</v>
      </c>
      <c r="F297" s="59"/>
    </row>
    <row r="298" spans="1:6" x14ac:dyDescent="0.25">
      <c r="A298" s="59"/>
      <c r="B298" s="101">
        <v>45930</v>
      </c>
      <c r="C298" s="10" t="s">
        <v>306</v>
      </c>
      <c r="D298" s="9" t="s">
        <v>27</v>
      </c>
      <c r="E298" s="97">
        <v>9078</v>
      </c>
      <c r="F298" s="59"/>
    </row>
    <row r="299" spans="1:6" x14ac:dyDescent="0.25">
      <c r="A299" s="59"/>
      <c r="B299" s="101">
        <v>45930</v>
      </c>
      <c r="C299" s="10" t="s">
        <v>307</v>
      </c>
      <c r="D299" s="9" t="s">
        <v>27</v>
      </c>
      <c r="E299" s="97">
        <v>13347</v>
      </c>
      <c r="F299" s="59"/>
    </row>
    <row r="300" spans="1:6" x14ac:dyDescent="0.25">
      <c r="A300" s="59"/>
      <c r="B300" s="101">
        <v>45930</v>
      </c>
      <c r="C300" s="10" t="s">
        <v>308</v>
      </c>
      <c r="D300" s="9" t="s">
        <v>30</v>
      </c>
      <c r="E300" s="97">
        <v>18906</v>
      </c>
      <c r="F300" s="59"/>
    </row>
    <row r="301" spans="1:6" x14ac:dyDescent="0.25">
      <c r="A301" s="59"/>
      <c r="B301" s="101">
        <v>45930</v>
      </c>
      <c r="C301" s="10" t="s">
        <v>309</v>
      </c>
      <c r="D301" s="9" t="s">
        <v>28</v>
      </c>
      <c r="E301" s="97">
        <v>2215</v>
      </c>
      <c r="F301" s="59"/>
    </row>
    <row r="302" spans="1:6" x14ac:dyDescent="0.25">
      <c r="A302" s="59"/>
      <c r="B302" s="101">
        <v>45930</v>
      </c>
      <c r="C302" s="10" t="s">
        <v>310</v>
      </c>
      <c r="D302" s="9" t="s">
        <v>28</v>
      </c>
      <c r="E302" s="98">
        <v>125</v>
      </c>
      <c r="F302" s="59"/>
    </row>
    <row r="303" spans="1:6" ht="16.5" thickBot="1" x14ac:dyDescent="0.3">
      <c r="A303" s="59"/>
      <c r="B303" s="103"/>
      <c r="C303" s="103"/>
      <c r="D303" s="104" t="s">
        <v>4</v>
      </c>
      <c r="E303" s="105">
        <v>67719208.700000003</v>
      </c>
      <c r="F303" s="59"/>
    </row>
    <row r="304" spans="1:6" ht="16.5" thickTop="1" x14ac:dyDescent="0.25">
      <c r="A304" s="59"/>
      <c r="B304" s="103"/>
      <c r="C304" s="103"/>
      <c r="D304" s="103"/>
      <c r="E304" s="103"/>
      <c r="F304" s="59"/>
    </row>
    <row r="305" spans="1:6" ht="16.5" thickBot="1" x14ac:dyDescent="0.3">
      <c r="A305" s="59"/>
      <c r="B305" s="178" t="s">
        <v>33</v>
      </c>
      <c r="C305" s="178"/>
      <c r="D305" s="178"/>
      <c r="E305" s="178"/>
      <c r="F305" s="59"/>
    </row>
    <row r="306" spans="1:6" ht="16.5" thickBot="1" x14ac:dyDescent="0.3">
      <c r="A306" s="59"/>
      <c r="B306" s="106" t="s">
        <v>2</v>
      </c>
      <c r="C306" s="90" t="s">
        <v>1</v>
      </c>
      <c r="D306" s="91" t="s">
        <v>8</v>
      </c>
      <c r="E306" s="107" t="s">
        <v>9</v>
      </c>
      <c r="F306" s="59"/>
    </row>
    <row r="307" spans="1:6" x14ac:dyDescent="0.25">
      <c r="A307" s="59"/>
      <c r="B307" s="108">
        <v>45904</v>
      </c>
      <c r="C307" s="109">
        <v>202250081702480</v>
      </c>
      <c r="D307" s="184" t="s">
        <v>50</v>
      </c>
      <c r="E307" s="110">
        <v>11952651.310000001</v>
      </c>
      <c r="F307" s="59"/>
    </row>
    <row r="308" spans="1:6" x14ac:dyDescent="0.25">
      <c r="A308" s="59"/>
      <c r="B308" s="108">
        <v>45912</v>
      </c>
      <c r="C308" s="109">
        <v>202250082304853</v>
      </c>
      <c r="D308" s="185"/>
      <c r="E308" s="110">
        <v>80405.5</v>
      </c>
      <c r="F308" s="59"/>
    </row>
    <row r="309" spans="1:6" x14ac:dyDescent="0.25">
      <c r="A309" s="59"/>
      <c r="B309" s="108">
        <v>45912</v>
      </c>
      <c r="C309" s="109">
        <v>202250082357766</v>
      </c>
      <c r="D309" s="185"/>
      <c r="E309" s="94">
        <v>504662.4</v>
      </c>
      <c r="F309" s="59"/>
    </row>
    <row r="310" spans="1:6" x14ac:dyDescent="0.25">
      <c r="A310" s="59"/>
      <c r="B310" s="111">
        <v>45916</v>
      </c>
      <c r="C310" s="109">
        <v>202250082728378</v>
      </c>
      <c r="D310" s="185"/>
      <c r="E310" s="35">
        <v>92065.39</v>
      </c>
      <c r="F310" s="59"/>
    </row>
    <row r="311" spans="1:6" x14ac:dyDescent="0.25">
      <c r="A311" s="59"/>
      <c r="B311" s="30">
        <v>45930</v>
      </c>
      <c r="C311" s="10">
        <v>202250083781951</v>
      </c>
      <c r="D311" s="185"/>
      <c r="E311" s="35">
        <v>9619446.3200000003</v>
      </c>
      <c r="F311" s="59"/>
    </row>
    <row r="312" spans="1:6" x14ac:dyDescent="0.25">
      <c r="A312" s="59"/>
      <c r="B312" s="111">
        <v>45930</v>
      </c>
      <c r="C312" s="112">
        <v>202250083782731</v>
      </c>
      <c r="D312" s="185"/>
      <c r="E312" s="35">
        <v>23912.78</v>
      </c>
      <c r="F312" s="59"/>
    </row>
    <row r="313" spans="1:6" ht="16.5" thickBot="1" x14ac:dyDescent="0.3">
      <c r="A313" s="59"/>
      <c r="B313" s="103"/>
      <c r="C313" s="103"/>
      <c r="D313" s="104" t="s">
        <v>4</v>
      </c>
      <c r="E313" s="105">
        <v>22273143.699999999</v>
      </c>
      <c r="F313" s="59"/>
    </row>
    <row r="314" spans="1:6" ht="16.5" thickTop="1" x14ac:dyDescent="0.25">
      <c r="A314" s="59"/>
      <c r="B314" s="103"/>
      <c r="C314" s="103"/>
      <c r="D314" s="103"/>
      <c r="E314" s="103"/>
      <c r="F314" s="59"/>
    </row>
    <row r="315" spans="1:6" ht="15.75" x14ac:dyDescent="0.25">
      <c r="A315" s="59"/>
      <c r="B315" s="103"/>
      <c r="C315" s="103"/>
      <c r="D315" s="103"/>
      <c r="E315" s="103"/>
      <c r="F315" s="59"/>
    </row>
    <row r="316" spans="1:6" ht="16.5" thickBot="1" x14ac:dyDescent="0.3">
      <c r="A316" s="59"/>
      <c r="B316" s="186" t="s">
        <v>34</v>
      </c>
      <c r="C316" s="186"/>
      <c r="D316" s="186"/>
      <c r="E316" s="186"/>
      <c r="F316" s="59"/>
    </row>
    <row r="317" spans="1:6" ht="16.5" thickBot="1" x14ac:dyDescent="0.3">
      <c r="A317" s="59"/>
      <c r="B317" s="89" t="s">
        <v>2</v>
      </c>
      <c r="C317" s="90" t="s">
        <v>1</v>
      </c>
      <c r="D317" s="90" t="s">
        <v>8</v>
      </c>
      <c r="E317" s="92" t="s">
        <v>9</v>
      </c>
      <c r="F317" s="59"/>
    </row>
    <row r="318" spans="1:6" x14ac:dyDescent="0.25">
      <c r="A318" s="59"/>
      <c r="B318" s="30">
        <v>45901</v>
      </c>
      <c r="C318" s="10">
        <v>4524000032687</v>
      </c>
      <c r="D318" s="187" t="s">
        <v>47</v>
      </c>
      <c r="E318" s="54">
        <v>208227</v>
      </c>
      <c r="F318" s="59"/>
    </row>
    <row r="319" spans="1:6" x14ac:dyDescent="0.25">
      <c r="A319" s="59"/>
      <c r="B319" s="93">
        <v>45901</v>
      </c>
      <c r="C319" s="96">
        <v>4524000038312</v>
      </c>
      <c r="D319" s="188"/>
      <c r="E319" s="97">
        <v>41930</v>
      </c>
      <c r="F319" s="59"/>
    </row>
    <row r="320" spans="1:6" x14ac:dyDescent="0.25">
      <c r="A320" s="59"/>
      <c r="B320" s="93">
        <v>45902</v>
      </c>
      <c r="C320" s="96">
        <v>4524000036004</v>
      </c>
      <c r="D320" s="188"/>
      <c r="E320" s="97">
        <v>2244196.83</v>
      </c>
      <c r="F320" s="59"/>
    </row>
    <row r="321" spans="1:6" x14ac:dyDescent="0.25">
      <c r="A321" s="59"/>
      <c r="B321" s="93">
        <v>45902</v>
      </c>
      <c r="C321" s="96">
        <v>4524000050277</v>
      </c>
      <c r="D321" s="188"/>
      <c r="E321" s="97">
        <v>22060.35</v>
      </c>
      <c r="F321" s="59"/>
    </row>
    <row r="322" spans="1:6" x14ac:dyDescent="0.25">
      <c r="A322" s="59"/>
      <c r="B322" s="93">
        <v>45902</v>
      </c>
      <c r="C322" s="96">
        <v>452400057012</v>
      </c>
      <c r="D322" s="188"/>
      <c r="E322" s="97">
        <v>221079.3</v>
      </c>
      <c r="F322" s="59"/>
    </row>
    <row r="323" spans="1:6" x14ac:dyDescent="0.25">
      <c r="A323" s="59"/>
      <c r="B323" s="93">
        <v>45904</v>
      </c>
      <c r="C323" s="96">
        <v>4524000034433</v>
      </c>
      <c r="D323" s="188"/>
      <c r="E323" s="97">
        <v>106492</v>
      </c>
      <c r="F323" s="59"/>
    </row>
    <row r="324" spans="1:6" x14ac:dyDescent="0.25">
      <c r="A324" s="59"/>
      <c r="B324" s="93">
        <v>45904</v>
      </c>
      <c r="C324" s="96">
        <v>4524000035229</v>
      </c>
      <c r="D324" s="188"/>
      <c r="E324" s="113">
        <v>460000</v>
      </c>
      <c r="F324" s="59"/>
    </row>
    <row r="325" spans="1:6" x14ac:dyDescent="0.25">
      <c r="A325" s="59"/>
      <c r="B325" s="93">
        <v>45904</v>
      </c>
      <c r="C325" s="96">
        <v>424000051738</v>
      </c>
      <c r="D325" s="188"/>
      <c r="E325" s="113">
        <v>2994.84</v>
      </c>
      <c r="F325" s="59"/>
    </row>
    <row r="326" spans="1:6" x14ac:dyDescent="0.25">
      <c r="A326" s="59"/>
      <c r="B326" s="93">
        <v>45904</v>
      </c>
      <c r="C326" s="96">
        <v>424000051527</v>
      </c>
      <c r="D326" s="188"/>
      <c r="E326" s="113">
        <v>291664</v>
      </c>
      <c r="F326" s="59"/>
    </row>
    <row r="327" spans="1:6" x14ac:dyDescent="0.25">
      <c r="A327" s="59"/>
      <c r="B327" s="93">
        <v>45904</v>
      </c>
      <c r="C327" s="96">
        <v>4524000051863</v>
      </c>
      <c r="D327" s="188"/>
      <c r="E327" s="113">
        <v>2231.9699999999998</v>
      </c>
      <c r="F327" s="59"/>
    </row>
    <row r="328" spans="1:6" x14ac:dyDescent="0.25">
      <c r="A328" s="59"/>
      <c r="B328" s="93">
        <v>45904</v>
      </c>
      <c r="C328" s="9">
        <v>4524000051996</v>
      </c>
      <c r="D328" s="188"/>
      <c r="E328" s="9">
        <v>900</v>
      </c>
      <c r="F328" s="59"/>
    </row>
    <row r="329" spans="1:6" x14ac:dyDescent="0.25">
      <c r="A329" s="59"/>
      <c r="B329" s="93">
        <v>45904</v>
      </c>
      <c r="C329" s="9">
        <v>4524000052015</v>
      </c>
      <c r="D329" s="188"/>
      <c r="E329" s="94">
        <v>11919</v>
      </c>
      <c r="F329" s="59"/>
    </row>
    <row r="330" spans="1:6" x14ac:dyDescent="0.25">
      <c r="A330" s="59"/>
      <c r="B330" s="93">
        <v>45904</v>
      </c>
      <c r="C330" s="9">
        <v>4524000052028</v>
      </c>
      <c r="D330" s="188"/>
      <c r="E330" s="9">
        <v>550</v>
      </c>
      <c r="F330" s="59"/>
    </row>
    <row r="331" spans="1:6" x14ac:dyDescent="0.25">
      <c r="A331" s="59"/>
      <c r="B331" s="93">
        <v>45905</v>
      </c>
      <c r="C331" s="9">
        <v>4524000033343</v>
      </c>
      <c r="D331" s="188"/>
      <c r="E331" s="94">
        <v>2617216.38</v>
      </c>
      <c r="F331" s="59"/>
    </row>
    <row r="332" spans="1:6" x14ac:dyDescent="0.25">
      <c r="A332" s="59"/>
      <c r="B332" s="93">
        <v>45905</v>
      </c>
      <c r="C332" s="9">
        <v>4524000056556</v>
      </c>
      <c r="D332" s="188"/>
      <c r="E332" s="94">
        <v>1833994.64</v>
      </c>
      <c r="F332" s="59"/>
    </row>
    <row r="333" spans="1:6" x14ac:dyDescent="0.25">
      <c r="A333" s="59"/>
      <c r="B333" s="93">
        <v>45905</v>
      </c>
      <c r="C333" s="9">
        <v>4524000058622</v>
      </c>
      <c r="D333" s="188"/>
      <c r="E333" s="94">
        <v>1800</v>
      </c>
      <c r="F333" s="59"/>
    </row>
    <row r="334" spans="1:6" x14ac:dyDescent="0.25">
      <c r="A334" s="59"/>
      <c r="B334" s="93">
        <v>45908</v>
      </c>
      <c r="C334" s="9">
        <v>4524000030877</v>
      </c>
      <c r="D334" s="188"/>
      <c r="E334" s="94">
        <v>112684</v>
      </c>
      <c r="F334" s="59"/>
    </row>
    <row r="335" spans="1:6" x14ac:dyDescent="0.25">
      <c r="A335" s="59"/>
      <c r="B335" s="93">
        <v>45908</v>
      </c>
      <c r="C335" s="9">
        <v>4524000030977</v>
      </c>
      <c r="D335" s="188"/>
      <c r="E335" s="94">
        <v>418473.42</v>
      </c>
      <c r="F335" s="59"/>
    </row>
    <row r="336" spans="1:6" x14ac:dyDescent="0.25">
      <c r="A336" s="59"/>
      <c r="B336" s="93">
        <v>45908</v>
      </c>
      <c r="C336" s="9">
        <v>4524000032831</v>
      </c>
      <c r="D336" s="188"/>
      <c r="E336" s="94">
        <v>60044</v>
      </c>
      <c r="F336" s="59"/>
    </row>
    <row r="337" spans="1:6" x14ac:dyDescent="0.25">
      <c r="A337" s="59"/>
      <c r="B337" s="36">
        <v>45908</v>
      </c>
      <c r="C337" s="9">
        <v>4524000051632</v>
      </c>
      <c r="D337" s="188"/>
      <c r="E337" s="94">
        <v>84348</v>
      </c>
      <c r="F337" s="59"/>
    </row>
    <row r="338" spans="1:6" x14ac:dyDescent="0.25">
      <c r="A338" s="59"/>
      <c r="B338" s="36">
        <v>45908</v>
      </c>
      <c r="C338" s="9">
        <v>4524000051646</v>
      </c>
      <c r="D338" s="188"/>
      <c r="E338" s="94">
        <v>1475</v>
      </c>
      <c r="F338" s="59"/>
    </row>
    <row r="339" spans="1:6" x14ac:dyDescent="0.25">
      <c r="A339" s="59"/>
      <c r="B339" s="36">
        <v>45909</v>
      </c>
      <c r="C339" s="9">
        <v>4524000032877</v>
      </c>
      <c r="D339" s="188"/>
      <c r="E339" s="94">
        <v>113574</v>
      </c>
      <c r="F339" s="59"/>
    </row>
    <row r="340" spans="1:6" x14ac:dyDescent="0.25">
      <c r="A340" s="59"/>
      <c r="B340" s="36">
        <v>45909</v>
      </c>
      <c r="C340" s="9">
        <v>4524000034055</v>
      </c>
      <c r="D340" s="188"/>
      <c r="E340" s="9">
        <v>419.37</v>
      </c>
      <c r="F340" s="59"/>
    </row>
    <row r="341" spans="1:6" x14ac:dyDescent="0.25">
      <c r="A341" s="59"/>
      <c r="B341" s="36">
        <v>45909</v>
      </c>
      <c r="C341" s="9">
        <v>4524000034850</v>
      </c>
      <c r="D341" s="188"/>
      <c r="E341" s="94">
        <v>44788</v>
      </c>
      <c r="F341" s="59"/>
    </row>
    <row r="342" spans="1:6" x14ac:dyDescent="0.25">
      <c r="A342" s="59"/>
      <c r="B342" s="36">
        <v>45909</v>
      </c>
      <c r="C342" s="9">
        <v>4524000054676</v>
      </c>
      <c r="D342" s="188"/>
      <c r="E342" s="94">
        <v>102952.31</v>
      </c>
      <c r="F342" s="59"/>
    </row>
    <row r="343" spans="1:6" x14ac:dyDescent="0.25">
      <c r="A343" s="59"/>
      <c r="B343" s="36">
        <v>45910</v>
      </c>
      <c r="C343" s="9">
        <v>4524000059848</v>
      </c>
      <c r="D343" s="188"/>
      <c r="E343" s="9">
        <v>646</v>
      </c>
      <c r="F343" s="59"/>
    </row>
    <row r="344" spans="1:6" x14ac:dyDescent="0.25">
      <c r="A344" s="59"/>
      <c r="B344" s="36">
        <v>45911</v>
      </c>
      <c r="C344" s="9">
        <v>4524000051958</v>
      </c>
      <c r="D344" s="188"/>
      <c r="E344" s="94">
        <v>5393</v>
      </c>
      <c r="F344" s="59"/>
    </row>
    <row r="345" spans="1:6" x14ac:dyDescent="0.25">
      <c r="A345" s="59"/>
      <c r="B345" s="36">
        <v>45911</v>
      </c>
      <c r="C345" s="9">
        <v>4524000051199</v>
      </c>
      <c r="D345" s="188"/>
      <c r="E345" s="94">
        <v>6500</v>
      </c>
      <c r="F345" s="59"/>
    </row>
    <row r="346" spans="1:6" x14ac:dyDescent="0.25">
      <c r="A346" s="59"/>
      <c r="B346" s="36">
        <v>45911</v>
      </c>
      <c r="C346" s="9">
        <v>4524000053620</v>
      </c>
      <c r="D346" s="188"/>
      <c r="E346" s="94">
        <v>124649.01</v>
      </c>
      <c r="F346" s="59"/>
    </row>
    <row r="347" spans="1:6" x14ac:dyDescent="0.25">
      <c r="A347" s="59"/>
      <c r="B347" s="36">
        <v>45912</v>
      </c>
      <c r="C347" s="9">
        <v>4524000034698</v>
      </c>
      <c r="D347" s="188"/>
      <c r="E347" s="9">
        <v>796.5</v>
      </c>
      <c r="F347" s="59"/>
    </row>
    <row r="348" spans="1:6" x14ac:dyDescent="0.25">
      <c r="A348" s="59"/>
      <c r="B348" s="36">
        <v>45912</v>
      </c>
      <c r="C348" s="9">
        <v>4524000035383</v>
      </c>
      <c r="D348" s="188"/>
      <c r="E348" s="94">
        <v>12314</v>
      </c>
      <c r="F348" s="59"/>
    </row>
    <row r="349" spans="1:6" x14ac:dyDescent="0.25">
      <c r="A349" s="59"/>
      <c r="B349" s="36">
        <v>45912</v>
      </c>
      <c r="C349" s="9">
        <v>4524000059503</v>
      </c>
      <c r="D349" s="188"/>
      <c r="E349" s="94">
        <v>404282</v>
      </c>
      <c r="F349" s="59"/>
    </row>
    <row r="350" spans="1:6" x14ac:dyDescent="0.25">
      <c r="A350" s="59"/>
      <c r="B350" s="36">
        <v>45912</v>
      </c>
      <c r="C350" s="9">
        <v>4524000059504</v>
      </c>
      <c r="D350" s="188"/>
      <c r="E350" s="94">
        <v>139203.79</v>
      </c>
      <c r="F350" s="59"/>
    </row>
    <row r="351" spans="1:6" x14ac:dyDescent="0.25">
      <c r="A351" s="59"/>
      <c r="B351" s="36">
        <v>45912</v>
      </c>
      <c r="C351" s="9">
        <v>4524000056915</v>
      </c>
      <c r="D351" s="188"/>
      <c r="E351" s="94">
        <v>3118413.2</v>
      </c>
      <c r="F351" s="59"/>
    </row>
    <row r="352" spans="1:6" x14ac:dyDescent="0.25">
      <c r="A352" s="59"/>
      <c r="B352" s="36">
        <v>45912</v>
      </c>
      <c r="C352" s="9">
        <v>4524000035545</v>
      </c>
      <c r="D352" s="188"/>
      <c r="E352" s="94">
        <v>6446508</v>
      </c>
      <c r="F352" s="59"/>
    </row>
    <row r="353" spans="1:6" x14ac:dyDescent="0.25">
      <c r="A353" s="59"/>
      <c r="B353" s="36">
        <v>45915</v>
      </c>
      <c r="C353" s="9">
        <v>4524000059481</v>
      </c>
      <c r="D353" s="188"/>
      <c r="E353" s="94">
        <v>1220.3399999999999</v>
      </c>
      <c r="F353" s="59"/>
    </row>
    <row r="354" spans="1:6" x14ac:dyDescent="0.25">
      <c r="A354" s="59"/>
      <c r="B354" s="36">
        <v>45916</v>
      </c>
      <c r="C354" s="9">
        <v>4524000050143</v>
      </c>
      <c r="D354" s="188"/>
      <c r="E354" s="94">
        <v>36876</v>
      </c>
      <c r="F354" s="59"/>
    </row>
    <row r="355" spans="1:6" x14ac:dyDescent="0.25">
      <c r="A355" s="59"/>
      <c r="B355" s="36">
        <v>45916</v>
      </c>
      <c r="C355" s="9">
        <v>4524000059478</v>
      </c>
      <c r="D355" s="188"/>
      <c r="E355" s="94">
        <v>867780.54</v>
      </c>
      <c r="F355" s="59"/>
    </row>
    <row r="356" spans="1:6" x14ac:dyDescent="0.25">
      <c r="A356" s="59"/>
      <c r="B356" s="36">
        <v>45917</v>
      </c>
      <c r="C356" s="9">
        <v>4524000039417</v>
      </c>
      <c r="D356" s="188"/>
      <c r="E356" s="94">
        <v>2171</v>
      </c>
      <c r="F356" s="59"/>
    </row>
    <row r="357" spans="1:6" x14ac:dyDescent="0.25">
      <c r="A357" s="59"/>
      <c r="B357" s="36">
        <v>45917</v>
      </c>
      <c r="C357" s="9">
        <v>4524000058443</v>
      </c>
      <c r="D357" s="188"/>
      <c r="E357" s="94">
        <v>37700</v>
      </c>
      <c r="F357" s="59"/>
    </row>
    <row r="358" spans="1:6" x14ac:dyDescent="0.25">
      <c r="A358" s="59"/>
      <c r="B358" s="36">
        <v>45917</v>
      </c>
      <c r="C358" s="9">
        <v>4524000058456</v>
      </c>
      <c r="D358" s="188"/>
      <c r="E358" s="9">
        <v>220</v>
      </c>
      <c r="F358" s="59"/>
    </row>
    <row r="359" spans="1:6" x14ac:dyDescent="0.25">
      <c r="A359" s="59"/>
      <c r="B359" s="36">
        <v>45918</v>
      </c>
      <c r="C359" s="9">
        <v>4524000038552</v>
      </c>
      <c r="D359" s="188"/>
      <c r="E359" s="94">
        <v>10721</v>
      </c>
      <c r="F359" s="59"/>
    </row>
    <row r="360" spans="1:6" x14ac:dyDescent="0.25">
      <c r="A360" s="59"/>
      <c r="B360" s="36">
        <v>45918</v>
      </c>
      <c r="C360" s="9">
        <v>4524000038562</v>
      </c>
      <c r="D360" s="188"/>
      <c r="E360" s="94">
        <v>3000</v>
      </c>
      <c r="F360" s="59"/>
    </row>
    <row r="361" spans="1:6" x14ac:dyDescent="0.25">
      <c r="A361" s="59"/>
      <c r="B361" s="36">
        <v>45918</v>
      </c>
      <c r="C361" s="9">
        <v>4524000038568</v>
      </c>
      <c r="D361" s="188"/>
      <c r="E361" s="9">
        <v>440</v>
      </c>
      <c r="F361" s="59"/>
    </row>
    <row r="362" spans="1:6" x14ac:dyDescent="0.25">
      <c r="A362" s="59"/>
      <c r="B362" s="36">
        <v>45918</v>
      </c>
      <c r="C362" s="9">
        <v>4524000038581</v>
      </c>
      <c r="D362" s="188"/>
      <c r="E362" s="94">
        <v>2250</v>
      </c>
      <c r="F362" s="59"/>
    </row>
    <row r="363" spans="1:6" x14ac:dyDescent="0.25">
      <c r="A363" s="59"/>
      <c r="B363" s="36">
        <v>45918</v>
      </c>
      <c r="C363" s="9">
        <v>4524000054495</v>
      </c>
      <c r="D363" s="188"/>
      <c r="E363" s="94">
        <v>12035</v>
      </c>
      <c r="F363" s="59"/>
    </row>
    <row r="364" spans="1:6" x14ac:dyDescent="0.25">
      <c r="A364" s="59"/>
      <c r="B364" s="36">
        <v>45918</v>
      </c>
      <c r="C364" s="9">
        <v>4524000054519</v>
      </c>
      <c r="D364" s="188"/>
      <c r="E364" s="94">
        <v>3444</v>
      </c>
      <c r="F364" s="59"/>
    </row>
    <row r="365" spans="1:6" x14ac:dyDescent="0.25">
      <c r="A365" s="59"/>
      <c r="B365" s="36">
        <v>45919</v>
      </c>
      <c r="C365" s="9">
        <v>4524000051514</v>
      </c>
      <c r="D365" s="188"/>
      <c r="E365" s="94">
        <v>2156</v>
      </c>
      <c r="F365" s="59"/>
    </row>
    <row r="366" spans="1:6" x14ac:dyDescent="0.25">
      <c r="A366" s="59"/>
      <c r="B366" s="36">
        <v>45919</v>
      </c>
      <c r="C366" s="9">
        <v>4524000057250</v>
      </c>
      <c r="D366" s="188"/>
      <c r="E366" s="94">
        <v>471322.5</v>
      </c>
      <c r="F366" s="59"/>
    </row>
    <row r="367" spans="1:6" x14ac:dyDescent="0.25">
      <c r="A367" s="59"/>
      <c r="B367" s="36">
        <v>45922</v>
      </c>
      <c r="C367" s="9">
        <v>4524000037458</v>
      </c>
      <c r="D367" s="188"/>
      <c r="E367" s="94">
        <v>1308056.93</v>
      </c>
      <c r="F367" s="59"/>
    </row>
    <row r="368" spans="1:6" x14ac:dyDescent="0.25">
      <c r="A368" s="59"/>
      <c r="B368" s="36">
        <v>45923</v>
      </c>
      <c r="C368" s="9">
        <v>4524000051960</v>
      </c>
      <c r="D368" s="188"/>
      <c r="E368" s="94">
        <v>146548</v>
      </c>
      <c r="F368" s="59"/>
    </row>
    <row r="369" spans="1:6" x14ac:dyDescent="0.25">
      <c r="A369" s="59"/>
      <c r="B369" s="36">
        <v>45925</v>
      </c>
      <c r="C369" s="9">
        <v>4524000032519</v>
      </c>
      <c r="D369" s="188"/>
      <c r="E369" s="94">
        <v>54361</v>
      </c>
      <c r="F369" s="59"/>
    </row>
    <row r="370" spans="1:6" x14ac:dyDescent="0.25">
      <c r="A370" s="59"/>
      <c r="B370" s="36">
        <v>45925</v>
      </c>
      <c r="C370" s="9">
        <v>4524000056022</v>
      </c>
      <c r="D370" s="188"/>
      <c r="E370" s="94">
        <v>81437.490000000005</v>
      </c>
      <c r="F370" s="59"/>
    </row>
    <row r="371" spans="1:6" x14ac:dyDescent="0.25">
      <c r="A371" s="59"/>
      <c r="B371" s="36">
        <v>45926</v>
      </c>
      <c r="C371" s="9">
        <v>4524000034545</v>
      </c>
      <c r="D371" s="188"/>
      <c r="E371" s="94">
        <v>56122.5</v>
      </c>
      <c r="F371" s="59"/>
    </row>
    <row r="372" spans="1:6" x14ac:dyDescent="0.25">
      <c r="A372" s="59"/>
      <c r="B372" s="36">
        <v>45926</v>
      </c>
      <c r="C372" s="9">
        <v>4524000052130</v>
      </c>
      <c r="D372" s="188"/>
      <c r="E372" s="94">
        <v>1430890.55</v>
      </c>
      <c r="F372" s="59"/>
    </row>
    <row r="373" spans="1:6" x14ac:dyDescent="0.25">
      <c r="A373" s="59"/>
      <c r="B373" s="36">
        <v>45926</v>
      </c>
      <c r="C373" s="9">
        <v>4524000056554</v>
      </c>
      <c r="D373" s="188"/>
      <c r="E373" s="94">
        <v>2834356.95</v>
      </c>
      <c r="F373" s="59"/>
    </row>
    <row r="374" spans="1:6" x14ac:dyDescent="0.25">
      <c r="A374" s="59"/>
      <c r="B374" s="36">
        <v>45929</v>
      </c>
      <c r="C374" s="9">
        <v>4524000038861</v>
      </c>
      <c r="D374" s="188"/>
      <c r="E374" s="94">
        <v>585376</v>
      </c>
      <c r="F374" s="59"/>
    </row>
    <row r="375" spans="1:6" x14ac:dyDescent="0.25">
      <c r="A375" s="59"/>
      <c r="B375" s="36">
        <v>45930</v>
      </c>
      <c r="C375" s="9">
        <v>4524000050231</v>
      </c>
      <c r="D375" s="188"/>
      <c r="E375" s="94">
        <v>109582.8</v>
      </c>
      <c r="F375" s="59"/>
    </row>
    <row r="376" spans="1:6" x14ac:dyDescent="0.25">
      <c r="A376" s="59"/>
      <c r="B376" s="36">
        <v>45930</v>
      </c>
      <c r="C376" s="9">
        <v>4524000051353</v>
      </c>
      <c r="D376" s="189"/>
      <c r="E376" s="94">
        <v>418473.42</v>
      </c>
      <c r="F376" s="59"/>
    </row>
    <row r="377" spans="1:6" ht="16.5" thickBot="1" x14ac:dyDescent="0.3">
      <c r="A377" s="59"/>
      <c r="B377" s="207" t="s">
        <v>13</v>
      </c>
      <c r="C377" s="207"/>
      <c r="D377" s="207"/>
      <c r="E377" s="105">
        <v>27741261.93</v>
      </c>
      <c r="F377" s="59"/>
    </row>
    <row r="378" spans="1:6" ht="16.5" thickTop="1" x14ac:dyDescent="0.25">
      <c r="A378" s="59"/>
      <c r="B378" s="103"/>
      <c r="C378" s="103"/>
      <c r="D378" s="103"/>
      <c r="E378" s="103"/>
      <c r="F378" s="59"/>
    </row>
    <row r="379" spans="1:6" ht="15.75" x14ac:dyDescent="0.25">
      <c r="A379" s="59"/>
      <c r="B379" s="114"/>
      <c r="C379" s="115"/>
      <c r="D379" s="115"/>
      <c r="E379" s="114"/>
      <c r="F379" s="59"/>
    </row>
    <row r="380" spans="1:6" ht="16.5" thickBot="1" x14ac:dyDescent="0.3">
      <c r="A380" s="59"/>
      <c r="B380" s="178" t="s">
        <v>7</v>
      </c>
      <c r="C380" s="178"/>
      <c r="D380" s="178"/>
      <c r="E380" s="178"/>
      <c r="F380" s="59"/>
    </row>
    <row r="381" spans="1:6" ht="16.5" thickBot="1" x14ac:dyDescent="0.3">
      <c r="A381" s="59"/>
      <c r="B381" s="89" t="s">
        <v>2</v>
      </c>
      <c r="C381" s="90" t="s">
        <v>1</v>
      </c>
      <c r="D381" s="91" t="s">
        <v>0</v>
      </c>
      <c r="E381" s="92" t="s">
        <v>12</v>
      </c>
      <c r="F381" s="59"/>
    </row>
    <row r="382" spans="1:6" x14ac:dyDescent="0.25">
      <c r="A382" s="59"/>
      <c r="B382" s="36">
        <v>45930</v>
      </c>
      <c r="C382" s="116">
        <v>2.5100100110011002E+17</v>
      </c>
      <c r="D382" s="27" t="s">
        <v>49</v>
      </c>
      <c r="E382" s="117">
        <v>7609</v>
      </c>
      <c r="F382" s="59"/>
    </row>
    <row r="383" spans="1:6" x14ac:dyDescent="0.25">
      <c r="A383" s="59"/>
      <c r="B383" s="36">
        <v>45930</v>
      </c>
      <c r="C383" s="116">
        <v>2.5100100040004E+17</v>
      </c>
      <c r="D383" s="27" t="s">
        <v>31</v>
      </c>
      <c r="E383" s="117">
        <v>1056</v>
      </c>
      <c r="F383" s="59"/>
    </row>
    <row r="384" spans="1:6" ht="16.5" thickBot="1" x14ac:dyDescent="0.3">
      <c r="A384" s="59"/>
      <c r="B384" s="179" t="s">
        <v>20</v>
      </c>
      <c r="C384" s="179"/>
      <c r="D384" s="179"/>
      <c r="E384" s="13">
        <v>8665</v>
      </c>
      <c r="F384" s="59"/>
    </row>
    <row r="385" spans="1:6" ht="16.5" thickTop="1" x14ac:dyDescent="0.25">
      <c r="A385" s="59"/>
      <c r="B385" s="118"/>
      <c r="C385" s="118"/>
      <c r="D385" s="118"/>
      <c r="E385" s="119"/>
      <c r="F385" s="59"/>
    </row>
    <row r="386" spans="1:6" ht="15.75" x14ac:dyDescent="0.25">
      <c r="A386" s="59"/>
      <c r="B386" s="118"/>
      <c r="C386" s="118"/>
      <c r="D386" s="118"/>
      <c r="E386" s="119"/>
      <c r="F386" s="59"/>
    </row>
    <row r="387" spans="1:6" ht="16.5" thickBot="1" x14ac:dyDescent="0.3">
      <c r="A387" s="59"/>
      <c r="B387" s="178" t="s">
        <v>42</v>
      </c>
      <c r="C387" s="178"/>
      <c r="D387" s="178"/>
      <c r="E387" s="178"/>
      <c r="F387" s="59"/>
    </row>
    <row r="388" spans="1:6" ht="16.5" thickBot="1" x14ac:dyDescent="0.3">
      <c r="A388" s="59"/>
      <c r="B388" s="120" t="s">
        <v>44</v>
      </c>
      <c r="C388" s="121" t="s">
        <v>2</v>
      </c>
      <c r="D388" s="121" t="s">
        <v>43</v>
      </c>
      <c r="E388" s="122" t="s">
        <v>8</v>
      </c>
      <c r="F388" s="122" t="s">
        <v>9</v>
      </c>
    </row>
    <row r="389" spans="1:6" x14ac:dyDescent="0.25">
      <c r="A389" s="59"/>
      <c r="B389" s="109">
        <v>266848</v>
      </c>
      <c r="C389" s="108">
        <v>45723</v>
      </c>
      <c r="D389" s="109" t="s">
        <v>311</v>
      </c>
      <c r="E389" s="109" t="s">
        <v>59</v>
      </c>
      <c r="F389" s="110">
        <v>19607.29</v>
      </c>
    </row>
    <row r="390" spans="1:6" ht="16.5" thickBot="1" x14ac:dyDescent="0.3">
      <c r="A390" s="59"/>
      <c r="B390" s="179" t="s">
        <v>20</v>
      </c>
      <c r="C390" s="179"/>
      <c r="D390" s="179"/>
      <c r="E390" s="179"/>
      <c r="F390" s="13">
        <v>19607.29</v>
      </c>
    </row>
    <row r="391" spans="1:6" ht="16.5" thickTop="1" x14ac:dyDescent="0.25">
      <c r="A391" s="59"/>
      <c r="B391" s="118"/>
      <c r="C391" s="118"/>
      <c r="D391" s="118"/>
      <c r="E391" s="119"/>
      <c r="F391" s="59"/>
    </row>
    <row r="392" spans="1:6" ht="15.75" x14ac:dyDescent="0.25">
      <c r="A392" s="59"/>
      <c r="B392" s="118"/>
      <c r="C392" s="118"/>
      <c r="D392" s="118"/>
      <c r="E392" s="119"/>
      <c r="F392" s="59"/>
    </row>
    <row r="393" spans="1:6" ht="16.5" thickBot="1" x14ac:dyDescent="0.3">
      <c r="A393" s="59"/>
      <c r="B393" s="118"/>
      <c r="C393" s="118"/>
      <c r="D393" s="118"/>
      <c r="E393" s="119"/>
      <c r="F393" s="59"/>
    </row>
    <row r="394" spans="1:6" ht="16.5" thickBot="1" x14ac:dyDescent="0.3">
      <c r="A394" s="59"/>
      <c r="B394" s="180" t="s">
        <v>24</v>
      </c>
      <c r="C394" s="181"/>
      <c r="D394" s="181"/>
      <c r="E394" s="182">
        <v>117761886.62</v>
      </c>
      <c r="F394" s="182"/>
    </row>
    <row r="396" spans="1:6" x14ac:dyDescent="0.25">
      <c r="A396" t="s">
        <v>74</v>
      </c>
    </row>
    <row r="409" spans="1:6" ht="19.5" thickBot="1" x14ac:dyDescent="0.35">
      <c r="A409" s="62"/>
      <c r="B409" s="173" t="s">
        <v>11</v>
      </c>
      <c r="C409" s="173"/>
      <c r="D409" s="173"/>
      <c r="E409" s="173"/>
      <c r="F409" s="62"/>
    </row>
    <row r="410" spans="1:6" ht="32.25" thickBot="1" x14ac:dyDescent="0.3">
      <c r="A410" s="62"/>
      <c r="B410" s="89" t="s">
        <v>17</v>
      </c>
      <c r="C410" s="89" t="s">
        <v>1</v>
      </c>
      <c r="D410" s="89" t="s">
        <v>18</v>
      </c>
      <c r="E410" s="14" t="s">
        <v>9</v>
      </c>
      <c r="F410" s="62"/>
    </row>
    <row r="411" spans="1:6" x14ac:dyDescent="0.25">
      <c r="A411" s="62"/>
      <c r="B411" s="108">
        <v>45902</v>
      </c>
      <c r="C411" s="112" t="s">
        <v>312</v>
      </c>
      <c r="D411" s="123" t="s">
        <v>32</v>
      </c>
      <c r="E411" s="117">
        <v>1304.0999999999999</v>
      </c>
      <c r="F411" s="62"/>
    </row>
    <row r="412" spans="1:6" x14ac:dyDescent="0.25">
      <c r="A412" s="62"/>
      <c r="B412" s="108">
        <v>45902</v>
      </c>
      <c r="C412" s="112" t="s">
        <v>313</v>
      </c>
      <c r="D412" s="123" t="s">
        <v>314</v>
      </c>
      <c r="E412" s="124">
        <v>595</v>
      </c>
      <c r="F412" s="62"/>
    </row>
    <row r="413" spans="1:6" x14ac:dyDescent="0.25">
      <c r="A413" s="62"/>
      <c r="B413" s="108">
        <v>45902</v>
      </c>
      <c r="C413" s="112" t="s">
        <v>315</v>
      </c>
      <c r="D413" s="123" t="s">
        <v>49</v>
      </c>
      <c r="E413" s="117">
        <v>9156.65</v>
      </c>
      <c r="F413" s="62"/>
    </row>
    <row r="414" spans="1:6" ht="20.25" customHeight="1" x14ac:dyDescent="0.25">
      <c r="A414" s="62"/>
      <c r="B414" s="108">
        <v>45902</v>
      </c>
      <c r="C414" s="112" t="s">
        <v>316</v>
      </c>
      <c r="D414" s="123" t="s">
        <v>314</v>
      </c>
      <c r="E414" s="124">
        <v>475</v>
      </c>
      <c r="F414" s="62"/>
    </row>
    <row r="415" spans="1:6" ht="18.75" customHeight="1" x14ac:dyDescent="0.25">
      <c r="A415" s="62"/>
      <c r="B415" s="108">
        <v>45902</v>
      </c>
      <c r="C415" s="112" t="s">
        <v>317</v>
      </c>
      <c r="D415" s="123" t="s">
        <v>314</v>
      </c>
      <c r="E415" s="124">
        <v>690</v>
      </c>
      <c r="F415" s="62"/>
    </row>
    <row r="416" spans="1:6" ht="18.75" customHeight="1" x14ac:dyDescent="0.25">
      <c r="A416" s="62"/>
      <c r="B416" s="36">
        <v>45902</v>
      </c>
      <c r="C416" s="10" t="s">
        <v>318</v>
      </c>
      <c r="D416" s="27" t="s">
        <v>314</v>
      </c>
      <c r="E416" s="125">
        <v>535</v>
      </c>
      <c r="F416" s="62"/>
    </row>
    <row r="417" spans="1:6" x14ac:dyDescent="0.25">
      <c r="A417" s="62"/>
      <c r="B417" s="108">
        <v>45908</v>
      </c>
      <c r="C417" s="112" t="s">
        <v>319</v>
      </c>
      <c r="D417" s="123" t="s">
        <v>32</v>
      </c>
      <c r="E417" s="117">
        <v>22479.82</v>
      </c>
      <c r="F417" s="62"/>
    </row>
    <row r="418" spans="1:6" x14ac:dyDescent="0.25">
      <c r="A418" s="62"/>
      <c r="B418" s="108">
        <v>45908</v>
      </c>
      <c r="C418" s="112" t="s">
        <v>320</v>
      </c>
      <c r="D418" s="123" t="s">
        <v>32</v>
      </c>
      <c r="E418" s="117">
        <v>3957</v>
      </c>
      <c r="F418" s="62"/>
    </row>
    <row r="419" spans="1:6" x14ac:dyDescent="0.25">
      <c r="A419" s="62"/>
      <c r="B419" s="108">
        <v>45908</v>
      </c>
      <c r="C419" s="112" t="s">
        <v>321</v>
      </c>
      <c r="D419" s="123" t="s">
        <v>32</v>
      </c>
      <c r="E419" s="117">
        <v>24315.200000000001</v>
      </c>
      <c r="F419" s="62"/>
    </row>
    <row r="420" spans="1:6" x14ac:dyDescent="0.25">
      <c r="A420" s="62"/>
      <c r="B420" s="108">
        <v>45908</v>
      </c>
      <c r="C420" s="112" t="s">
        <v>322</v>
      </c>
      <c r="D420" s="123" t="s">
        <v>314</v>
      </c>
      <c r="E420" s="124">
        <v>400</v>
      </c>
      <c r="F420" s="62"/>
    </row>
    <row r="421" spans="1:6" ht="18.75" customHeight="1" x14ac:dyDescent="0.25">
      <c r="A421" s="62"/>
      <c r="B421" s="108">
        <v>45908</v>
      </c>
      <c r="C421" s="112" t="s">
        <v>323</v>
      </c>
      <c r="D421" s="123" t="s">
        <v>324</v>
      </c>
      <c r="E421" s="124">
        <v>195</v>
      </c>
      <c r="F421" s="62"/>
    </row>
    <row r="422" spans="1:6" ht="18.75" customHeight="1" x14ac:dyDescent="0.25">
      <c r="A422" s="62"/>
      <c r="B422" s="108">
        <v>45909</v>
      </c>
      <c r="C422" s="112" t="s">
        <v>325</v>
      </c>
      <c r="D422" s="123" t="s">
        <v>326</v>
      </c>
      <c r="E422" s="117">
        <v>17233.57</v>
      </c>
      <c r="F422" s="62"/>
    </row>
    <row r="423" spans="1:6" x14ac:dyDescent="0.25">
      <c r="A423" s="62"/>
      <c r="B423" s="108">
        <v>45909</v>
      </c>
      <c r="C423" s="112" t="s">
        <v>327</v>
      </c>
      <c r="D423" s="123" t="s">
        <v>328</v>
      </c>
      <c r="E423" s="124">
        <v>400</v>
      </c>
      <c r="F423" s="62"/>
    </row>
    <row r="424" spans="1:6" x14ac:dyDescent="0.25">
      <c r="A424" s="62"/>
      <c r="B424" s="36">
        <v>45909</v>
      </c>
      <c r="C424" s="10" t="s">
        <v>329</v>
      </c>
      <c r="D424" s="27" t="s">
        <v>32</v>
      </c>
      <c r="E424" s="35">
        <v>5778.3</v>
      </c>
      <c r="F424" s="62"/>
    </row>
    <row r="425" spans="1:6" x14ac:dyDescent="0.25">
      <c r="A425" s="62"/>
      <c r="B425" s="36">
        <v>45909</v>
      </c>
      <c r="C425" s="10" t="s">
        <v>330</v>
      </c>
      <c r="D425" s="27" t="s">
        <v>32</v>
      </c>
      <c r="E425" s="35">
        <v>1400</v>
      </c>
      <c r="F425" s="62"/>
    </row>
    <row r="426" spans="1:6" x14ac:dyDescent="0.25">
      <c r="A426" s="62"/>
      <c r="B426" s="36">
        <v>45910</v>
      </c>
      <c r="C426" s="10" t="s">
        <v>331</v>
      </c>
      <c r="D426" s="27" t="s">
        <v>30</v>
      </c>
      <c r="E426" s="35">
        <v>1905.8</v>
      </c>
      <c r="F426" s="62"/>
    </row>
    <row r="427" spans="1:6" x14ac:dyDescent="0.25">
      <c r="A427" s="62"/>
      <c r="B427" s="108">
        <v>45910</v>
      </c>
      <c r="C427" s="112" t="s">
        <v>332</v>
      </c>
      <c r="D427" s="123" t="s">
        <v>328</v>
      </c>
      <c r="E427" s="117">
        <v>13000</v>
      </c>
      <c r="F427" s="62"/>
    </row>
    <row r="428" spans="1:6" x14ac:dyDescent="0.25">
      <c r="A428" s="62"/>
      <c r="B428" s="108">
        <v>45910</v>
      </c>
      <c r="C428" s="112" t="s">
        <v>333</v>
      </c>
      <c r="D428" s="123" t="s">
        <v>314</v>
      </c>
      <c r="E428" s="124">
        <v>420</v>
      </c>
      <c r="F428" s="62"/>
    </row>
    <row r="429" spans="1:6" x14ac:dyDescent="0.25">
      <c r="A429" s="62"/>
      <c r="B429" s="108">
        <v>45910</v>
      </c>
      <c r="C429" s="112" t="s">
        <v>334</v>
      </c>
      <c r="D429" s="123" t="s">
        <v>324</v>
      </c>
      <c r="E429" s="124">
        <v>685</v>
      </c>
      <c r="F429" s="62"/>
    </row>
    <row r="430" spans="1:6" x14ac:dyDescent="0.25">
      <c r="A430" s="62"/>
      <c r="B430" s="108">
        <v>45912</v>
      </c>
      <c r="C430" s="112" t="s">
        <v>335</v>
      </c>
      <c r="D430" s="123" t="s">
        <v>324</v>
      </c>
      <c r="E430" s="124">
        <v>440</v>
      </c>
      <c r="F430" s="62"/>
    </row>
    <row r="431" spans="1:6" x14ac:dyDescent="0.25">
      <c r="A431" s="62"/>
      <c r="B431" s="108">
        <v>45915</v>
      </c>
      <c r="C431" s="112" t="s">
        <v>336</v>
      </c>
      <c r="D431" s="123" t="s">
        <v>326</v>
      </c>
      <c r="E431" s="124">
        <v>525</v>
      </c>
      <c r="F431" s="62"/>
    </row>
    <row r="432" spans="1:6" x14ac:dyDescent="0.25">
      <c r="A432" s="62"/>
      <c r="B432" s="108">
        <v>45915</v>
      </c>
      <c r="C432" s="112" t="s">
        <v>337</v>
      </c>
      <c r="D432" s="123" t="s">
        <v>326</v>
      </c>
      <c r="E432" s="124">
        <v>510</v>
      </c>
      <c r="F432" s="62"/>
    </row>
    <row r="433" spans="1:6" x14ac:dyDescent="0.25">
      <c r="A433" s="62"/>
      <c r="B433" s="108">
        <v>45916</v>
      </c>
      <c r="C433" s="112" t="s">
        <v>338</v>
      </c>
      <c r="D433" s="123" t="s">
        <v>328</v>
      </c>
      <c r="E433" s="124">
        <v>435</v>
      </c>
      <c r="F433" s="62"/>
    </row>
    <row r="434" spans="1:6" x14ac:dyDescent="0.25">
      <c r="A434" s="62"/>
      <c r="B434" s="108">
        <v>45916</v>
      </c>
      <c r="C434" s="112" t="s">
        <v>339</v>
      </c>
      <c r="D434" s="123" t="s">
        <v>32</v>
      </c>
      <c r="E434" s="117">
        <v>2589.1999999999998</v>
      </c>
      <c r="F434" s="62"/>
    </row>
    <row r="435" spans="1:6" ht="17.25" x14ac:dyDescent="0.3">
      <c r="A435" s="62"/>
      <c r="B435" s="108">
        <v>45917</v>
      </c>
      <c r="C435" s="29" t="s">
        <v>340</v>
      </c>
      <c r="D435" s="123" t="s">
        <v>314</v>
      </c>
      <c r="E435" s="117">
        <v>13000</v>
      </c>
      <c r="F435" s="62"/>
    </row>
    <row r="436" spans="1:6" x14ac:dyDescent="0.25">
      <c r="A436" s="62"/>
      <c r="B436" s="108">
        <v>45917</v>
      </c>
      <c r="C436" s="112" t="s">
        <v>341</v>
      </c>
      <c r="D436" s="123" t="s">
        <v>314</v>
      </c>
      <c r="E436" s="124">
        <v>430</v>
      </c>
      <c r="F436" s="62"/>
    </row>
    <row r="437" spans="1:6" x14ac:dyDescent="0.25">
      <c r="A437" s="62"/>
      <c r="B437" s="36">
        <v>45918</v>
      </c>
      <c r="C437" s="10" t="s">
        <v>342</v>
      </c>
      <c r="D437" s="27" t="s">
        <v>314</v>
      </c>
      <c r="E437" s="125">
        <v>610</v>
      </c>
      <c r="F437" s="62"/>
    </row>
    <row r="438" spans="1:6" x14ac:dyDescent="0.25">
      <c r="A438" s="62"/>
      <c r="B438" s="108">
        <v>45919</v>
      </c>
      <c r="C438" s="112" t="s">
        <v>343</v>
      </c>
      <c r="D438" s="123" t="s">
        <v>314</v>
      </c>
      <c r="E438" s="124">
        <v>500</v>
      </c>
      <c r="F438" s="62"/>
    </row>
    <row r="439" spans="1:6" x14ac:dyDescent="0.25">
      <c r="A439" s="62"/>
      <c r="B439" s="108">
        <v>45922</v>
      </c>
      <c r="C439" s="112" t="s">
        <v>344</v>
      </c>
      <c r="D439" s="123" t="s">
        <v>32</v>
      </c>
      <c r="E439" s="117">
        <v>4447</v>
      </c>
      <c r="F439" s="62"/>
    </row>
    <row r="440" spans="1:6" x14ac:dyDescent="0.25">
      <c r="A440" s="62"/>
      <c r="B440" s="36">
        <v>45922</v>
      </c>
      <c r="C440" s="10" t="s">
        <v>345</v>
      </c>
      <c r="D440" s="27" t="s">
        <v>32</v>
      </c>
      <c r="E440" s="35">
        <v>11852.56</v>
      </c>
      <c r="F440" s="62"/>
    </row>
    <row r="441" spans="1:6" x14ac:dyDescent="0.25">
      <c r="A441" s="62"/>
      <c r="B441" s="108">
        <v>45922</v>
      </c>
      <c r="C441" s="112" t="s">
        <v>346</v>
      </c>
      <c r="D441" s="123" t="s">
        <v>32</v>
      </c>
      <c r="E441" s="117">
        <v>17439.46</v>
      </c>
      <c r="F441" s="62"/>
    </row>
    <row r="442" spans="1:6" x14ac:dyDescent="0.25">
      <c r="A442" s="62"/>
      <c r="B442" s="36">
        <v>45922</v>
      </c>
      <c r="C442" s="10" t="s">
        <v>347</v>
      </c>
      <c r="D442" s="27" t="s">
        <v>328</v>
      </c>
      <c r="E442" s="125">
        <v>565</v>
      </c>
      <c r="F442" s="62"/>
    </row>
    <row r="443" spans="1:6" x14ac:dyDescent="0.25">
      <c r="A443" s="62"/>
      <c r="B443" s="36">
        <v>45922</v>
      </c>
      <c r="C443" s="10" t="s">
        <v>348</v>
      </c>
      <c r="D443" s="27" t="s">
        <v>314</v>
      </c>
      <c r="E443" s="125">
        <v>300</v>
      </c>
      <c r="F443" s="62"/>
    </row>
    <row r="444" spans="1:6" x14ac:dyDescent="0.25">
      <c r="A444" s="62"/>
      <c r="B444" s="36">
        <v>45922</v>
      </c>
      <c r="C444" s="10" t="s">
        <v>349</v>
      </c>
      <c r="D444" s="27" t="s">
        <v>32</v>
      </c>
      <c r="E444" s="35">
        <v>9007</v>
      </c>
      <c r="F444" s="62"/>
    </row>
    <row r="445" spans="1:6" x14ac:dyDescent="0.25">
      <c r="A445" s="62"/>
      <c r="B445" s="108">
        <v>45923</v>
      </c>
      <c r="C445" s="112" t="s">
        <v>350</v>
      </c>
      <c r="D445" s="123" t="s">
        <v>314</v>
      </c>
      <c r="E445" s="124">
        <v>540</v>
      </c>
      <c r="F445" s="62"/>
    </row>
    <row r="446" spans="1:6" x14ac:dyDescent="0.25">
      <c r="A446" s="62"/>
      <c r="B446" s="108">
        <v>45925</v>
      </c>
      <c r="C446" s="112" t="s">
        <v>351</v>
      </c>
      <c r="D446" s="123" t="s">
        <v>314</v>
      </c>
      <c r="E446" s="124">
        <v>510</v>
      </c>
      <c r="F446" s="62"/>
    </row>
    <row r="447" spans="1:6" x14ac:dyDescent="0.25">
      <c r="A447" s="62"/>
      <c r="B447" s="36">
        <v>45929</v>
      </c>
      <c r="C447" s="10" t="s">
        <v>352</v>
      </c>
      <c r="D447" s="27" t="s">
        <v>314</v>
      </c>
      <c r="E447" s="125">
        <v>480</v>
      </c>
      <c r="F447" s="62"/>
    </row>
    <row r="448" spans="1:6" x14ac:dyDescent="0.25">
      <c r="A448" s="62"/>
      <c r="B448" s="36">
        <v>45930</v>
      </c>
      <c r="C448" s="10" t="s">
        <v>353</v>
      </c>
      <c r="D448" s="27" t="s">
        <v>314</v>
      </c>
      <c r="E448" s="125">
        <v>250</v>
      </c>
      <c r="F448" s="62"/>
    </row>
    <row r="449" spans="1:7" ht="15.75" thickBot="1" x14ac:dyDescent="0.3">
      <c r="A449" s="59"/>
      <c r="B449" s="174" t="s">
        <v>4</v>
      </c>
      <c r="C449" s="174"/>
      <c r="D449" s="174"/>
      <c r="E449" s="126">
        <v>169355.66</v>
      </c>
      <c r="F449" s="59"/>
    </row>
    <row r="450" spans="1:7" ht="15.75" thickTop="1" x14ac:dyDescent="0.25">
      <c r="A450" s="59"/>
      <c r="B450" s="127"/>
      <c r="C450" s="128"/>
      <c r="D450" s="128"/>
      <c r="E450" s="129"/>
      <c r="F450" s="130"/>
    </row>
    <row r="451" spans="1:7" ht="17.25" thickBot="1" x14ac:dyDescent="0.3">
      <c r="A451" s="59"/>
      <c r="B451" s="175" t="s">
        <v>22</v>
      </c>
      <c r="C451" s="175"/>
      <c r="D451" s="175"/>
      <c r="E451" s="175"/>
      <c r="F451" s="131"/>
    </row>
    <row r="452" spans="1:7" ht="16.5" thickBot="1" x14ac:dyDescent="0.3">
      <c r="A452" s="59"/>
      <c r="B452" s="89" t="s">
        <v>2</v>
      </c>
      <c r="C452" s="90" t="s">
        <v>1</v>
      </c>
      <c r="D452" s="90" t="s">
        <v>8</v>
      </c>
      <c r="E452" s="132" t="s">
        <v>12</v>
      </c>
      <c r="F452" s="59"/>
    </row>
    <row r="453" spans="1:7" x14ac:dyDescent="0.25">
      <c r="A453" s="59"/>
      <c r="B453" s="133">
        <v>45904</v>
      </c>
      <c r="C453" s="134">
        <v>4524000055537</v>
      </c>
      <c r="D453" s="176" t="s">
        <v>35</v>
      </c>
      <c r="E453" s="135">
        <v>1061474.5</v>
      </c>
      <c r="F453" s="59"/>
    </row>
    <row r="454" spans="1:7" x14ac:dyDescent="0.25">
      <c r="A454" s="59"/>
      <c r="B454" s="136">
        <v>45923</v>
      </c>
      <c r="C454" s="137">
        <v>4524000033745</v>
      </c>
      <c r="D454" s="177"/>
      <c r="E454" s="135">
        <v>25001.46</v>
      </c>
      <c r="F454" s="59"/>
      <c r="G454" s="58"/>
    </row>
    <row r="455" spans="1:7" x14ac:dyDescent="0.25">
      <c r="A455" s="59"/>
      <c r="B455" s="136">
        <v>45926</v>
      </c>
      <c r="C455" s="137">
        <v>4524000053956</v>
      </c>
      <c r="D455" s="177"/>
      <c r="E455" s="135">
        <v>4268.2</v>
      </c>
      <c r="F455" s="59"/>
      <c r="G455" s="58"/>
    </row>
    <row r="456" spans="1:7" x14ac:dyDescent="0.25">
      <c r="A456" s="59"/>
      <c r="B456" s="133">
        <v>45929</v>
      </c>
      <c r="C456" s="134">
        <v>4524000033827</v>
      </c>
      <c r="D456" s="177"/>
      <c r="E456" s="135">
        <v>543705</v>
      </c>
      <c r="F456" s="59"/>
      <c r="G456" s="58"/>
    </row>
    <row r="457" spans="1:7" x14ac:dyDescent="0.25">
      <c r="A457" s="59"/>
      <c r="B457" s="133">
        <v>45930</v>
      </c>
      <c r="C457" s="134">
        <v>4524000051725</v>
      </c>
      <c r="D457" s="177"/>
      <c r="E457" s="135">
        <v>236000</v>
      </c>
      <c r="F457" s="59"/>
      <c r="G457" s="57"/>
    </row>
    <row r="458" spans="1:7" x14ac:dyDescent="0.25">
      <c r="A458" s="59"/>
      <c r="B458" s="133">
        <v>45930</v>
      </c>
      <c r="C458" s="134">
        <v>4524000051728</v>
      </c>
      <c r="D458" s="177"/>
      <c r="E458" s="135">
        <v>236000</v>
      </c>
      <c r="F458" s="59"/>
      <c r="G458" s="38"/>
    </row>
    <row r="459" spans="1:7" ht="15.75" thickBot="1" x14ac:dyDescent="0.3">
      <c r="A459" s="59"/>
      <c r="B459" s="138"/>
      <c r="C459" s="139"/>
      <c r="D459" s="140" t="s">
        <v>4</v>
      </c>
      <c r="E459" s="141">
        <v>2106449.16</v>
      </c>
      <c r="F459" s="59"/>
      <c r="G459" s="38"/>
    </row>
    <row r="460" spans="1:7" ht="15.75" thickTop="1" x14ac:dyDescent="0.25">
      <c r="A460" s="59"/>
      <c r="B460" s="127"/>
      <c r="C460" s="142"/>
      <c r="D460" s="142"/>
      <c r="E460" s="127"/>
      <c r="F460" s="59"/>
    </row>
    <row r="461" spans="1:7" ht="18.75" x14ac:dyDescent="0.3">
      <c r="A461" s="143"/>
      <c r="B461" s="63"/>
      <c r="C461" s="144"/>
      <c r="D461" s="144"/>
      <c r="E461" s="144"/>
      <c r="F461" s="8"/>
    </row>
    <row r="462" spans="1:7" ht="16.5" x14ac:dyDescent="0.25">
      <c r="A462" s="143"/>
      <c r="B462" s="202" t="s">
        <v>14</v>
      </c>
      <c r="C462" s="202"/>
      <c r="D462" s="202"/>
      <c r="E462" s="202"/>
      <c r="F462" s="145"/>
    </row>
    <row r="463" spans="1:7" ht="16.5" x14ac:dyDescent="0.25">
      <c r="A463" s="143"/>
      <c r="B463" s="202" t="s">
        <v>19</v>
      </c>
      <c r="C463" s="202"/>
      <c r="D463" s="202"/>
      <c r="E463" s="202"/>
      <c r="F463" s="145"/>
    </row>
    <row r="464" spans="1:7" ht="16.5" x14ac:dyDescent="0.25">
      <c r="A464" s="143"/>
      <c r="B464" s="203">
        <v>45901</v>
      </c>
      <c r="C464" s="203"/>
      <c r="D464" s="203"/>
      <c r="E464" s="203"/>
      <c r="F464" s="145"/>
    </row>
    <row r="465" spans="1:7" ht="16.5" x14ac:dyDescent="0.25">
      <c r="A465" s="143"/>
      <c r="B465" s="202" t="s">
        <v>354</v>
      </c>
      <c r="C465" s="202"/>
      <c r="D465" s="202"/>
      <c r="E465" s="202"/>
      <c r="F465" s="145"/>
    </row>
    <row r="466" spans="1:7" ht="16.5" x14ac:dyDescent="0.25">
      <c r="A466" s="143"/>
      <c r="B466" s="146"/>
      <c r="C466" s="146"/>
      <c r="D466" s="147"/>
      <c r="E466" s="147"/>
      <c r="F466" s="148"/>
      <c r="G466" s="20"/>
    </row>
    <row r="467" spans="1:7" ht="16.5" x14ac:dyDescent="0.25">
      <c r="A467" s="143"/>
      <c r="B467" s="149" t="s">
        <v>2</v>
      </c>
      <c r="C467" s="149" t="s">
        <v>1</v>
      </c>
      <c r="D467" s="150" t="s">
        <v>8</v>
      </c>
      <c r="E467" s="151" t="s">
        <v>12</v>
      </c>
      <c r="F467" s="148"/>
      <c r="G467" s="20"/>
    </row>
    <row r="468" spans="1:7" ht="16.5" x14ac:dyDescent="0.25">
      <c r="A468" s="143"/>
      <c r="B468" s="152">
        <v>45931</v>
      </c>
      <c r="C468" s="153">
        <v>2.5100100574002E+17</v>
      </c>
      <c r="D468" s="204" t="s">
        <v>63</v>
      </c>
      <c r="E468" s="154">
        <v>11380</v>
      </c>
      <c r="F468" s="148"/>
    </row>
    <row r="469" spans="1:7" ht="16.5" x14ac:dyDescent="0.25">
      <c r="A469" s="143"/>
      <c r="B469" s="152">
        <v>45931</v>
      </c>
      <c r="C469" s="153">
        <v>2.5100100574002E+17</v>
      </c>
      <c r="D469" s="205"/>
      <c r="E469" s="154">
        <v>1024232.55</v>
      </c>
      <c r="F469" s="148"/>
    </row>
    <row r="470" spans="1:7" ht="16.5" x14ac:dyDescent="0.25">
      <c r="A470" s="143"/>
      <c r="B470" s="152">
        <v>45931</v>
      </c>
      <c r="C470" s="153">
        <v>2.5100100082003002E+17</v>
      </c>
      <c r="D470" s="205"/>
      <c r="E470" s="155">
        <v>995</v>
      </c>
      <c r="F470" s="148"/>
    </row>
    <row r="471" spans="1:7" ht="16.5" x14ac:dyDescent="0.25">
      <c r="A471" s="143"/>
      <c r="B471" s="152">
        <v>45931</v>
      </c>
      <c r="C471" s="153">
        <v>2.5100100574002E+17</v>
      </c>
      <c r="D471" s="206"/>
      <c r="E471" s="154">
        <v>15538.93</v>
      </c>
      <c r="F471" s="148"/>
    </row>
    <row r="472" spans="1:7" ht="17.25" thickBot="1" x14ac:dyDescent="0.3">
      <c r="A472" s="143"/>
      <c r="B472" s="146"/>
      <c r="C472" s="146"/>
      <c r="D472" s="156" t="s">
        <v>4</v>
      </c>
      <c r="E472" s="157">
        <v>1052146.48</v>
      </c>
      <c r="F472" s="148"/>
    </row>
    <row r="473" spans="1:7" ht="17.25" thickTop="1" x14ac:dyDescent="0.25">
      <c r="A473" s="143"/>
      <c r="B473" s="146"/>
      <c r="C473" s="158"/>
      <c r="D473" s="159"/>
      <c r="E473" s="159"/>
      <c r="F473" s="119"/>
    </row>
    <row r="474" spans="1:7" ht="16.5" x14ac:dyDescent="0.25">
      <c r="A474" s="160"/>
      <c r="B474" s="161"/>
      <c r="C474" s="161"/>
      <c r="D474" s="161"/>
      <c r="E474" s="162"/>
      <c r="F474" s="163"/>
    </row>
    <row r="475" spans="1:7" ht="17.25" thickBot="1" x14ac:dyDescent="0.3">
      <c r="A475" s="160"/>
      <c r="B475" s="164"/>
      <c r="C475" s="165"/>
      <c r="D475" s="166"/>
      <c r="E475" s="166"/>
      <c r="F475" s="166"/>
    </row>
    <row r="476" spans="1:7" ht="24" thickBot="1" x14ac:dyDescent="0.3">
      <c r="A476" s="160"/>
      <c r="B476" s="200" t="s">
        <v>5</v>
      </c>
      <c r="C476" s="201"/>
      <c r="D476" s="201"/>
      <c r="E476" s="167">
        <v>3327951.3</v>
      </c>
      <c r="F476" s="59"/>
      <c r="G476" s="15"/>
    </row>
    <row r="477" spans="1:7" x14ac:dyDescent="0.25">
      <c r="A477" s="160"/>
      <c r="B477" s="144"/>
      <c r="C477" s="144"/>
      <c r="D477" s="144"/>
      <c r="E477" s="2"/>
      <c r="F477" s="160"/>
    </row>
    <row r="478" spans="1:7" x14ac:dyDescent="0.25">
      <c r="A478" s="62"/>
      <c r="B478" s="62"/>
      <c r="C478" s="62"/>
      <c r="D478" s="168"/>
      <c r="E478" s="169"/>
      <c r="F478" s="160"/>
    </row>
    <row r="479" spans="1:7" x14ac:dyDescent="0.25">
      <c r="A479" s="62"/>
      <c r="B479" s="62"/>
      <c r="C479" s="62"/>
      <c r="D479" s="168"/>
      <c r="E479" s="169"/>
      <c r="F479" s="160"/>
    </row>
    <row r="480" spans="1:7" x14ac:dyDescent="0.25">
      <c r="A480" s="62"/>
      <c r="B480" s="62"/>
      <c r="C480" s="62"/>
      <c r="D480" s="168"/>
      <c r="E480" s="169"/>
      <c r="F480" s="160"/>
    </row>
    <row r="481" spans="1:6" x14ac:dyDescent="0.25">
      <c r="A481" s="62"/>
      <c r="B481" s="62"/>
      <c r="C481" s="62"/>
      <c r="D481" s="168"/>
      <c r="E481" s="169"/>
      <c r="F481" s="160"/>
    </row>
    <row r="482" spans="1:6" x14ac:dyDescent="0.25">
      <c r="A482" s="62"/>
      <c r="B482" s="62"/>
      <c r="C482" s="62"/>
      <c r="D482" s="168"/>
      <c r="E482" s="169"/>
      <c r="F482" s="160"/>
    </row>
    <row r="483" spans="1:6" x14ac:dyDescent="0.25">
      <c r="A483" s="62"/>
      <c r="B483" s="62"/>
      <c r="C483" s="62"/>
      <c r="D483" s="168"/>
      <c r="E483" s="169"/>
      <c r="F483" s="160"/>
    </row>
    <row r="484" spans="1:6" x14ac:dyDescent="0.25">
      <c r="A484" s="62"/>
      <c r="B484" s="62"/>
      <c r="C484" s="62"/>
      <c r="D484" s="168"/>
      <c r="E484" s="169"/>
      <c r="F484" s="160"/>
    </row>
    <row r="485" spans="1:6" x14ac:dyDescent="0.25">
      <c r="A485" s="62"/>
      <c r="B485" s="62"/>
      <c r="C485" s="62"/>
      <c r="D485" s="168"/>
      <c r="E485" s="169"/>
      <c r="F485" s="160"/>
    </row>
    <row r="486" spans="1:6" x14ac:dyDescent="0.25">
      <c r="A486" s="62"/>
      <c r="B486" s="62"/>
      <c r="C486" s="62"/>
      <c r="D486" s="168"/>
      <c r="E486" s="169"/>
      <c r="F486" s="160"/>
    </row>
    <row r="487" spans="1:6" x14ac:dyDescent="0.25">
      <c r="A487" s="62"/>
      <c r="B487" s="62"/>
      <c r="C487" s="62"/>
      <c r="D487" s="168"/>
      <c r="E487" s="169"/>
      <c r="F487" s="160"/>
    </row>
    <row r="488" spans="1:6" x14ac:dyDescent="0.25">
      <c r="A488" s="62"/>
      <c r="B488" s="62"/>
      <c r="C488" s="62"/>
      <c r="D488" s="168"/>
      <c r="E488" s="169"/>
      <c r="F488" s="160"/>
    </row>
    <row r="489" spans="1:6" x14ac:dyDescent="0.25">
      <c r="A489" s="62"/>
      <c r="B489" s="62"/>
      <c r="C489" s="62"/>
      <c r="D489" s="168"/>
      <c r="E489" s="169"/>
      <c r="F489" s="160"/>
    </row>
    <row r="490" spans="1:6" ht="18.75" x14ac:dyDescent="0.3">
      <c r="A490" s="59"/>
      <c r="B490" s="74"/>
      <c r="C490" s="74"/>
      <c r="D490" s="75"/>
      <c r="E490" s="62"/>
      <c r="F490" s="59"/>
    </row>
    <row r="491" spans="1:6" ht="19.5" thickBot="1" x14ac:dyDescent="0.35">
      <c r="A491" s="59"/>
      <c r="B491" s="173" t="s">
        <v>11</v>
      </c>
      <c r="C491" s="173"/>
      <c r="D491" s="173"/>
      <c r="E491" s="173"/>
      <c r="F491" s="59"/>
    </row>
    <row r="492" spans="1:6" ht="16.5" thickBot="1" x14ac:dyDescent="0.3">
      <c r="A492" s="59"/>
      <c r="B492" s="89" t="s">
        <v>2</v>
      </c>
      <c r="C492" s="90" t="s">
        <v>1</v>
      </c>
      <c r="D492" s="91" t="s">
        <v>45</v>
      </c>
      <c r="E492" s="92" t="s">
        <v>12</v>
      </c>
      <c r="F492" s="59"/>
    </row>
    <row r="493" spans="1:6" x14ac:dyDescent="0.25">
      <c r="A493" s="59"/>
      <c r="B493" s="108">
        <v>45925</v>
      </c>
      <c r="C493" s="109">
        <v>21137074</v>
      </c>
      <c r="D493" s="109" t="s">
        <v>188</v>
      </c>
      <c r="E493" s="94">
        <v>85000000</v>
      </c>
      <c r="F493" s="59"/>
    </row>
    <row r="494" spans="1:6" ht="19.5" thickBot="1" x14ac:dyDescent="0.35">
      <c r="A494" s="59"/>
      <c r="B494" s="190" t="s">
        <v>10</v>
      </c>
      <c r="C494" s="190"/>
      <c r="D494" s="72"/>
      <c r="E494" s="73">
        <v>85000000</v>
      </c>
      <c r="F494" s="59"/>
    </row>
    <row r="495" spans="1:6" ht="19.5" thickTop="1" x14ac:dyDescent="0.3">
      <c r="A495" s="59"/>
      <c r="B495" s="71"/>
      <c r="C495" s="71"/>
      <c r="D495" s="75"/>
      <c r="E495" s="75"/>
      <c r="F495" s="59"/>
    </row>
    <row r="496" spans="1:6" x14ac:dyDescent="0.25">
      <c r="A496" s="59"/>
      <c r="B496" s="59"/>
      <c r="C496" s="59"/>
      <c r="D496" s="59"/>
      <c r="E496" s="59"/>
      <c r="F496" s="59"/>
    </row>
    <row r="497" spans="1:6" ht="15.75" x14ac:dyDescent="0.25">
      <c r="A497" s="191"/>
      <c r="B497" s="191"/>
      <c r="C497" s="191"/>
      <c r="D497" s="191"/>
      <c r="E497" s="191"/>
      <c r="F497" s="59"/>
    </row>
    <row r="498" spans="1:6" ht="18.75" x14ac:dyDescent="0.3">
      <c r="A498" s="59"/>
      <c r="B498" s="74"/>
      <c r="C498" s="74"/>
      <c r="D498" s="75"/>
      <c r="E498" s="83"/>
      <c r="F498" s="7"/>
    </row>
    <row r="499" spans="1:6" ht="15.75" thickBot="1" x14ac:dyDescent="0.3">
      <c r="A499" s="59"/>
      <c r="B499" s="60"/>
      <c r="C499" s="60"/>
      <c r="D499" s="84"/>
      <c r="E499" s="60"/>
      <c r="F499" s="58"/>
    </row>
    <row r="500" spans="1:6" ht="24" thickBot="1" x14ac:dyDescent="0.3">
      <c r="A500" s="59"/>
      <c r="B500" s="200" t="s">
        <v>5</v>
      </c>
      <c r="C500" s="201"/>
      <c r="D500" s="201"/>
      <c r="E500" s="167">
        <v>85000000</v>
      </c>
      <c r="F500" s="85"/>
    </row>
    <row r="501" spans="1:6" ht="18.75" x14ac:dyDescent="0.3">
      <c r="A501" s="59"/>
      <c r="B501" s="60"/>
      <c r="C501" s="60"/>
      <c r="D501" s="88"/>
      <c r="E501" s="60"/>
      <c r="F501" s="59"/>
    </row>
    <row r="502" spans="1:6" ht="18.75" x14ac:dyDescent="0.3">
      <c r="A502" s="59"/>
      <c r="B502" s="60"/>
      <c r="C502" s="60"/>
      <c r="D502" s="88"/>
      <c r="E502" s="60"/>
      <c r="F502" s="59"/>
    </row>
    <row r="503" spans="1:6" x14ac:dyDescent="0.25">
      <c r="A503" s="62"/>
      <c r="B503" s="62"/>
      <c r="C503" s="62"/>
      <c r="D503" s="168"/>
      <c r="E503" s="169"/>
      <c r="F503" s="160"/>
    </row>
    <row r="504" spans="1:6" x14ac:dyDescent="0.25">
      <c r="A504" s="62"/>
      <c r="B504" s="62"/>
      <c r="C504" s="62"/>
      <c r="D504" s="168"/>
      <c r="E504" s="169"/>
      <c r="F504" s="160"/>
    </row>
    <row r="505" spans="1:6" x14ac:dyDescent="0.25">
      <c r="A505" s="62"/>
      <c r="B505" s="62"/>
      <c r="C505" s="62"/>
      <c r="D505" s="168"/>
      <c r="E505" s="169"/>
      <c r="F505" s="160"/>
    </row>
    <row r="506" spans="1:6" x14ac:dyDescent="0.25">
      <c r="A506" s="62"/>
      <c r="B506" s="62"/>
      <c r="C506" s="62"/>
      <c r="D506" s="168"/>
      <c r="E506" s="169"/>
      <c r="F506" s="160"/>
    </row>
    <row r="507" spans="1:6" ht="18" x14ac:dyDescent="0.25">
      <c r="A507" s="170"/>
      <c r="B507" s="171"/>
      <c r="C507" s="171"/>
      <c r="D507" s="172"/>
      <c r="E507" s="80"/>
      <c r="F507" s="80"/>
    </row>
    <row r="523" spans="1:6" ht="21" x14ac:dyDescent="0.35">
      <c r="A523" s="56" t="s">
        <v>52</v>
      </c>
      <c r="B523" s="56" t="s">
        <v>53</v>
      </c>
      <c r="C523" s="56" t="s">
        <v>54</v>
      </c>
      <c r="D523" s="56" t="s">
        <v>55</v>
      </c>
      <c r="E523" s="56" t="s">
        <v>56</v>
      </c>
      <c r="F523" s="56" t="s">
        <v>57</v>
      </c>
    </row>
    <row r="524" spans="1:6" ht="18.75" x14ac:dyDescent="0.3">
      <c r="A524" s="55">
        <v>267191</v>
      </c>
      <c r="B524" s="55" t="s">
        <v>355</v>
      </c>
      <c r="C524" s="55" t="s">
        <v>360</v>
      </c>
      <c r="D524" s="55" t="s">
        <v>60</v>
      </c>
      <c r="E524" s="55" t="s">
        <v>58</v>
      </c>
      <c r="F524" s="55" t="s">
        <v>375</v>
      </c>
    </row>
    <row r="525" spans="1:6" ht="18.75" x14ac:dyDescent="0.3">
      <c r="A525" s="55">
        <v>267192</v>
      </c>
      <c r="B525" s="55" t="s">
        <v>355</v>
      </c>
      <c r="C525" s="55" t="s">
        <v>361</v>
      </c>
      <c r="D525" s="55" t="s">
        <v>60</v>
      </c>
      <c r="E525" s="55" t="s">
        <v>58</v>
      </c>
      <c r="F525" s="55" t="s">
        <v>376</v>
      </c>
    </row>
    <row r="526" spans="1:6" ht="15" customHeight="1" x14ac:dyDescent="0.3">
      <c r="A526" s="55">
        <v>267193</v>
      </c>
      <c r="B526" s="55" t="s">
        <v>356</v>
      </c>
      <c r="C526" s="55" t="s">
        <v>66</v>
      </c>
      <c r="D526" s="55" t="s">
        <v>67</v>
      </c>
      <c r="E526" s="55" t="s">
        <v>58</v>
      </c>
      <c r="F526" s="55" t="s">
        <v>377</v>
      </c>
    </row>
    <row r="527" spans="1:6" ht="15" customHeight="1" x14ac:dyDescent="0.3">
      <c r="A527" s="55">
        <v>267194</v>
      </c>
      <c r="B527" s="55" t="s">
        <v>356</v>
      </c>
      <c r="C527" s="55" t="s">
        <v>62</v>
      </c>
      <c r="D527" s="55" t="s">
        <v>59</v>
      </c>
      <c r="E527" s="55" t="s">
        <v>58</v>
      </c>
      <c r="F527" s="55" t="s">
        <v>378</v>
      </c>
    </row>
    <row r="528" spans="1:6" ht="15" customHeight="1" x14ac:dyDescent="0.3">
      <c r="A528" s="55">
        <v>267195</v>
      </c>
      <c r="B528" s="55" t="s">
        <v>356</v>
      </c>
      <c r="C528" s="55" t="s">
        <v>362</v>
      </c>
      <c r="D528" s="55" t="s">
        <v>59</v>
      </c>
      <c r="E528" s="55" t="s">
        <v>58</v>
      </c>
      <c r="F528" s="55" t="s">
        <v>379</v>
      </c>
    </row>
    <row r="529" spans="1:6" ht="15" customHeight="1" x14ac:dyDescent="0.3">
      <c r="A529" s="55">
        <v>267196</v>
      </c>
      <c r="B529" s="55" t="s">
        <v>356</v>
      </c>
      <c r="C529" s="55" t="s">
        <v>363</v>
      </c>
      <c r="D529" s="55" t="s">
        <v>60</v>
      </c>
      <c r="E529" s="55" t="s">
        <v>58</v>
      </c>
      <c r="F529" s="55" t="s">
        <v>380</v>
      </c>
    </row>
    <row r="530" spans="1:6" ht="15" customHeight="1" x14ac:dyDescent="0.3">
      <c r="A530" s="55">
        <v>267197</v>
      </c>
      <c r="B530" s="55" t="s">
        <v>356</v>
      </c>
      <c r="C530" s="55" t="s">
        <v>364</v>
      </c>
      <c r="D530" s="55" t="s">
        <v>51</v>
      </c>
      <c r="E530" s="55" t="s">
        <v>58</v>
      </c>
      <c r="F530" s="55" t="s">
        <v>381</v>
      </c>
    </row>
    <row r="531" spans="1:6" ht="15" customHeight="1" x14ac:dyDescent="0.3">
      <c r="A531" s="55">
        <v>267198</v>
      </c>
      <c r="B531" s="55" t="s">
        <v>357</v>
      </c>
      <c r="C531" s="55" t="s">
        <v>365</v>
      </c>
      <c r="D531" s="55" t="s">
        <v>60</v>
      </c>
      <c r="E531" s="55" t="s">
        <v>58</v>
      </c>
      <c r="F531" s="55" t="s">
        <v>382</v>
      </c>
    </row>
    <row r="532" spans="1:6" ht="15" customHeight="1" x14ac:dyDescent="0.3">
      <c r="A532" s="55">
        <v>267199</v>
      </c>
      <c r="B532" s="55" t="s">
        <v>358</v>
      </c>
      <c r="C532" s="55" t="s">
        <v>366</v>
      </c>
      <c r="D532" s="55" t="s">
        <v>59</v>
      </c>
      <c r="E532" s="55" t="s">
        <v>58</v>
      </c>
      <c r="F532" s="55" t="s">
        <v>383</v>
      </c>
    </row>
    <row r="533" spans="1:6" ht="15" customHeight="1" x14ac:dyDescent="0.3">
      <c r="A533" s="55">
        <v>267200</v>
      </c>
      <c r="B533" s="55" t="s">
        <v>358</v>
      </c>
      <c r="C533" s="55" t="s">
        <v>367</v>
      </c>
      <c r="D533" s="55" t="s">
        <v>59</v>
      </c>
      <c r="E533" s="55" t="s">
        <v>58</v>
      </c>
      <c r="F533" s="55" t="s">
        <v>384</v>
      </c>
    </row>
    <row r="534" spans="1:6" ht="15" customHeight="1" x14ac:dyDescent="0.3">
      <c r="A534" s="55">
        <v>267201</v>
      </c>
      <c r="B534" s="55" t="s">
        <v>358</v>
      </c>
      <c r="C534" s="55" t="s">
        <v>368</v>
      </c>
      <c r="D534" s="55" t="s">
        <v>51</v>
      </c>
      <c r="E534" s="55" t="s">
        <v>58</v>
      </c>
      <c r="F534" s="55" t="s">
        <v>385</v>
      </c>
    </row>
    <row r="535" spans="1:6" ht="15" customHeight="1" x14ac:dyDescent="0.3">
      <c r="A535" s="55">
        <v>267202</v>
      </c>
      <c r="B535" s="55" t="s">
        <v>358</v>
      </c>
      <c r="C535" s="55" t="s">
        <v>369</v>
      </c>
      <c r="D535" s="55" t="s">
        <v>374</v>
      </c>
      <c r="E535" s="55" t="s">
        <v>58</v>
      </c>
      <c r="F535" s="55" t="s">
        <v>386</v>
      </c>
    </row>
    <row r="536" spans="1:6" ht="15" customHeight="1" x14ac:dyDescent="0.3">
      <c r="A536" s="55">
        <v>267203</v>
      </c>
      <c r="B536" s="55" t="s">
        <v>359</v>
      </c>
      <c r="C536" s="55" t="s">
        <v>370</v>
      </c>
      <c r="D536" s="55" t="s">
        <v>51</v>
      </c>
      <c r="E536" s="55" t="s">
        <v>58</v>
      </c>
      <c r="F536" s="55" t="s">
        <v>387</v>
      </c>
    </row>
    <row r="537" spans="1:6" ht="15" customHeight="1" x14ac:dyDescent="0.3">
      <c r="A537" s="55">
        <v>267204</v>
      </c>
      <c r="B537" s="55" t="s">
        <v>359</v>
      </c>
      <c r="C537" s="55" t="s">
        <v>371</v>
      </c>
      <c r="D537" s="55" t="s">
        <v>51</v>
      </c>
      <c r="E537" s="55" t="s">
        <v>58</v>
      </c>
      <c r="F537" s="55" t="s">
        <v>388</v>
      </c>
    </row>
    <row r="538" spans="1:6" ht="15" customHeight="1" x14ac:dyDescent="0.3">
      <c r="A538" s="55">
        <v>267205</v>
      </c>
      <c r="B538" s="55" t="s">
        <v>359</v>
      </c>
      <c r="C538" s="55" t="s">
        <v>372</v>
      </c>
      <c r="D538" s="55" t="s">
        <v>59</v>
      </c>
      <c r="E538" s="55" t="s">
        <v>58</v>
      </c>
      <c r="F538" s="55" t="s">
        <v>389</v>
      </c>
    </row>
    <row r="539" spans="1:6" ht="15" customHeight="1" x14ac:dyDescent="0.3">
      <c r="A539" s="55">
        <v>267206</v>
      </c>
      <c r="B539" s="55" t="s">
        <v>359</v>
      </c>
      <c r="C539" s="55" t="s">
        <v>373</v>
      </c>
      <c r="D539" s="55" t="s">
        <v>59</v>
      </c>
      <c r="E539" s="55" t="s">
        <v>58</v>
      </c>
      <c r="F539" s="55" t="s">
        <v>390</v>
      </c>
    </row>
    <row r="540" spans="1:6" ht="15" customHeight="1" x14ac:dyDescent="0.3">
      <c r="A540" s="197" t="s">
        <v>391</v>
      </c>
      <c r="B540" s="198"/>
      <c r="C540" s="198"/>
      <c r="D540" s="198"/>
      <c r="E540" s="199" t="s">
        <v>392</v>
      </c>
      <c r="F540" s="199"/>
    </row>
    <row r="541" spans="1:6" ht="15" customHeight="1" x14ac:dyDescent="0.25"/>
    <row r="551" spans="6:6" x14ac:dyDescent="0.25">
      <c r="F551" s="33"/>
    </row>
    <row r="573" spans="9:10" ht="32.25" customHeight="1" x14ac:dyDescent="0.25">
      <c r="I573" s="33"/>
      <c r="J573" s="33"/>
    </row>
  </sheetData>
  <mergeCells count="48">
    <mergeCell ref="B377:D377"/>
    <mergeCell ref="B64:E64"/>
    <mergeCell ref="B3:H3"/>
    <mergeCell ref="B9:F9"/>
    <mergeCell ref="B13:F13"/>
    <mergeCell ref="B18:C18"/>
    <mergeCell ref="B21:F21"/>
    <mergeCell ref="B4:H4"/>
    <mergeCell ref="B5:H5"/>
    <mergeCell ref="B6:H6"/>
    <mergeCell ref="B23:F23"/>
    <mergeCell ref="B29:C29"/>
    <mergeCell ref="B34:F34"/>
    <mergeCell ref="B52:F52"/>
    <mergeCell ref="B45:C45"/>
    <mergeCell ref="C48:D48"/>
    <mergeCell ref="B463:E463"/>
    <mergeCell ref="B462:E462"/>
    <mergeCell ref="B464:E464"/>
    <mergeCell ref="B465:E465"/>
    <mergeCell ref="D468:D471"/>
    <mergeCell ref="A540:D540"/>
    <mergeCell ref="E540:F540"/>
    <mergeCell ref="B476:D476"/>
    <mergeCell ref="B491:E491"/>
    <mergeCell ref="B494:C494"/>
    <mergeCell ref="A497:E497"/>
    <mergeCell ref="B500:D500"/>
    <mergeCell ref="B38:C38"/>
    <mergeCell ref="A40:F40"/>
    <mergeCell ref="B41:F41"/>
    <mergeCell ref="D43:D44"/>
    <mergeCell ref="E43:E44"/>
    <mergeCell ref="B66:E66"/>
    <mergeCell ref="B305:E305"/>
    <mergeCell ref="D307:D312"/>
    <mergeCell ref="B316:E316"/>
    <mergeCell ref="D318:D376"/>
    <mergeCell ref="B409:E409"/>
    <mergeCell ref="B449:D449"/>
    <mergeCell ref="B451:E451"/>
    <mergeCell ref="D453:D458"/>
    <mergeCell ref="B380:E380"/>
    <mergeCell ref="B384:D384"/>
    <mergeCell ref="B387:E387"/>
    <mergeCell ref="B390:E390"/>
    <mergeCell ref="B394:D394"/>
    <mergeCell ref="E394:F394"/>
  </mergeCells>
  <pageMargins left="0.7" right="0.7" top="0.75" bottom="0.75" header="0.3" footer="0.3"/>
  <pageSetup scale="38" orientation="portrait" verticalDpi="0" r:id="rId1"/>
  <rowBreaks count="7" manualBreakCount="7">
    <brk id="52" max="6" man="1"/>
    <brk id="144" max="6" man="1"/>
    <brk id="266" max="6" man="1"/>
    <brk id="353" max="6" man="1"/>
    <brk id="449" max="6" man="1"/>
    <brk id="506" max="6" man="1"/>
    <brk id="56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showGridLines="0" tabSelected="1" view="pageBreakPreview" topLeftCell="C68" zoomScale="60" zoomScaleNormal="85" workbookViewId="0">
      <pane xSplit="1" topLeftCell="D1" activePane="topRight" state="frozen"/>
      <selection activeCell="C1" sqref="C1"/>
      <selection pane="topRight" activeCell="F97" sqref="F97"/>
    </sheetView>
  </sheetViews>
  <sheetFormatPr baseColWidth="10" defaultColWidth="11.42578125" defaultRowHeight="21" x14ac:dyDescent="0.35"/>
  <cols>
    <col min="1" max="2" width="0" hidden="1" customWidth="1"/>
    <col min="3" max="3" width="64.140625" style="223" customWidth="1"/>
    <col min="4" max="4" width="26.42578125" style="222" customWidth="1"/>
    <col min="5" max="5" width="22.5703125" style="15" customWidth="1"/>
    <col min="6" max="6" width="21.42578125" style="15" customWidth="1"/>
    <col min="7" max="7" width="22.140625" style="15" customWidth="1"/>
    <col min="8" max="8" width="20.140625" style="15" customWidth="1"/>
    <col min="9" max="9" width="20.85546875" style="15" customWidth="1"/>
    <col min="10" max="10" width="25.5703125" style="221" customWidth="1"/>
    <col min="11" max="11" width="20.7109375" style="15" customWidth="1"/>
    <col min="12" max="12" width="20.28515625" style="15" customWidth="1"/>
    <col min="13" max="13" width="21.140625" style="15" customWidth="1"/>
    <col min="14" max="14" width="19.85546875" style="15" customWidth="1"/>
    <col min="15" max="15" width="13.28515625" style="15" customWidth="1"/>
    <col min="16" max="17" width="14.42578125" style="220" bestFit="1" customWidth="1"/>
    <col min="18" max="18" width="23.42578125" style="220" customWidth="1"/>
    <col min="19" max="19" width="5.28515625" style="220" customWidth="1"/>
    <col min="20" max="20" width="12.5703125" bestFit="1" customWidth="1"/>
  </cols>
  <sheetData>
    <row r="1" spans="3:20" ht="28.5" customHeight="1" x14ac:dyDescent="0.25">
      <c r="C1" s="280" t="s">
        <v>489</v>
      </c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8"/>
    </row>
    <row r="2" spans="3:20" ht="21.75" customHeight="1" x14ac:dyDescent="0.25">
      <c r="C2" s="274" t="s">
        <v>488</v>
      </c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2"/>
    </row>
    <row r="3" spans="3:20" ht="15" customHeight="1" x14ac:dyDescent="0.25">
      <c r="C3" s="277">
        <v>2025</v>
      </c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5"/>
    </row>
    <row r="4" spans="3:20" ht="27" customHeight="1" x14ac:dyDescent="0.25">
      <c r="C4" s="274" t="s">
        <v>487</v>
      </c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2"/>
    </row>
    <row r="5" spans="3:20" ht="21.75" customHeight="1" x14ac:dyDescent="0.25">
      <c r="C5" s="273" t="s">
        <v>486</v>
      </c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2"/>
    </row>
    <row r="6" spans="3:20" ht="9.75" customHeight="1" x14ac:dyDescent="0.35"/>
    <row r="7" spans="3:20" s="257" customFormat="1" ht="25.5" customHeight="1" x14ac:dyDescent="0.25">
      <c r="C7" s="265" t="s">
        <v>485</v>
      </c>
      <c r="D7" s="271" t="s">
        <v>484</v>
      </c>
      <c r="E7" s="270" t="s">
        <v>483</v>
      </c>
      <c r="F7" s="269" t="s">
        <v>482</v>
      </c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7"/>
      <c r="S7" s="266"/>
    </row>
    <row r="8" spans="3:20" s="257" customFormat="1" x14ac:dyDescent="0.35">
      <c r="C8" s="265"/>
      <c r="D8" s="264"/>
      <c r="E8" s="263"/>
      <c r="F8" s="261" t="s">
        <v>481</v>
      </c>
      <c r="G8" s="261" t="s">
        <v>480</v>
      </c>
      <c r="H8" s="261" t="s">
        <v>479</v>
      </c>
      <c r="I8" s="261" t="s">
        <v>478</v>
      </c>
      <c r="J8" s="262" t="s">
        <v>477</v>
      </c>
      <c r="K8" s="261" t="s">
        <v>476</v>
      </c>
      <c r="L8" s="260" t="s">
        <v>475</v>
      </c>
      <c r="M8" s="261" t="s">
        <v>474</v>
      </c>
      <c r="N8" s="261" t="s">
        <v>473</v>
      </c>
      <c r="O8" s="261" t="s">
        <v>472</v>
      </c>
      <c r="P8" s="261" t="s">
        <v>471</v>
      </c>
      <c r="Q8" s="260" t="s">
        <v>470</v>
      </c>
      <c r="R8" s="259" t="s">
        <v>469</v>
      </c>
      <c r="S8" s="258"/>
    </row>
    <row r="9" spans="3:20" s="15" customFormat="1" x14ac:dyDescent="0.35">
      <c r="C9" s="246" t="s">
        <v>468</v>
      </c>
      <c r="D9" s="256"/>
      <c r="E9" s="255"/>
      <c r="F9" s="255"/>
      <c r="G9" s="255"/>
      <c r="H9" s="255"/>
      <c r="I9" s="255"/>
      <c r="J9" s="249"/>
      <c r="K9" s="255"/>
      <c r="L9" s="255"/>
      <c r="M9" s="255"/>
      <c r="N9" s="255"/>
      <c r="O9" s="255"/>
      <c r="P9" s="255"/>
      <c r="Q9" s="255"/>
      <c r="R9" s="254"/>
      <c r="S9" s="254"/>
    </row>
    <row r="10" spans="3:20" ht="15.75" x14ac:dyDescent="0.25">
      <c r="C10" s="241" t="s">
        <v>467</v>
      </c>
      <c r="D10" s="250">
        <f>D11+D12+D13+D14+D15</f>
        <v>1085623963</v>
      </c>
      <c r="E10" s="250">
        <f>E11+E12+E13+E14+E15</f>
        <v>1116450063</v>
      </c>
      <c r="F10" s="237">
        <f>SUM(F11:F15)</f>
        <v>87973391.060000002</v>
      </c>
      <c r="G10" s="253">
        <f>SUM(G11:G15)</f>
        <v>82889668.75999999</v>
      </c>
      <c r="H10" s="237">
        <f>SUM(H11:H15)</f>
        <v>83409224.299999982</v>
      </c>
      <c r="I10" s="237">
        <f>SUM(I11:I15)</f>
        <v>135464762.95000002</v>
      </c>
      <c r="J10" s="237">
        <f>SUM(J11:J15)</f>
        <v>88346556.769999996</v>
      </c>
      <c r="K10" s="237">
        <f>SUM(K11:K15)</f>
        <v>93998118.939999998</v>
      </c>
      <c r="L10" s="237">
        <f>SUM(L11:L15)</f>
        <v>94123164.890000015</v>
      </c>
      <c r="M10" s="237">
        <f>SUM(M11:M15)</f>
        <v>111524434.47999999</v>
      </c>
      <c r="N10" s="237">
        <f>SUM(N11:N15)</f>
        <v>89522951.659999996</v>
      </c>
      <c r="O10" s="249">
        <f>SUM(O11:O15)</f>
        <v>0</v>
      </c>
      <c r="P10" s="249">
        <f>SUM(P11:P15)</f>
        <v>0</v>
      </c>
      <c r="Q10" s="249">
        <f>SUM(Q11:Q15)</f>
        <v>0</v>
      </c>
      <c r="R10" s="237">
        <f>SUM(F10:Q10)</f>
        <v>867252273.80999994</v>
      </c>
      <c r="S10" s="237"/>
      <c r="T10" s="232"/>
    </row>
    <row r="11" spans="3:20" ht="22.5" customHeight="1" x14ac:dyDescent="0.25">
      <c r="C11" s="239" t="s">
        <v>466</v>
      </c>
      <c r="D11" s="245">
        <v>786905910</v>
      </c>
      <c r="E11" s="245">
        <v>809720572.40999997</v>
      </c>
      <c r="F11" s="245">
        <v>71214348.599999994</v>
      </c>
      <c r="G11" s="242">
        <v>65670879.719999999</v>
      </c>
      <c r="H11" s="242">
        <v>65542482.259999998</v>
      </c>
      <c r="I11" s="247">
        <v>67965762.290000007</v>
      </c>
      <c r="J11" s="242">
        <v>73595815.420000002</v>
      </c>
      <c r="K11" s="242">
        <v>73101508.620000005</v>
      </c>
      <c r="L11" s="242">
        <v>66830205.68</v>
      </c>
      <c r="M11" s="248">
        <f>6493210.08+68607519+4173000+615000+66325</f>
        <v>79955054.079999998</v>
      </c>
      <c r="N11" s="242">
        <v>74960121.50999999</v>
      </c>
      <c r="O11" s="242"/>
      <c r="P11" s="242"/>
      <c r="Q11" s="242"/>
      <c r="R11" s="242">
        <f>SUM(F11:Q11)</f>
        <v>638836178.18000007</v>
      </c>
      <c r="S11" s="242"/>
      <c r="T11" s="232"/>
    </row>
    <row r="12" spans="3:20" ht="22.5" customHeight="1" x14ac:dyDescent="0.25">
      <c r="C12" s="239" t="s">
        <v>465</v>
      </c>
      <c r="D12" s="245">
        <v>91045705</v>
      </c>
      <c r="E12" s="245">
        <v>90091042.590000004</v>
      </c>
      <c r="F12" s="245">
        <v>3000000</v>
      </c>
      <c r="G12" s="242">
        <v>3120000</v>
      </c>
      <c r="H12" s="242">
        <v>3060000</v>
      </c>
      <c r="I12" s="247">
        <v>53010171.439999998</v>
      </c>
      <c r="J12" s="242">
        <v>60000</v>
      </c>
      <c r="K12" s="242">
        <v>6060000</v>
      </c>
      <c r="L12" s="242">
        <v>3000000</v>
      </c>
      <c r="M12" s="221">
        <v>5765930.1600000001</v>
      </c>
      <c r="N12" s="242">
        <v>3795729.39</v>
      </c>
      <c r="O12" s="242"/>
      <c r="P12" s="242"/>
      <c r="Q12" s="242"/>
      <c r="R12" s="242">
        <f>SUM(F12:Q12)</f>
        <v>80871830.989999995</v>
      </c>
      <c r="S12" s="242"/>
      <c r="T12" s="232"/>
    </row>
    <row r="13" spans="3:20" ht="22.5" customHeight="1" x14ac:dyDescent="0.25">
      <c r="C13" s="239" t="s">
        <v>464</v>
      </c>
      <c r="D13" s="245">
        <v>33600</v>
      </c>
      <c r="E13" s="245">
        <v>1286100</v>
      </c>
      <c r="F13" s="245">
        <v>125000</v>
      </c>
      <c r="G13" s="242">
        <v>125000</v>
      </c>
      <c r="H13" s="242">
        <v>140000</v>
      </c>
      <c r="I13" s="247">
        <v>110000</v>
      </c>
      <c r="J13" s="242">
        <v>125000</v>
      </c>
      <c r="K13" s="242">
        <v>0</v>
      </c>
      <c r="L13" s="242">
        <v>385000</v>
      </c>
      <c r="M13" s="248">
        <v>125000</v>
      </c>
      <c r="N13" s="242">
        <v>120000</v>
      </c>
      <c r="O13" s="242"/>
      <c r="P13" s="242"/>
      <c r="Q13" s="242"/>
      <c r="R13" s="242">
        <f>SUM(F13:Q13)</f>
        <v>1255000</v>
      </c>
      <c r="S13" s="242"/>
      <c r="T13" s="232"/>
    </row>
    <row r="14" spans="3:20" ht="22.5" customHeight="1" x14ac:dyDescent="0.25">
      <c r="C14" s="239" t="s">
        <v>463</v>
      </c>
      <c r="D14" s="245">
        <v>68671706</v>
      </c>
      <c r="E14" s="245">
        <v>66150306</v>
      </c>
      <c r="F14" s="245">
        <v>0</v>
      </c>
      <c r="G14" s="242">
        <v>10000</v>
      </c>
      <c r="H14" s="242">
        <v>0</v>
      </c>
      <c r="I14" s="247">
        <v>0</v>
      </c>
      <c r="J14" s="242">
        <v>0</v>
      </c>
      <c r="K14" s="242">
        <v>60000</v>
      </c>
      <c r="L14" s="242">
        <v>8940000</v>
      </c>
      <c r="M14" s="248">
        <v>0</v>
      </c>
      <c r="N14" s="242">
        <v>0</v>
      </c>
      <c r="O14" s="242"/>
      <c r="P14" s="242"/>
      <c r="Q14" s="242"/>
      <c r="R14" s="242">
        <f>SUM(F14:Q14)</f>
        <v>9010000</v>
      </c>
      <c r="S14" s="242"/>
      <c r="T14" s="232"/>
    </row>
    <row r="15" spans="3:20" ht="22.5" customHeight="1" x14ac:dyDescent="0.25">
      <c r="C15" s="239" t="s">
        <v>462</v>
      </c>
      <c r="D15" s="245">
        <v>138967042</v>
      </c>
      <c r="E15" s="245">
        <v>149202042</v>
      </c>
      <c r="F15" s="245">
        <v>13634042.460000001</v>
      </c>
      <c r="G15" s="242">
        <v>13963789.039999999</v>
      </c>
      <c r="H15" s="242">
        <v>14666742.039999999</v>
      </c>
      <c r="I15" s="247">
        <v>14378829.220000001</v>
      </c>
      <c r="J15" s="242">
        <v>14565741.35</v>
      </c>
      <c r="K15" s="242">
        <v>14776610.32</v>
      </c>
      <c r="L15" s="242">
        <v>14967959.210000001</v>
      </c>
      <c r="M15" s="248">
        <f>15061512.78+4908448.97+4919508.02+788980.47</f>
        <v>25678450.239999998</v>
      </c>
      <c r="N15" s="242">
        <v>10647100.76</v>
      </c>
      <c r="O15" s="242"/>
      <c r="P15" s="242"/>
      <c r="Q15" s="242"/>
      <c r="R15" s="242">
        <f>SUM(F15:Q15)</f>
        <v>137279264.64000002</v>
      </c>
      <c r="S15" s="242"/>
      <c r="T15" s="232"/>
    </row>
    <row r="16" spans="3:20" ht="19.5" customHeight="1" x14ac:dyDescent="0.25">
      <c r="C16" s="241" t="s">
        <v>461</v>
      </c>
      <c r="D16" s="250">
        <f>D17+D18+D19+D20+D21+D22+D23+D24+D25</f>
        <v>338882615</v>
      </c>
      <c r="E16" s="250">
        <f>E17+E18+E19+E20+E21+E22+E23+E24+E25</f>
        <v>355629935</v>
      </c>
      <c r="F16" s="250">
        <f>F17+F18+F19+F20+F21+F22+F23+F24+F25</f>
        <v>27223906.259999998</v>
      </c>
      <c r="G16" s="250">
        <f>G17+G18+G19+G20+G21+G22+G23+G24+G25</f>
        <v>18852683.43</v>
      </c>
      <c r="H16" s="237">
        <f>SUM(H17:H25)</f>
        <v>23331768.579999998</v>
      </c>
      <c r="I16" s="237">
        <f>SUM(I17:I25)</f>
        <v>15514904.66</v>
      </c>
      <c r="J16" s="237">
        <f>SUM(J17:J25)</f>
        <v>29311978.029999997</v>
      </c>
      <c r="K16" s="237">
        <f>SUM(K17:K25)</f>
        <v>14439510.439999999</v>
      </c>
      <c r="L16" s="237">
        <f>SUM(L17:L25)</f>
        <v>20335716.649999999</v>
      </c>
      <c r="M16" s="237">
        <f>SUM(M17:M25)</f>
        <v>33050112.989999998</v>
      </c>
      <c r="N16" s="237">
        <f>SUM(N17:N25)</f>
        <v>14023436.439999999</v>
      </c>
      <c r="O16" s="237">
        <f>SUM(O17:O25)</f>
        <v>0</v>
      </c>
      <c r="P16" s="237">
        <f>SUM(P17:P25)</f>
        <v>0</v>
      </c>
      <c r="Q16" s="249">
        <f>SUM(Q17:Q25)</f>
        <v>0</v>
      </c>
      <c r="R16" s="237">
        <f>SUM(F16:Q16)</f>
        <v>196084017.47999999</v>
      </c>
      <c r="S16" s="237"/>
      <c r="T16" s="232"/>
    </row>
    <row r="17" spans="3:20" ht="19.5" customHeight="1" x14ac:dyDescent="0.25">
      <c r="C17" s="239" t="s">
        <v>460</v>
      </c>
      <c r="D17" s="245">
        <v>31685784</v>
      </c>
      <c r="E17" s="245">
        <v>38990184</v>
      </c>
      <c r="F17" s="245">
        <v>1183860.3500000001</v>
      </c>
      <c r="G17" s="242">
        <v>4351394.3899999997</v>
      </c>
      <c r="H17" s="242">
        <v>1658625.78</v>
      </c>
      <c r="I17" s="247">
        <v>3998742.68</v>
      </c>
      <c r="J17" s="242">
        <v>2854140.19</v>
      </c>
      <c r="K17" s="242">
        <v>2847589.1</v>
      </c>
      <c r="L17" s="242">
        <v>2899548.71</v>
      </c>
      <c r="M17" s="248">
        <v>1690215.54</v>
      </c>
      <c r="N17" s="242">
        <v>3876288.4</v>
      </c>
      <c r="O17" s="242"/>
      <c r="P17" s="242"/>
      <c r="Q17" s="242"/>
      <c r="R17" s="242">
        <f>SUM(F17:Q17)</f>
        <v>25360405.140000001</v>
      </c>
      <c r="S17" s="242"/>
      <c r="T17" s="232"/>
    </row>
    <row r="18" spans="3:20" ht="17.25" customHeight="1" x14ac:dyDescent="0.25">
      <c r="C18" s="239" t="s">
        <v>459</v>
      </c>
      <c r="D18" s="245">
        <v>38955773</v>
      </c>
      <c r="E18" s="245">
        <v>41926273</v>
      </c>
      <c r="F18" s="245">
        <v>3793310.01</v>
      </c>
      <c r="G18" s="242">
        <v>4424467.04</v>
      </c>
      <c r="H18" s="242">
        <v>11374506.42</v>
      </c>
      <c r="I18" s="247">
        <v>307236.44</v>
      </c>
      <c r="J18" s="242">
        <v>657710.19999999995</v>
      </c>
      <c r="K18" s="242">
        <v>9244.2099999999991</v>
      </c>
      <c r="L18" s="242">
        <v>1038395.02</v>
      </c>
      <c r="M18" s="248">
        <v>13151110.460000001</v>
      </c>
      <c r="N18" s="242">
        <v>752638.19</v>
      </c>
      <c r="O18" s="242"/>
      <c r="P18" s="242"/>
      <c r="Q18" s="242"/>
      <c r="R18" s="242">
        <f>SUM(F18:Q18)</f>
        <v>35508617.989999995</v>
      </c>
      <c r="S18" s="242"/>
      <c r="T18" s="232"/>
    </row>
    <row r="19" spans="3:20" ht="24" customHeight="1" x14ac:dyDescent="0.25">
      <c r="C19" s="239" t="s">
        <v>458</v>
      </c>
      <c r="D19" s="245">
        <v>19374636</v>
      </c>
      <c r="E19" s="245">
        <v>19374636</v>
      </c>
      <c r="F19" s="245">
        <v>989933.8</v>
      </c>
      <c r="G19" s="242">
        <v>878037.65</v>
      </c>
      <c r="H19" s="242">
        <v>610968.6</v>
      </c>
      <c r="I19" s="247">
        <v>1690276.75</v>
      </c>
      <c r="J19" s="242">
        <v>487002.6</v>
      </c>
      <c r="K19" s="242">
        <v>945220.95</v>
      </c>
      <c r="L19" s="242">
        <v>1589984.97</v>
      </c>
      <c r="M19" s="248">
        <v>1267172.1000000001</v>
      </c>
      <c r="N19" s="242">
        <v>652131.75</v>
      </c>
      <c r="O19" s="242"/>
      <c r="P19" s="242"/>
      <c r="Q19" s="242"/>
      <c r="R19" s="242">
        <f>SUM(F19:Q19)</f>
        <v>9110729.1699999999</v>
      </c>
      <c r="S19" s="242"/>
      <c r="T19" s="232"/>
    </row>
    <row r="20" spans="3:20" ht="25.5" customHeight="1" x14ac:dyDescent="0.25">
      <c r="C20" s="239" t="s">
        <v>457</v>
      </c>
      <c r="D20" s="245">
        <v>3856648</v>
      </c>
      <c r="E20" s="245">
        <v>4359648</v>
      </c>
      <c r="F20" s="245">
        <v>85385</v>
      </c>
      <c r="G20" s="242">
        <v>63175</v>
      </c>
      <c r="H20" s="242">
        <v>85550</v>
      </c>
      <c r="I20" s="247">
        <v>100130</v>
      </c>
      <c r="J20" s="242">
        <v>178915</v>
      </c>
      <c r="K20" s="242">
        <v>61655</v>
      </c>
      <c r="L20" s="242">
        <v>119035</v>
      </c>
      <c r="M20" s="248">
        <v>132275</v>
      </c>
      <c r="N20" s="242">
        <v>119700</v>
      </c>
      <c r="O20" s="242"/>
      <c r="P20" s="242"/>
      <c r="Q20" s="242"/>
      <c r="R20" s="242">
        <f>SUM(F20:Q20)</f>
        <v>945820</v>
      </c>
      <c r="S20" s="242"/>
      <c r="T20" s="232"/>
    </row>
    <row r="21" spans="3:20" ht="24" customHeight="1" x14ac:dyDescent="0.25">
      <c r="C21" s="239" t="s">
        <v>456</v>
      </c>
      <c r="D21" s="245">
        <v>37625811</v>
      </c>
      <c r="E21" s="245">
        <v>33125811</v>
      </c>
      <c r="F21" s="245">
        <v>3600</v>
      </c>
      <c r="G21" s="242">
        <v>464538.91</v>
      </c>
      <c r="H21" s="242">
        <v>527240</v>
      </c>
      <c r="I21" s="247">
        <v>318217.36</v>
      </c>
      <c r="J21" s="242">
        <v>0</v>
      </c>
      <c r="K21" s="242">
        <v>0</v>
      </c>
      <c r="L21" s="242">
        <v>5800</v>
      </c>
      <c r="M21" s="248">
        <v>0</v>
      </c>
      <c r="N21" s="242">
        <v>541722.26</v>
      </c>
      <c r="O21" s="242"/>
      <c r="P21" s="242"/>
      <c r="Q21" s="242"/>
      <c r="R21" s="242">
        <f>SUM(F21:Q21)</f>
        <v>1861118.53</v>
      </c>
      <c r="S21" s="242"/>
      <c r="T21" s="232"/>
    </row>
    <row r="22" spans="3:20" ht="19.5" customHeight="1" x14ac:dyDescent="0.25">
      <c r="C22" s="239" t="s">
        <v>455</v>
      </c>
      <c r="D22" s="245">
        <v>37564868</v>
      </c>
      <c r="E22" s="245">
        <v>37564868</v>
      </c>
      <c r="F22" s="245">
        <v>2338717.4</v>
      </c>
      <c r="G22" s="242">
        <v>2947036.2</v>
      </c>
      <c r="H22" s="242">
        <v>1861469.63</v>
      </c>
      <c r="I22" s="247">
        <v>1852164.58</v>
      </c>
      <c r="J22" s="242">
        <v>5953338.3099999996</v>
      </c>
      <c r="K22" s="242">
        <v>3957294.21</v>
      </c>
      <c r="L22" s="242">
        <v>7455475.2300000004</v>
      </c>
      <c r="M22" s="248">
        <v>2637037.3199999998</v>
      </c>
      <c r="N22" s="242">
        <v>1734961.97</v>
      </c>
      <c r="O22" s="242"/>
      <c r="P22" s="242"/>
      <c r="Q22" s="242"/>
      <c r="R22" s="242">
        <f>SUM(F22:Q22)</f>
        <v>30737494.849999998</v>
      </c>
      <c r="S22" s="242"/>
      <c r="T22" s="232"/>
    </row>
    <row r="23" spans="3:20" ht="35.25" customHeight="1" x14ac:dyDescent="0.25">
      <c r="C23" s="239" t="s">
        <v>454</v>
      </c>
      <c r="D23" s="245">
        <v>23954244</v>
      </c>
      <c r="E23" s="245">
        <v>34808664</v>
      </c>
      <c r="F23" s="245">
        <v>423350</v>
      </c>
      <c r="G23" s="242">
        <v>269247.21000000002</v>
      </c>
      <c r="H23" s="242">
        <v>588553.25</v>
      </c>
      <c r="I23" s="247">
        <v>478884.22</v>
      </c>
      <c r="J23" s="242">
        <v>374908.79</v>
      </c>
      <c r="K23" s="242">
        <v>500297.29</v>
      </c>
      <c r="L23" s="242">
        <v>143869.92000000001</v>
      </c>
      <c r="M23" s="248">
        <v>73529.210000000006</v>
      </c>
      <c r="N23" s="242">
        <v>78579.740000000005</v>
      </c>
      <c r="O23" s="242"/>
      <c r="P23" s="242"/>
      <c r="Q23" s="242"/>
      <c r="R23" s="242">
        <f>SUM(F23:Q23)</f>
        <v>2931219.63</v>
      </c>
      <c r="S23" s="242"/>
      <c r="T23" s="232"/>
    </row>
    <row r="24" spans="3:20" ht="30.75" customHeight="1" x14ac:dyDescent="0.25">
      <c r="C24" s="239" t="s">
        <v>453</v>
      </c>
      <c r="D24" s="245">
        <v>135553195</v>
      </c>
      <c r="E24" s="245">
        <v>135168195</v>
      </c>
      <c r="F24" s="221">
        <f>18376558.59-90200-36100</f>
        <v>18250258.59</v>
      </c>
      <c r="G24" s="242">
        <v>5443218.1299999999</v>
      </c>
      <c r="H24" s="242">
        <v>6502161.1100000003</v>
      </c>
      <c r="I24" s="247">
        <v>6752977.6299999999</v>
      </c>
      <c r="J24" s="242">
        <v>18784173.670000002</v>
      </c>
      <c r="K24" s="242">
        <v>6055846.1500000004</v>
      </c>
      <c r="L24" s="242">
        <v>7081957.7999999998</v>
      </c>
      <c r="M24" s="248">
        <v>13909015.310000001</v>
      </c>
      <c r="N24" s="242">
        <v>5309774.13</v>
      </c>
      <c r="O24" s="242"/>
      <c r="P24" s="242"/>
      <c r="Q24" s="242"/>
      <c r="R24" s="242">
        <f>SUM(F24:Q24)</f>
        <v>88089382.519999996</v>
      </c>
      <c r="S24" s="242"/>
      <c r="T24" s="232"/>
    </row>
    <row r="25" spans="3:20" ht="15.75" x14ac:dyDescent="0.25">
      <c r="C25" s="239" t="s">
        <v>452</v>
      </c>
      <c r="D25" s="245">
        <v>10311656</v>
      </c>
      <c r="E25" s="245">
        <v>10311656</v>
      </c>
      <c r="F25" s="245">
        <v>155491.10999999999</v>
      </c>
      <c r="G25" s="242">
        <v>11568.9</v>
      </c>
      <c r="H25" s="242">
        <v>122693.79</v>
      </c>
      <c r="I25" s="247">
        <v>16275</v>
      </c>
      <c r="J25" s="242">
        <v>21789.27</v>
      </c>
      <c r="K25" s="242">
        <v>62363.53</v>
      </c>
      <c r="L25" s="242">
        <v>1650</v>
      </c>
      <c r="M25" s="248">
        <v>189758.05</v>
      </c>
      <c r="N25" s="242">
        <v>957640</v>
      </c>
      <c r="O25" s="242"/>
      <c r="P25" s="242"/>
      <c r="Q25" s="242"/>
      <c r="R25" s="242">
        <f>SUM(F25:Q25)</f>
        <v>1539229.65</v>
      </c>
      <c r="S25" s="242"/>
      <c r="T25" s="232"/>
    </row>
    <row r="26" spans="3:20" ht="15.75" x14ac:dyDescent="0.25">
      <c r="C26" s="241" t="s">
        <v>451</v>
      </c>
      <c r="D26" s="250">
        <f>D27+D28+D29+D30+D31+D32+D33+D34+D35</f>
        <v>49897015</v>
      </c>
      <c r="E26" s="250">
        <f>E27+E28+E29+E30+E31+E32+E33+E34+E35</f>
        <v>117015595</v>
      </c>
      <c r="F26" s="250">
        <f>F27+F28+F29+F30+F31+F32+F33+F34+F35</f>
        <v>2214884.96</v>
      </c>
      <c r="G26" s="250">
        <f>G27+G28+G29+G30+G31+G32+G33+G34+G35</f>
        <v>3335716.67</v>
      </c>
      <c r="H26" s="237">
        <f>SUM(H27:H35)</f>
        <v>1562887.9899999998</v>
      </c>
      <c r="I26" s="237">
        <f>SUM(I27:I35)</f>
        <v>1251453.78</v>
      </c>
      <c r="J26" s="237">
        <f>SUM(J27:J35)</f>
        <v>877507.79999999993</v>
      </c>
      <c r="K26" s="237">
        <f>SUM(K27:K35)</f>
        <v>10986995.85</v>
      </c>
      <c r="L26" s="237">
        <f>SUM(L27:L35)</f>
        <v>4278745.38</v>
      </c>
      <c r="M26" s="237">
        <f>SUM(M27:M35)</f>
        <v>2584234.4900000002</v>
      </c>
      <c r="N26" s="237">
        <f>SUM(N27:N35)</f>
        <v>1757518.15</v>
      </c>
      <c r="O26" s="237">
        <f>SUM(O27:O35)</f>
        <v>0</v>
      </c>
      <c r="P26" s="237">
        <f>SUM(P27:P35)</f>
        <v>0</v>
      </c>
      <c r="Q26" s="249">
        <f>SUM(Q27:Q35)</f>
        <v>0</v>
      </c>
      <c r="R26" s="237">
        <f>SUM(F26:Q26)</f>
        <v>28849945.069999993</v>
      </c>
      <c r="S26" s="237"/>
      <c r="T26" s="232"/>
    </row>
    <row r="27" spans="3:20" ht="15.75" x14ac:dyDescent="0.25">
      <c r="C27" s="239" t="s">
        <v>450</v>
      </c>
      <c r="D27" s="245">
        <v>1948399</v>
      </c>
      <c r="E27" s="245">
        <v>2523399</v>
      </c>
      <c r="F27" s="242">
        <v>173756.08</v>
      </c>
      <c r="G27" s="242">
        <v>137645.34</v>
      </c>
      <c r="H27" s="242">
        <v>499527.99</v>
      </c>
      <c r="I27" s="247">
        <v>101295.62</v>
      </c>
      <c r="J27" s="242">
        <v>105570.24000000001</v>
      </c>
      <c r="K27" s="242">
        <v>113751.08</v>
      </c>
      <c r="L27" s="242">
        <v>156296.56</v>
      </c>
      <c r="M27" s="248">
        <v>184515.27</v>
      </c>
      <c r="N27" s="242">
        <v>191454.05</v>
      </c>
      <c r="O27" s="242"/>
      <c r="P27" s="242"/>
      <c r="Q27" s="242"/>
      <c r="R27" s="242">
        <f>SUM(F27:Q27)</f>
        <v>1663812.23</v>
      </c>
      <c r="S27" s="242"/>
      <c r="T27" s="232"/>
    </row>
    <row r="28" spans="3:20" ht="15.75" x14ac:dyDescent="0.25">
      <c r="C28" s="239" t="s">
        <v>449</v>
      </c>
      <c r="D28" s="245">
        <v>4571948</v>
      </c>
      <c r="E28" s="245">
        <v>4726948</v>
      </c>
      <c r="F28" s="242">
        <v>1574655</v>
      </c>
      <c r="G28" s="242">
        <v>0</v>
      </c>
      <c r="H28" s="242">
        <v>461.38</v>
      </c>
      <c r="I28" s="247">
        <v>2832</v>
      </c>
      <c r="J28" s="242">
        <v>98</v>
      </c>
      <c r="K28" s="242">
        <v>0</v>
      </c>
      <c r="L28" s="242">
        <v>2500</v>
      </c>
      <c r="M28" s="248">
        <v>289543</v>
      </c>
      <c r="N28" s="242">
        <v>0</v>
      </c>
      <c r="O28" s="242"/>
      <c r="P28" s="242"/>
      <c r="Q28" s="242"/>
      <c r="R28" s="242">
        <f>SUM(F28:Q28)</f>
        <v>1870089.38</v>
      </c>
      <c r="S28" s="242"/>
      <c r="T28" s="232"/>
    </row>
    <row r="29" spans="3:20" ht="15.75" x14ac:dyDescent="0.25">
      <c r="C29" s="239" t="s">
        <v>448</v>
      </c>
      <c r="D29" s="245">
        <v>4438268</v>
      </c>
      <c r="E29" s="245">
        <v>3448268</v>
      </c>
      <c r="F29" s="242">
        <v>1875</v>
      </c>
      <c r="G29" s="242">
        <v>123551.13</v>
      </c>
      <c r="H29" s="242">
        <v>242548.32</v>
      </c>
      <c r="I29" s="247">
        <v>0</v>
      </c>
      <c r="J29" s="242">
        <v>2693.75</v>
      </c>
      <c r="K29" s="242">
        <v>4660.96</v>
      </c>
      <c r="L29" s="242">
        <v>397454.43</v>
      </c>
      <c r="M29" s="248">
        <v>49437.5</v>
      </c>
      <c r="N29" s="242">
        <v>1568</v>
      </c>
      <c r="O29" s="242"/>
      <c r="P29"/>
      <c r="Q29" s="242"/>
      <c r="R29" s="242">
        <f>SUM(F29:Q29)</f>
        <v>823789.09000000008</v>
      </c>
      <c r="S29" s="242"/>
      <c r="T29" s="232"/>
    </row>
    <row r="30" spans="3:20" ht="15.75" x14ac:dyDescent="0.25">
      <c r="C30" s="239" t="s">
        <v>447</v>
      </c>
      <c r="D30" s="245">
        <v>1098878</v>
      </c>
      <c r="E30" s="245">
        <v>1098878</v>
      </c>
      <c r="F30" s="242">
        <v>6741.17</v>
      </c>
      <c r="G30" s="242">
        <v>0</v>
      </c>
      <c r="H30" s="242">
        <v>0</v>
      </c>
      <c r="I30" s="247">
        <v>0</v>
      </c>
      <c r="J30" s="242">
        <v>0</v>
      </c>
      <c r="K30" s="242">
        <v>960</v>
      </c>
      <c r="L30" s="242">
        <v>6869.7</v>
      </c>
      <c r="M30" s="248">
        <v>0</v>
      </c>
      <c r="N30" s="242">
        <v>0</v>
      </c>
      <c r="O30" s="242"/>
      <c r="P30" s="242"/>
      <c r="Q30" s="242"/>
      <c r="R30" s="242">
        <f>SUM(F30:Q30)</f>
        <v>14570.869999999999</v>
      </c>
      <c r="S30" s="242"/>
      <c r="T30" s="232"/>
    </row>
    <row r="31" spans="3:20" ht="15.75" x14ac:dyDescent="0.25">
      <c r="C31" s="239" t="s">
        <v>446</v>
      </c>
      <c r="D31" s="245">
        <v>418615</v>
      </c>
      <c r="E31" s="245">
        <v>418615</v>
      </c>
      <c r="F31" s="242">
        <v>2110.6999999999998</v>
      </c>
      <c r="G31" s="242">
        <v>44740.87</v>
      </c>
      <c r="H31" s="242">
        <v>10155.18</v>
      </c>
      <c r="I31" s="247">
        <v>2405.02</v>
      </c>
      <c r="J31" s="242">
        <v>4872.3999999999996</v>
      </c>
      <c r="K31" s="242">
        <v>4229.04</v>
      </c>
      <c r="L31" s="242">
        <v>18520</v>
      </c>
      <c r="M31" s="248">
        <v>3954.11</v>
      </c>
      <c r="N31" s="242">
        <v>3936</v>
      </c>
      <c r="O31" s="242"/>
      <c r="P31" s="242"/>
      <c r="Q31" s="242"/>
      <c r="R31" s="242">
        <f>SUM(F31:Q31)</f>
        <v>94923.319999999992</v>
      </c>
      <c r="S31" s="242"/>
      <c r="T31" s="232"/>
    </row>
    <row r="32" spans="3:20" ht="15.75" x14ac:dyDescent="0.25">
      <c r="C32" s="239" t="s">
        <v>445</v>
      </c>
      <c r="D32" s="245">
        <v>2442037</v>
      </c>
      <c r="E32" s="245">
        <v>2615037</v>
      </c>
      <c r="F32" s="242">
        <v>53505</v>
      </c>
      <c r="G32" s="242">
        <v>510483.57</v>
      </c>
      <c r="H32" s="242">
        <v>13666.99</v>
      </c>
      <c r="I32" s="247">
        <v>30073.73</v>
      </c>
      <c r="J32" s="242">
        <v>63278.95</v>
      </c>
      <c r="K32" s="242">
        <v>44857.07</v>
      </c>
      <c r="L32" s="242">
        <v>60689.38</v>
      </c>
      <c r="M32" s="248">
        <v>7077.31</v>
      </c>
      <c r="N32" s="242">
        <v>8809.2000000000007</v>
      </c>
      <c r="O32" s="242"/>
      <c r="P32"/>
      <c r="Q32" s="242"/>
      <c r="R32" s="242">
        <f>SUM(F32:Q32)</f>
        <v>792441.2</v>
      </c>
      <c r="S32" s="242"/>
      <c r="T32" s="232"/>
    </row>
    <row r="33" spans="3:20" ht="31.5" x14ac:dyDescent="0.25">
      <c r="C33" s="239" t="s">
        <v>444</v>
      </c>
      <c r="D33" s="245">
        <v>17221978</v>
      </c>
      <c r="E33" s="245">
        <v>17221978</v>
      </c>
      <c r="F33" s="242">
        <v>377409</v>
      </c>
      <c r="G33" s="242">
        <v>1194269.01</v>
      </c>
      <c r="H33" s="242">
        <v>502568.27</v>
      </c>
      <c r="I33" s="247">
        <v>919144</v>
      </c>
      <c r="J33" s="242">
        <v>659281.75</v>
      </c>
      <c r="K33" s="242">
        <v>524945.63</v>
      </c>
      <c r="L33" s="242">
        <v>1523166.71</v>
      </c>
      <c r="M33" s="248">
        <v>1617335.16</v>
      </c>
      <c r="N33" s="242">
        <v>683687.37</v>
      </c>
      <c r="O33" s="242"/>
      <c r="P33" s="242"/>
      <c r="Q33" s="242"/>
      <c r="R33" s="242">
        <f>SUM(F33:Q33)</f>
        <v>8001806.9000000004</v>
      </c>
      <c r="S33" s="242"/>
      <c r="T33" s="232"/>
    </row>
    <row r="34" spans="3:20" ht="31.5" x14ac:dyDescent="0.25">
      <c r="C34" s="239" t="s">
        <v>443</v>
      </c>
      <c r="D34" s="245">
        <v>0</v>
      </c>
      <c r="E34" s="245">
        <v>0</v>
      </c>
      <c r="F34" s="242">
        <v>0</v>
      </c>
      <c r="G34" s="242">
        <v>0</v>
      </c>
      <c r="H34" s="242">
        <v>0</v>
      </c>
      <c r="I34" s="247">
        <v>0</v>
      </c>
      <c r="J34" s="242">
        <v>0</v>
      </c>
      <c r="K34" s="242">
        <v>0</v>
      </c>
      <c r="L34" s="242">
        <v>0</v>
      </c>
      <c r="M34" s="248">
        <v>0</v>
      </c>
      <c r="N34" s="242">
        <v>0</v>
      </c>
      <c r="O34" s="242"/>
      <c r="P34" s="242"/>
      <c r="Q34" s="242"/>
      <c r="R34" s="242">
        <f>SUM(F34:Q34)</f>
        <v>0</v>
      </c>
      <c r="S34" s="242"/>
      <c r="T34" s="232"/>
    </row>
    <row r="35" spans="3:20" ht="15.75" x14ac:dyDescent="0.25">
      <c r="C35" s="239" t="s">
        <v>442</v>
      </c>
      <c r="D35" s="245">
        <v>17756892</v>
      </c>
      <c r="E35" s="245">
        <v>84962472</v>
      </c>
      <c r="F35" s="242">
        <v>24833.01</v>
      </c>
      <c r="G35" s="242">
        <v>1325026.75</v>
      </c>
      <c r="H35" s="242">
        <v>293959.86</v>
      </c>
      <c r="I35" s="247">
        <v>195703.41</v>
      </c>
      <c r="J35" s="242">
        <v>41712.71</v>
      </c>
      <c r="K35" s="242">
        <v>10293592.07</v>
      </c>
      <c r="L35" s="242">
        <v>2113248.6</v>
      </c>
      <c r="M35" s="248">
        <v>432372.14</v>
      </c>
      <c r="N35" s="242">
        <v>868063.53</v>
      </c>
      <c r="O35" s="242"/>
      <c r="P35" s="242"/>
      <c r="Q35" s="242"/>
      <c r="R35" s="242">
        <f>SUM(F35:Q35)</f>
        <v>15588512.08</v>
      </c>
      <c r="S35" s="242"/>
      <c r="T35" s="232"/>
    </row>
    <row r="36" spans="3:20" ht="15.75" x14ac:dyDescent="0.25">
      <c r="C36" s="241" t="s">
        <v>441</v>
      </c>
      <c r="D36" s="250">
        <f>D37+D43+D38+D44+D39</f>
        <v>13591457</v>
      </c>
      <c r="E36" s="250">
        <f>E37+E43+E38+E44+E39</f>
        <v>14051457</v>
      </c>
      <c r="F36" s="250">
        <f>F37+F43+F38+F44</f>
        <v>0</v>
      </c>
      <c r="G36" s="250">
        <f>G37+G43+G38+G44</f>
        <v>324994.11</v>
      </c>
      <c r="H36" s="237">
        <f>SUM(H37:H51)</f>
        <v>0</v>
      </c>
      <c r="I36" s="237">
        <f>SUM(I37:I51)</f>
        <v>167503.07999999999</v>
      </c>
      <c r="J36" s="237">
        <f>SUM(J37:J51)</f>
        <v>450000</v>
      </c>
      <c r="K36" s="237">
        <f>SUM(K37:K51)</f>
        <v>785824.58000000007</v>
      </c>
      <c r="L36" s="237">
        <f>SUM(L37:L51)</f>
        <v>188260</v>
      </c>
      <c r="M36" s="237">
        <f>SUM(M37:M51)</f>
        <v>1350369.5</v>
      </c>
      <c r="N36" s="237">
        <f>SUM(N37:N51)</f>
        <v>0</v>
      </c>
      <c r="O36" s="237">
        <f>SUM(O37:O51)</f>
        <v>0</v>
      </c>
      <c r="P36" s="237">
        <f>SUM(P37:P51)</f>
        <v>0</v>
      </c>
      <c r="Q36" s="249">
        <f>SUM(Q37:Q51)</f>
        <v>0</v>
      </c>
      <c r="R36" s="237">
        <f>SUM(F36:Q36)</f>
        <v>3266951.27</v>
      </c>
      <c r="S36" s="237"/>
      <c r="T36" s="232"/>
    </row>
    <row r="37" spans="3:20" ht="15.75" x14ac:dyDescent="0.25">
      <c r="C37" s="239" t="s">
        <v>440</v>
      </c>
      <c r="D37" s="245">
        <v>11767476</v>
      </c>
      <c r="E37" s="245">
        <v>11922476</v>
      </c>
      <c r="F37" s="242">
        <v>0</v>
      </c>
      <c r="G37" s="242">
        <v>324994.11</v>
      </c>
      <c r="H37" s="242">
        <v>0</v>
      </c>
      <c r="I37" s="247">
        <v>167503.07999999999</v>
      </c>
      <c r="J37" s="242">
        <v>450000</v>
      </c>
      <c r="K37" s="242">
        <v>400000</v>
      </c>
      <c r="L37" s="242">
        <v>188260</v>
      </c>
      <c r="M37" s="248">
        <v>805000</v>
      </c>
      <c r="N37" s="252">
        <v>0</v>
      </c>
      <c r="O37" s="242"/>
      <c r="P37" s="242"/>
      <c r="Q37" s="242"/>
      <c r="R37" s="242">
        <f>SUM(F37:Q37)</f>
        <v>2335757.19</v>
      </c>
      <c r="S37" s="242"/>
      <c r="T37" s="232"/>
    </row>
    <row r="38" spans="3:20" ht="31.5" x14ac:dyDescent="0.25">
      <c r="C38" s="239" t="s">
        <v>439</v>
      </c>
      <c r="D38" s="245">
        <v>45769</v>
      </c>
      <c r="E38" s="245">
        <v>45769</v>
      </c>
      <c r="F38" s="242">
        <v>0</v>
      </c>
      <c r="G38" s="242">
        <v>0</v>
      </c>
      <c r="H38" s="242">
        <v>0</v>
      </c>
      <c r="I38" s="247">
        <v>0</v>
      </c>
      <c r="J38" s="242">
        <v>0</v>
      </c>
      <c r="K38" s="242">
        <v>0</v>
      </c>
      <c r="L38" s="251">
        <v>0</v>
      </c>
      <c r="M38" s="248">
        <v>0</v>
      </c>
      <c r="N38" s="242">
        <v>0</v>
      </c>
      <c r="O38" s="242"/>
      <c r="P38" s="242"/>
      <c r="Q38" s="242"/>
      <c r="R38" s="242">
        <f>SUM(F38:Q38)</f>
        <v>0</v>
      </c>
      <c r="S38" s="242"/>
      <c r="T38" s="232"/>
    </row>
    <row r="39" spans="3:20" ht="31.5" x14ac:dyDescent="0.25">
      <c r="C39" s="239" t="s">
        <v>438</v>
      </c>
      <c r="D39" s="245">
        <v>527250</v>
      </c>
      <c r="E39" s="245">
        <v>527250</v>
      </c>
      <c r="F39" s="242">
        <v>0</v>
      </c>
      <c r="G39" s="242">
        <v>0</v>
      </c>
      <c r="H39" s="242">
        <v>0</v>
      </c>
      <c r="I39" s="247">
        <v>0</v>
      </c>
      <c r="J39" s="242">
        <v>0</v>
      </c>
      <c r="K39" s="242">
        <v>0</v>
      </c>
      <c r="L39" s="251">
        <v>0</v>
      </c>
      <c r="M39" s="248">
        <v>0</v>
      </c>
      <c r="N39" s="242">
        <v>0</v>
      </c>
      <c r="O39" s="242"/>
      <c r="P39" s="242"/>
      <c r="Q39" s="242"/>
      <c r="R39" s="242">
        <f>SUM(F39:Q39)</f>
        <v>0</v>
      </c>
      <c r="S39" s="242"/>
      <c r="T39" s="232"/>
    </row>
    <row r="40" spans="3:20" ht="31.5" hidden="1" x14ac:dyDescent="0.25">
      <c r="C40" s="239" t="s">
        <v>437</v>
      </c>
      <c r="D40" s="245"/>
      <c r="E40" s="245"/>
      <c r="F40" s="242"/>
      <c r="G40" s="242">
        <v>0</v>
      </c>
      <c r="H40" s="242"/>
      <c r="I40" s="247">
        <v>0</v>
      </c>
      <c r="J40" s="242"/>
      <c r="K40" s="242">
        <v>0</v>
      </c>
      <c r="L40" s="251">
        <v>0</v>
      </c>
      <c r="M40" s="248">
        <v>0</v>
      </c>
      <c r="N40" s="242"/>
      <c r="O40" s="242"/>
      <c r="P40" s="242"/>
      <c r="Q40" s="242"/>
      <c r="R40" s="242">
        <v>0</v>
      </c>
      <c r="S40" s="242"/>
      <c r="T40" s="232"/>
    </row>
    <row r="41" spans="3:20" ht="31.5" x14ac:dyDescent="0.25">
      <c r="C41" s="239" t="s">
        <v>436</v>
      </c>
      <c r="D41" s="245"/>
      <c r="E41" s="245"/>
      <c r="F41" s="242"/>
      <c r="G41" s="242">
        <v>0</v>
      </c>
      <c r="H41" s="242"/>
      <c r="I41" s="247">
        <v>0</v>
      </c>
      <c r="J41" s="242"/>
      <c r="K41" s="242">
        <v>0</v>
      </c>
      <c r="L41" s="251">
        <v>0</v>
      </c>
      <c r="M41" s="248">
        <v>0</v>
      </c>
      <c r="N41" s="242">
        <v>0</v>
      </c>
      <c r="O41" s="242"/>
      <c r="P41" s="242"/>
      <c r="Q41" s="242"/>
      <c r="R41" s="242">
        <v>0</v>
      </c>
      <c r="S41" s="242"/>
      <c r="T41" s="232"/>
    </row>
    <row r="42" spans="3:20" ht="15.75" x14ac:dyDescent="0.25">
      <c r="C42" s="239" t="s">
        <v>435</v>
      </c>
      <c r="D42" s="245"/>
      <c r="E42" s="245"/>
      <c r="F42" s="242"/>
      <c r="G42" s="242"/>
      <c r="H42" s="242"/>
      <c r="I42" s="247">
        <v>0</v>
      </c>
      <c r="J42" s="242"/>
      <c r="K42" s="242"/>
      <c r="L42" s="251">
        <v>0</v>
      </c>
      <c r="M42" s="248">
        <v>0</v>
      </c>
      <c r="N42" s="242">
        <v>0</v>
      </c>
      <c r="O42" s="242"/>
      <c r="P42" s="242"/>
      <c r="Q42" s="242"/>
      <c r="R42" s="242">
        <v>0</v>
      </c>
      <c r="S42" s="242"/>
      <c r="T42" s="232"/>
    </row>
    <row r="43" spans="3:20" ht="15.75" x14ac:dyDescent="0.25">
      <c r="C43" s="239" t="s">
        <v>434</v>
      </c>
      <c r="D43" s="245">
        <v>1250962</v>
      </c>
      <c r="E43" s="245">
        <v>1250962</v>
      </c>
      <c r="F43" s="221">
        <v>0</v>
      </c>
      <c r="G43" s="242">
        <v>0</v>
      </c>
      <c r="H43" s="242">
        <v>0</v>
      </c>
      <c r="I43" s="247">
        <v>0</v>
      </c>
      <c r="J43" s="242">
        <v>0</v>
      </c>
      <c r="K43" s="242">
        <v>82824.58</v>
      </c>
      <c r="L43" s="242">
        <v>0</v>
      </c>
      <c r="M43" s="248">
        <v>545369.5</v>
      </c>
      <c r="N43" s="242">
        <v>0</v>
      </c>
      <c r="O43" s="242"/>
      <c r="P43" s="242"/>
      <c r="Q43" s="242"/>
      <c r="R43" s="242">
        <f>SUM(F43:Q43)</f>
        <v>628194.07999999996</v>
      </c>
      <c r="S43" s="242"/>
      <c r="T43" s="232"/>
    </row>
    <row r="44" spans="3:20" ht="31.5" x14ac:dyDescent="0.25">
      <c r="C44" s="239" t="s">
        <v>433</v>
      </c>
      <c r="D44" s="245">
        <v>0</v>
      </c>
      <c r="E44" s="245">
        <v>305000</v>
      </c>
      <c r="F44" s="242">
        <v>0</v>
      </c>
      <c r="G44" s="242">
        <v>0</v>
      </c>
      <c r="H44" s="242">
        <v>0</v>
      </c>
      <c r="I44" s="247">
        <v>0</v>
      </c>
      <c r="J44" s="242">
        <v>0</v>
      </c>
      <c r="K44" s="242">
        <v>303000</v>
      </c>
      <c r="L44" s="242">
        <v>0</v>
      </c>
      <c r="M44" s="242">
        <v>0</v>
      </c>
      <c r="N44" s="242">
        <v>0</v>
      </c>
      <c r="O44" s="242"/>
      <c r="P44" s="242"/>
      <c r="Q44" s="242"/>
      <c r="R44" s="242">
        <f>SUM(F44:Q44)</f>
        <v>303000</v>
      </c>
      <c r="S44" s="242"/>
      <c r="T44" s="232"/>
    </row>
    <row r="45" spans="3:20" ht="15.75" x14ac:dyDescent="0.25">
      <c r="C45" s="241" t="s">
        <v>432</v>
      </c>
      <c r="D45" s="250">
        <f>+D46+D47+D48+D51</f>
        <v>0</v>
      </c>
      <c r="E45" s="250">
        <f>+E46+E47+E48+E51</f>
        <v>0</v>
      </c>
      <c r="F45" s="250">
        <f>+F46+F47+F48+F51</f>
        <v>0</v>
      </c>
      <c r="G45" s="250">
        <f>+G46+G47+G48+G51</f>
        <v>0</v>
      </c>
      <c r="H45" s="250">
        <f>+H46+H47+H48+H51</f>
        <v>0</v>
      </c>
      <c r="I45" s="250">
        <f>+I46+I47+I48+I51</f>
        <v>0</v>
      </c>
      <c r="J45" s="250">
        <f>+J46+J47+J48+J51</f>
        <v>0</v>
      </c>
      <c r="K45" s="250">
        <f>+K46+K47+K48+K51</f>
        <v>0</v>
      </c>
      <c r="L45" s="250">
        <f>+L46+L47+L48+L51</f>
        <v>0</v>
      </c>
      <c r="M45" s="250">
        <f>+M46+M47+M48+M51</f>
        <v>0</v>
      </c>
      <c r="N45" s="250">
        <f>+N46+N47+N48+N51</f>
        <v>0</v>
      </c>
      <c r="O45" s="250">
        <f>+O46+O47+O48+O51</f>
        <v>0</v>
      </c>
      <c r="P45" s="250">
        <f>+P46+P47+P48+P51</f>
        <v>0</v>
      </c>
      <c r="Q45" s="250">
        <f>+Q46+Q47+Q48+Q51</f>
        <v>0</v>
      </c>
      <c r="R45" s="242">
        <f>SUM(F45:Q45)</f>
        <v>0</v>
      </c>
      <c r="S45" s="242"/>
      <c r="T45" s="232"/>
    </row>
    <row r="46" spans="3:20" ht="15.75" x14ac:dyDescent="0.25">
      <c r="C46" s="239" t="s">
        <v>431</v>
      </c>
      <c r="D46" s="245">
        <v>0</v>
      </c>
      <c r="E46" s="245">
        <v>0</v>
      </c>
      <c r="F46" s="242">
        <v>0</v>
      </c>
      <c r="G46" s="242">
        <v>0</v>
      </c>
      <c r="H46" s="242">
        <v>0</v>
      </c>
      <c r="I46" s="242">
        <v>0</v>
      </c>
      <c r="J46" s="242">
        <v>0</v>
      </c>
      <c r="K46" s="242">
        <v>0</v>
      </c>
      <c r="L46" s="242">
        <v>0</v>
      </c>
      <c r="M46" s="242">
        <v>0</v>
      </c>
      <c r="N46" s="242">
        <v>0</v>
      </c>
      <c r="O46" s="242">
        <v>0</v>
      </c>
      <c r="P46" s="242">
        <v>0</v>
      </c>
      <c r="Q46" s="242"/>
      <c r="R46" s="242">
        <f>SUM(F46:Q46)</f>
        <v>0</v>
      </c>
      <c r="S46" s="242"/>
      <c r="T46" s="232"/>
    </row>
    <row r="47" spans="3:20" ht="31.5" x14ac:dyDescent="0.25">
      <c r="C47" s="239" t="s">
        <v>430</v>
      </c>
      <c r="D47" s="245">
        <v>0</v>
      </c>
      <c r="E47" s="245">
        <v>0</v>
      </c>
      <c r="F47" s="242">
        <v>0</v>
      </c>
      <c r="G47" s="242">
        <v>0</v>
      </c>
      <c r="H47" s="242">
        <v>0</v>
      </c>
      <c r="I47" s="242">
        <v>0</v>
      </c>
      <c r="J47" s="242">
        <v>0</v>
      </c>
      <c r="K47" s="242">
        <v>0</v>
      </c>
      <c r="L47" s="242">
        <v>0</v>
      </c>
      <c r="M47" s="242">
        <v>0</v>
      </c>
      <c r="N47" s="242">
        <v>0</v>
      </c>
      <c r="O47" s="242">
        <v>0</v>
      </c>
      <c r="P47" s="242">
        <v>0</v>
      </c>
      <c r="Q47" s="242"/>
      <c r="R47" s="242">
        <f>SUM(F47:Q47)</f>
        <v>0</v>
      </c>
      <c r="S47" s="242"/>
      <c r="T47" s="232"/>
    </row>
    <row r="48" spans="3:20" ht="31.5" x14ac:dyDescent="0.25">
      <c r="C48" s="239" t="s">
        <v>429</v>
      </c>
      <c r="D48" s="245">
        <v>0</v>
      </c>
      <c r="E48" s="245">
        <v>0</v>
      </c>
      <c r="F48" s="221">
        <v>0</v>
      </c>
      <c r="G48" s="242">
        <v>0</v>
      </c>
      <c r="H48" s="242">
        <v>0</v>
      </c>
      <c r="I48" s="242">
        <v>0</v>
      </c>
      <c r="J48" s="242">
        <v>0</v>
      </c>
      <c r="K48" s="242">
        <v>0</v>
      </c>
      <c r="L48" s="242">
        <v>0</v>
      </c>
      <c r="M48" s="242">
        <v>0</v>
      </c>
      <c r="N48" s="242">
        <v>0</v>
      </c>
      <c r="O48" s="242">
        <v>0</v>
      </c>
      <c r="P48" s="242">
        <v>0</v>
      </c>
      <c r="Q48" s="242"/>
      <c r="R48" s="242">
        <f>SUM(F48:Q48)</f>
        <v>0</v>
      </c>
      <c r="S48" s="242"/>
      <c r="T48" s="232"/>
    </row>
    <row r="49" spans="3:20" ht="31.5" hidden="1" x14ac:dyDescent="0.25">
      <c r="C49" s="239" t="s">
        <v>428</v>
      </c>
      <c r="D49" s="245">
        <v>0</v>
      </c>
      <c r="E49" s="245">
        <v>0</v>
      </c>
      <c r="F49" s="242"/>
      <c r="G49" s="242">
        <v>0</v>
      </c>
      <c r="H49" s="242">
        <v>0</v>
      </c>
      <c r="I49" s="242">
        <v>0</v>
      </c>
      <c r="J49" s="242">
        <v>0</v>
      </c>
      <c r="K49" s="242">
        <v>0</v>
      </c>
      <c r="L49" s="242">
        <v>0</v>
      </c>
      <c r="M49" s="242">
        <v>0</v>
      </c>
      <c r="N49" s="242">
        <v>0</v>
      </c>
      <c r="O49" s="242">
        <v>0</v>
      </c>
      <c r="P49" s="242">
        <v>0</v>
      </c>
      <c r="Q49" s="242"/>
      <c r="R49" s="242">
        <v>0</v>
      </c>
      <c r="S49" s="242"/>
      <c r="T49" s="232"/>
    </row>
    <row r="50" spans="3:20" ht="15.75" hidden="1" x14ac:dyDescent="0.25">
      <c r="C50" s="239" t="s">
        <v>427</v>
      </c>
      <c r="D50" s="245">
        <v>0</v>
      </c>
      <c r="E50" s="245">
        <v>0</v>
      </c>
      <c r="F50" s="242"/>
      <c r="G50" s="242">
        <v>0</v>
      </c>
      <c r="H50" s="242">
        <v>0</v>
      </c>
      <c r="I50" s="242">
        <v>0</v>
      </c>
      <c r="J50" s="242">
        <v>0</v>
      </c>
      <c r="K50" s="242">
        <v>0</v>
      </c>
      <c r="L50" s="242">
        <v>0</v>
      </c>
      <c r="M50" s="242">
        <v>0</v>
      </c>
      <c r="N50" s="242">
        <v>0</v>
      </c>
      <c r="O50" s="242">
        <v>0</v>
      </c>
      <c r="P50" s="242">
        <v>0</v>
      </c>
      <c r="Q50" s="242"/>
      <c r="R50" s="242">
        <v>0</v>
      </c>
      <c r="S50" s="242"/>
      <c r="T50" s="232"/>
    </row>
    <row r="51" spans="3:20" ht="40.5" customHeight="1" x14ac:dyDescent="0.25">
      <c r="C51" s="239" t="s">
        <v>426</v>
      </c>
      <c r="D51" s="245">
        <v>0</v>
      </c>
      <c r="E51" s="245">
        <v>0</v>
      </c>
      <c r="F51" s="221">
        <v>0</v>
      </c>
      <c r="G51" s="242">
        <v>0</v>
      </c>
      <c r="H51" s="242">
        <v>0</v>
      </c>
      <c r="I51" s="242">
        <v>0</v>
      </c>
      <c r="J51" s="242">
        <v>0</v>
      </c>
      <c r="K51" s="242">
        <v>0</v>
      </c>
      <c r="L51" s="242">
        <v>0</v>
      </c>
      <c r="M51" s="242">
        <v>0</v>
      </c>
      <c r="N51" s="242">
        <v>0</v>
      </c>
      <c r="O51" s="242">
        <v>0</v>
      </c>
      <c r="P51" s="242">
        <v>0</v>
      </c>
      <c r="Q51" s="242"/>
      <c r="R51" s="242">
        <f>SUM(F51:Q51)</f>
        <v>0</v>
      </c>
      <c r="S51" s="242"/>
      <c r="T51" s="232"/>
    </row>
    <row r="52" spans="3:20" ht="15.75" x14ac:dyDescent="0.25">
      <c r="C52" s="241" t="s">
        <v>425</v>
      </c>
      <c r="D52" s="250">
        <f>D53+D54+D55+D56+D57+D58+D59+D60+D61</f>
        <v>99861043</v>
      </c>
      <c r="E52" s="250">
        <f>E53+E54+E55+E56+E57+E58+E59+E60+E61</f>
        <v>84499043</v>
      </c>
      <c r="F52" s="250">
        <f>F53+F54+F55+F56+F57+F58+F59+F60+F61</f>
        <v>2094855.41</v>
      </c>
      <c r="G52" s="250">
        <f>G53+G54+G55+G56+G57+G58+G59+G60+G61</f>
        <v>4845201.62</v>
      </c>
      <c r="H52" s="250">
        <f>H53+H54+H55+H56+H57+H58+H59+H60+H61</f>
        <v>707614.71</v>
      </c>
      <c r="I52" s="250">
        <f>I53+I54+I55+I56+I57+I58+I59+I60+I61</f>
        <v>0</v>
      </c>
      <c r="J52" s="250">
        <f>J53+J54+J55+J56+J57+J58+J59+J60+J61</f>
        <v>0</v>
      </c>
      <c r="K52" s="250">
        <f>K53+K54+K55+K56+K57+K58+K59+K60+K61</f>
        <v>0</v>
      </c>
      <c r="L52" s="250">
        <f>L53+L54+L55+L56+L57+L58+L59+L60+L61</f>
        <v>446353.26</v>
      </c>
      <c r="M52" s="250">
        <f>M53+M54+M55+M56+M57+M58+M59+M60+M61</f>
        <v>0</v>
      </c>
      <c r="N52" s="237">
        <f>SUM(N53:N61)</f>
        <v>2123100</v>
      </c>
      <c r="O52" s="249">
        <f>SUM(O53:O61)</f>
        <v>0</v>
      </c>
      <c r="P52" s="249">
        <f>SUM(P53:P61)</f>
        <v>0</v>
      </c>
      <c r="Q52" s="249">
        <f>SUM(Q53:Q61)</f>
        <v>0</v>
      </c>
      <c r="R52" s="237">
        <f>SUM(F52:Q52)</f>
        <v>10217125</v>
      </c>
      <c r="S52" s="237"/>
      <c r="T52" s="232"/>
    </row>
    <row r="53" spans="3:20" ht="15.75" x14ac:dyDescent="0.25">
      <c r="C53" s="239" t="s">
        <v>424</v>
      </c>
      <c r="D53" s="245">
        <v>34110850</v>
      </c>
      <c r="E53" s="245">
        <v>34110850</v>
      </c>
      <c r="F53" s="242">
        <v>4400</v>
      </c>
      <c r="G53" s="242">
        <v>3734520.94</v>
      </c>
      <c r="H53" s="242">
        <v>57398.35</v>
      </c>
      <c r="I53" s="242">
        <v>0</v>
      </c>
      <c r="J53" s="242">
        <v>0</v>
      </c>
      <c r="K53" s="242">
        <v>0</v>
      </c>
      <c r="L53" s="242">
        <v>303988.51</v>
      </c>
      <c r="M53" s="242">
        <v>0</v>
      </c>
      <c r="N53" s="242">
        <v>0</v>
      </c>
      <c r="O53" s="242"/>
      <c r="P53" s="242"/>
      <c r="Q53" s="242"/>
      <c r="R53" s="242">
        <f>SUM(F53:Q53)</f>
        <v>4100307.8</v>
      </c>
      <c r="S53" s="242"/>
      <c r="T53" s="232"/>
    </row>
    <row r="54" spans="3:20" ht="31.5" x14ac:dyDescent="0.25">
      <c r="C54" s="239" t="s">
        <v>423</v>
      </c>
      <c r="D54" s="245">
        <v>2512868</v>
      </c>
      <c r="E54" s="245">
        <v>2512868</v>
      </c>
      <c r="F54" s="242">
        <v>0</v>
      </c>
      <c r="G54" s="242">
        <v>0</v>
      </c>
      <c r="H54" s="242">
        <v>0</v>
      </c>
      <c r="I54" s="242">
        <v>0</v>
      </c>
      <c r="J54" s="242">
        <v>0</v>
      </c>
      <c r="K54" s="242">
        <v>0</v>
      </c>
      <c r="L54" s="242">
        <v>0</v>
      </c>
      <c r="M54" s="242">
        <v>0</v>
      </c>
      <c r="N54" s="242">
        <v>0</v>
      </c>
      <c r="O54" s="242"/>
      <c r="P54" s="242"/>
      <c r="Q54" s="242"/>
      <c r="R54" s="242">
        <f>SUM(F54:Q54)</f>
        <v>0</v>
      </c>
      <c r="S54" s="242"/>
      <c r="T54" s="232"/>
    </row>
    <row r="55" spans="3:20" ht="15.75" x14ac:dyDescent="0.25">
      <c r="C55" s="239" t="s">
        <v>422</v>
      </c>
      <c r="D55" s="245">
        <v>1611671</v>
      </c>
      <c r="E55" s="245">
        <v>1611671</v>
      </c>
      <c r="F55" s="242">
        <v>0</v>
      </c>
      <c r="G55" s="242">
        <v>0</v>
      </c>
      <c r="H55" s="242">
        <v>0</v>
      </c>
      <c r="I55" s="242">
        <v>0</v>
      </c>
      <c r="J55" s="242">
        <v>0</v>
      </c>
      <c r="K55" s="242">
        <v>0</v>
      </c>
      <c r="L55" s="242">
        <v>0</v>
      </c>
      <c r="M55" s="242">
        <v>0</v>
      </c>
      <c r="N55" s="242">
        <v>0</v>
      </c>
      <c r="O55" s="242"/>
      <c r="P55" s="242"/>
      <c r="Q55" s="242"/>
      <c r="R55" s="242">
        <f>SUM(F55:Q55)</f>
        <v>0</v>
      </c>
      <c r="S55" s="242"/>
      <c r="T55" s="232"/>
    </row>
    <row r="56" spans="3:20" ht="31.5" x14ac:dyDescent="0.25">
      <c r="C56" s="239" t="s">
        <v>421</v>
      </c>
      <c r="D56" s="245">
        <v>30903018</v>
      </c>
      <c r="E56" s="245">
        <v>15471018</v>
      </c>
      <c r="F56" s="242">
        <v>0</v>
      </c>
      <c r="G56" s="242">
        <v>0</v>
      </c>
      <c r="H56" s="242">
        <v>0</v>
      </c>
      <c r="I56" s="242">
        <v>0</v>
      </c>
      <c r="J56" s="242">
        <v>0</v>
      </c>
      <c r="K56" s="242">
        <v>0</v>
      </c>
      <c r="L56" s="242">
        <v>0</v>
      </c>
      <c r="M56" s="242">
        <v>0</v>
      </c>
      <c r="N56" s="242">
        <v>2123100</v>
      </c>
      <c r="O56" s="242"/>
      <c r="P56" s="242"/>
      <c r="Q56" s="242"/>
      <c r="R56" s="242">
        <f>SUM(F56:Q56)</f>
        <v>2123100</v>
      </c>
      <c r="S56" s="242"/>
      <c r="T56" s="232"/>
    </row>
    <row r="57" spans="3:20" ht="17.25" customHeight="1" x14ac:dyDescent="0.25">
      <c r="C57" s="239" t="s">
        <v>420</v>
      </c>
      <c r="D57" s="245">
        <v>9729252</v>
      </c>
      <c r="E57" s="245">
        <v>9729252</v>
      </c>
      <c r="F57" s="242">
        <v>2090455.41</v>
      </c>
      <c r="G57" s="242">
        <v>1110680.68</v>
      </c>
      <c r="H57" s="242">
        <v>588631.36</v>
      </c>
      <c r="I57" s="242">
        <v>0</v>
      </c>
      <c r="J57" s="242">
        <v>0</v>
      </c>
      <c r="K57" s="242">
        <v>0</v>
      </c>
      <c r="L57" s="242">
        <v>142364.75</v>
      </c>
      <c r="M57" s="242">
        <v>0</v>
      </c>
      <c r="N57" s="242">
        <v>0</v>
      </c>
      <c r="O57" s="242"/>
      <c r="P57" s="242"/>
      <c r="Q57" s="242"/>
      <c r="R57" s="242">
        <f>SUM(F57:Q57)</f>
        <v>3932132.1999999997</v>
      </c>
      <c r="S57" s="242"/>
      <c r="T57" s="232"/>
    </row>
    <row r="58" spans="3:20" ht="15.75" x14ac:dyDescent="0.25">
      <c r="C58" s="239" t="s">
        <v>419</v>
      </c>
      <c r="D58" s="245">
        <v>1834904</v>
      </c>
      <c r="E58" s="245">
        <v>1834904</v>
      </c>
      <c r="F58" s="242">
        <v>0</v>
      </c>
      <c r="G58" s="242">
        <v>0</v>
      </c>
      <c r="H58" s="242">
        <v>0</v>
      </c>
      <c r="I58" s="242">
        <v>0</v>
      </c>
      <c r="J58" s="242">
        <v>0</v>
      </c>
      <c r="K58" s="242">
        <v>0</v>
      </c>
      <c r="L58" s="242">
        <v>0</v>
      </c>
      <c r="M58" s="242">
        <v>0</v>
      </c>
      <c r="N58" s="242">
        <v>0</v>
      </c>
      <c r="O58" s="242"/>
      <c r="P58" s="242"/>
      <c r="Q58" s="242"/>
      <c r="R58" s="242">
        <f>SUM(F58:Q58)</f>
        <v>0</v>
      </c>
      <c r="S58" s="242"/>
      <c r="T58" s="232"/>
    </row>
    <row r="59" spans="3:20" ht="19.5" customHeight="1" x14ac:dyDescent="0.25">
      <c r="C59" s="239" t="s">
        <v>418</v>
      </c>
      <c r="D59" s="245">
        <v>0</v>
      </c>
      <c r="E59" s="245">
        <v>70000</v>
      </c>
      <c r="F59" s="242">
        <v>0</v>
      </c>
      <c r="G59" s="242">
        <v>0</v>
      </c>
      <c r="H59" s="242">
        <v>61585</v>
      </c>
      <c r="I59" s="242">
        <v>0</v>
      </c>
      <c r="J59" s="242">
        <v>0</v>
      </c>
      <c r="K59" s="242">
        <v>0</v>
      </c>
      <c r="L59" s="242">
        <v>0</v>
      </c>
      <c r="M59" s="242">
        <v>0</v>
      </c>
      <c r="N59" s="242">
        <v>0</v>
      </c>
      <c r="O59" s="242"/>
      <c r="P59" s="242"/>
      <c r="Q59" s="242"/>
      <c r="R59" s="242">
        <f>SUM(F59:Q59)</f>
        <v>61585</v>
      </c>
      <c r="S59" s="242"/>
      <c r="T59" s="232"/>
    </row>
    <row r="60" spans="3:20" ht="17.25" customHeight="1" x14ac:dyDescent="0.25">
      <c r="C60" s="239" t="s">
        <v>417</v>
      </c>
      <c r="D60" s="245">
        <v>18911398</v>
      </c>
      <c r="E60" s="245">
        <v>18911398</v>
      </c>
      <c r="F60" s="242">
        <v>0</v>
      </c>
      <c r="G60" s="242">
        <v>0</v>
      </c>
      <c r="H60" s="242">
        <v>0</v>
      </c>
      <c r="I60" s="242">
        <v>0</v>
      </c>
      <c r="J60" s="242">
        <v>0</v>
      </c>
      <c r="K60" s="242">
        <v>0</v>
      </c>
      <c r="L60" s="242">
        <v>0</v>
      </c>
      <c r="M60" s="242">
        <v>0</v>
      </c>
      <c r="N60" s="242">
        <v>0</v>
      </c>
      <c r="O60" s="242"/>
      <c r="P60" s="242"/>
      <c r="Q60" s="242"/>
      <c r="R60" s="242">
        <f>SUM(F60:Q60)</f>
        <v>0</v>
      </c>
      <c r="S60" s="242"/>
      <c r="T60" s="232"/>
    </row>
    <row r="61" spans="3:20" ht="44.25" customHeight="1" x14ac:dyDescent="0.25">
      <c r="C61" s="239" t="s">
        <v>416</v>
      </c>
      <c r="D61" s="245">
        <v>247082</v>
      </c>
      <c r="E61" s="245">
        <v>247082</v>
      </c>
      <c r="F61" s="242">
        <v>0</v>
      </c>
      <c r="G61" s="242">
        <v>0</v>
      </c>
      <c r="H61" s="242">
        <v>0</v>
      </c>
      <c r="I61" s="242">
        <v>0</v>
      </c>
      <c r="J61" s="242">
        <v>0</v>
      </c>
      <c r="K61" s="242">
        <v>0</v>
      </c>
      <c r="L61" s="242">
        <v>0</v>
      </c>
      <c r="M61" s="242">
        <v>0</v>
      </c>
      <c r="N61" s="242">
        <v>0</v>
      </c>
      <c r="O61" s="242"/>
      <c r="P61" s="242"/>
      <c r="Q61" s="242"/>
      <c r="R61" s="242">
        <f>SUM(F61:Q61)</f>
        <v>0</v>
      </c>
      <c r="S61" s="242"/>
      <c r="T61" s="232"/>
    </row>
    <row r="62" spans="3:20" ht="15.75" x14ac:dyDescent="0.25">
      <c r="C62" s="241" t="s">
        <v>415</v>
      </c>
      <c r="D62" s="250">
        <f>D63+D64+D65</f>
        <v>161237405</v>
      </c>
      <c r="E62" s="250">
        <f>E63+E64+E65</f>
        <v>210517405</v>
      </c>
      <c r="F62" s="250">
        <f>F63+F64+F65</f>
        <v>1225</v>
      </c>
      <c r="G62" s="250">
        <f>G63+G64+G65</f>
        <v>0</v>
      </c>
      <c r="H62" s="250">
        <f>H63+H64+H65</f>
        <v>35087769.800000004</v>
      </c>
      <c r="I62" s="250">
        <f>I63+I64+I65</f>
        <v>6262833.1899999995</v>
      </c>
      <c r="J62" s="250">
        <f>J63+J64+J65</f>
        <v>13684151.09</v>
      </c>
      <c r="K62" s="250">
        <f>K63+K64+K65</f>
        <v>7716841.7999999998</v>
      </c>
      <c r="L62" s="250">
        <f>L63+L64+L65</f>
        <v>19767387.75</v>
      </c>
      <c r="M62" s="250">
        <f>M63+M64+M65</f>
        <v>14434838.279999999</v>
      </c>
      <c r="N62" s="249">
        <f>SUM(N63)</f>
        <v>0</v>
      </c>
      <c r="O62" s="249">
        <f>SUM(O63)</f>
        <v>0</v>
      </c>
      <c r="P62" s="249">
        <f>SUM(P64)</f>
        <v>0</v>
      </c>
      <c r="Q62" s="249">
        <f>SUM(Q64)</f>
        <v>0</v>
      </c>
      <c r="R62" s="237">
        <f>SUM(F62:Q62)</f>
        <v>96955046.909999996</v>
      </c>
      <c r="S62" s="237"/>
      <c r="T62" s="232"/>
    </row>
    <row r="63" spans="3:20" ht="15.75" x14ac:dyDescent="0.25">
      <c r="C63" s="239" t="s">
        <v>414</v>
      </c>
      <c r="D63" s="245">
        <v>36194463</v>
      </c>
      <c r="E63" s="245">
        <v>36944463</v>
      </c>
      <c r="F63" s="242">
        <v>0</v>
      </c>
      <c r="G63" s="242">
        <v>0</v>
      </c>
      <c r="H63" s="242">
        <v>1768723.7</v>
      </c>
      <c r="I63" s="247">
        <v>943963.76</v>
      </c>
      <c r="J63" s="242">
        <v>11812032.23</v>
      </c>
      <c r="K63" s="242">
        <v>355601.18</v>
      </c>
      <c r="L63" s="242">
        <v>1062283.03</v>
      </c>
      <c r="M63" s="248">
        <v>749808.67</v>
      </c>
      <c r="N63" s="242">
        <v>0</v>
      </c>
      <c r="O63" s="242"/>
      <c r="P63"/>
      <c r="Q63" s="242"/>
      <c r="R63" s="242">
        <f>SUM(F63:Q63)</f>
        <v>16692412.57</v>
      </c>
      <c r="S63" s="242"/>
      <c r="T63" s="232"/>
    </row>
    <row r="64" spans="3:20" ht="15.75" x14ac:dyDescent="0.25">
      <c r="C64" s="239" t="s">
        <v>413</v>
      </c>
      <c r="D64" s="245">
        <v>125042942</v>
      </c>
      <c r="E64" s="245">
        <v>173572942</v>
      </c>
      <c r="F64" s="242">
        <v>1225</v>
      </c>
      <c r="G64" s="242"/>
      <c r="H64" s="242">
        <v>33319046.100000001</v>
      </c>
      <c r="I64" s="247">
        <v>5318869.43</v>
      </c>
      <c r="J64" s="242">
        <v>1872118.86</v>
      </c>
      <c r="K64" s="242">
        <v>7361240.6200000001</v>
      </c>
      <c r="L64" s="242">
        <v>18705104.719999999</v>
      </c>
      <c r="M64" s="248">
        <v>13685029.609999999</v>
      </c>
      <c r="N64" s="242">
        <v>0</v>
      </c>
      <c r="O64" s="242"/>
      <c r="P64" s="242"/>
      <c r="Q64" s="242"/>
      <c r="R64" s="242">
        <f>SUM(F64:Q64)</f>
        <v>80262634.340000004</v>
      </c>
      <c r="S64" s="242"/>
      <c r="T64" s="232"/>
    </row>
    <row r="65" spans="3:20" ht="15.75" x14ac:dyDescent="0.25">
      <c r="C65" s="239" t="s">
        <v>412</v>
      </c>
      <c r="D65" s="245">
        <v>0</v>
      </c>
      <c r="E65" s="245">
        <v>0</v>
      </c>
      <c r="F65" s="242">
        <v>0</v>
      </c>
      <c r="G65" s="242">
        <v>0</v>
      </c>
      <c r="H65" s="242"/>
      <c r="I65" s="247">
        <v>0</v>
      </c>
      <c r="J65" s="242">
        <v>0</v>
      </c>
      <c r="K65" s="242">
        <v>0</v>
      </c>
      <c r="L65" s="242">
        <v>0</v>
      </c>
      <c r="M65" s="242">
        <v>0</v>
      </c>
      <c r="N65" s="242">
        <v>0</v>
      </c>
      <c r="O65" s="242"/>
      <c r="P65" s="242"/>
      <c r="Q65" s="242"/>
      <c r="R65" s="242">
        <f>SUM(F65:Q65)</f>
        <v>0</v>
      </c>
      <c r="S65" s="242"/>
      <c r="T65" s="232"/>
    </row>
    <row r="66" spans="3:20" ht="31.5" x14ac:dyDescent="0.25">
      <c r="C66" s="241" t="s">
        <v>411</v>
      </c>
      <c r="D66" s="245">
        <v>0</v>
      </c>
      <c r="E66" s="245">
        <v>0</v>
      </c>
      <c r="F66" s="242">
        <v>0</v>
      </c>
      <c r="G66" s="242">
        <v>0</v>
      </c>
      <c r="H66" s="237">
        <v>0</v>
      </c>
      <c r="I66" s="247">
        <v>0</v>
      </c>
      <c r="J66" s="237">
        <v>0</v>
      </c>
      <c r="K66" s="242">
        <v>0</v>
      </c>
      <c r="L66" s="237">
        <v>0</v>
      </c>
      <c r="M66" s="242">
        <v>0</v>
      </c>
      <c r="N66" s="237">
        <v>0</v>
      </c>
      <c r="O66" s="237">
        <v>0</v>
      </c>
      <c r="P66" s="237">
        <v>0</v>
      </c>
      <c r="Q66" s="237">
        <v>0</v>
      </c>
      <c r="R66" s="242">
        <f>SUM(F66:Q66)</f>
        <v>0</v>
      </c>
      <c r="S66" s="242"/>
      <c r="T66" s="232"/>
    </row>
    <row r="67" spans="3:20" ht="15.75" x14ac:dyDescent="0.25">
      <c r="C67" s="239" t="s">
        <v>410</v>
      </c>
      <c r="D67" s="245">
        <v>0</v>
      </c>
      <c r="E67" s="245">
        <v>0</v>
      </c>
      <c r="F67" s="242">
        <v>0</v>
      </c>
      <c r="G67" s="242">
        <v>0</v>
      </c>
      <c r="H67" s="242">
        <v>0</v>
      </c>
      <c r="I67" s="242">
        <v>0</v>
      </c>
      <c r="J67" s="242">
        <v>0</v>
      </c>
      <c r="K67" s="242">
        <v>0</v>
      </c>
      <c r="L67" s="242">
        <v>0</v>
      </c>
      <c r="M67" s="242">
        <v>0</v>
      </c>
      <c r="N67" s="242">
        <v>0</v>
      </c>
      <c r="O67" s="242">
        <v>0</v>
      </c>
      <c r="P67" s="242">
        <v>0</v>
      </c>
      <c r="Q67" s="242"/>
      <c r="R67" s="242">
        <f>SUM(F67:Q67)</f>
        <v>0</v>
      </c>
      <c r="S67" s="242"/>
      <c r="T67" s="232"/>
    </row>
    <row r="68" spans="3:20" ht="31.5" x14ac:dyDescent="0.25">
      <c r="C68" s="239" t="s">
        <v>409</v>
      </c>
      <c r="D68" s="245">
        <v>0</v>
      </c>
      <c r="E68" s="245">
        <v>0</v>
      </c>
      <c r="F68" s="242">
        <v>0</v>
      </c>
      <c r="G68" s="242">
        <v>0</v>
      </c>
      <c r="H68" s="242">
        <v>0</v>
      </c>
      <c r="I68" s="242">
        <v>0</v>
      </c>
      <c r="J68" s="242">
        <v>0</v>
      </c>
      <c r="K68" s="242">
        <v>0</v>
      </c>
      <c r="L68" s="242">
        <v>0</v>
      </c>
      <c r="M68" s="242">
        <v>0</v>
      </c>
      <c r="N68" s="242">
        <v>0</v>
      </c>
      <c r="O68" s="242">
        <v>0</v>
      </c>
      <c r="P68" s="242">
        <v>0</v>
      </c>
      <c r="Q68" s="242"/>
      <c r="R68" s="242">
        <f>SUM(F68:Q68)</f>
        <v>0</v>
      </c>
      <c r="S68" s="242"/>
      <c r="T68" s="232"/>
    </row>
    <row r="69" spans="3:20" ht="15.75" x14ac:dyDescent="0.25">
      <c r="C69" s="241" t="s">
        <v>408</v>
      </c>
      <c r="D69" s="245">
        <v>0</v>
      </c>
      <c r="E69" s="245">
        <v>0</v>
      </c>
      <c r="F69" s="242">
        <v>0</v>
      </c>
      <c r="G69" s="242">
        <v>0</v>
      </c>
      <c r="H69" s="237">
        <v>0</v>
      </c>
      <c r="I69" s="237">
        <v>0</v>
      </c>
      <c r="J69" s="237">
        <v>0</v>
      </c>
      <c r="K69" s="242">
        <v>0</v>
      </c>
      <c r="L69" s="237">
        <v>0</v>
      </c>
      <c r="M69" s="237">
        <v>0</v>
      </c>
      <c r="N69" s="237">
        <v>0</v>
      </c>
      <c r="O69" s="237">
        <v>0</v>
      </c>
      <c r="P69" s="237">
        <v>0</v>
      </c>
      <c r="Q69" s="237">
        <v>0</v>
      </c>
      <c r="R69" s="242">
        <f>SUM(F69:Q69)</f>
        <v>0</v>
      </c>
      <c r="S69" s="242"/>
      <c r="T69" s="232"/>
    </row>
    <row r="70" spans="3:20" ht="15.75" x14ac:dyDescent="0.25">
      <c r="C70" s="239" t="s">
        <v>407</v>
      </c>
      <c r="D70" s="245">
        <v>0</v>
      </c>
      <c r="E70" s="245">
        <v>0</v>
      </c>
      <c r="F70" s="242">
        <v>0</v>
      </c>
      <c r="G70" s="242">
        <v>0</v>
      </c>
      <c r="H70" s="242">
        <v>0</v>
      </c>
      <c r="I70" s="242">
        <v>0</v>
      </c>
      <c r="J70" s="242">
        <v>0</v>
      </c>
      <c r="K70" s="242">
        <v>0</v>
      </c>
      <c r="L70" s="242">
        <v>0</v>
      </c>
      <c r="M70" s="242">
        <v>0</v>
      </c>
      <c r="N70" s="242">
        <v>0</v>
      </c>
      <c r="O70" s="242">
        <v>0</v>
      </c>
      <c r="P70" s="242">
        <v>0</v>
      </c>
      <c r="Q70" s="242"/>
      <c r="R70" s="242">
        <f>SUM(F70:Q70)</f>
        <v>0</v>
      </c>
      <c r="S70" s="242"/>
      <c r="T70" s="232"/>
    </row>
    <row r="71" spans="3:20" ht="15.75" x14ac:dyDescent="0.25">
      <c r="C71" s="246" t="s">
        <v>406</v>
      </c>
      <c r="D71" s="245">
        <v>0</v>
      </c>
      <c r="E71" s="245">
        <v>0</v>
      </c>
      <c r="F71" s="242">
        <v>0</v>
      </c>
      <c r="G71" s="242">
        <v>0</v>
      </c>
      <c r="H71" s="237"/>
      <c r="I71" s="237">
        <v>0</v>
      </c>
      <c r="J71" s="237"/>
      <c r="K71" s="242">
        <v>0</v>
      </c>
      <c r="L71" s="237">
        <v>0</v>
      </c>
      <c r="M71" s="237"/>
      <c r="N71" s="237"/>
      <c r="O71" s="237"/>
      <c r="P71" s="237"/>
      <c r="Q71" s="237"/>
      <c r="R71" s="242">
        <f>SUM(F71:Q71)</f>
        <v>0</v>
      </c>
      <c r="S71" s="242"/>
      <c r="T71" s="232"/>
    </row>
    <row r="72" spans="3:20" ht="15.75" x14ac:dyDescent="0.25">
      <c r="C72" s="241" t="s">
        <v>405</v>
      </c>
      <c r="D72" s="245">
        <v>0</v>
      </c>
      <c r="E72" s="245">
        <v>0</v>
      </c>
      <c r="F72" s="242">
        <v>0</v>
      </c>
      <c r="G72" s="242">
        <v>0</v>
      </c>
      <c r="H72" s="237">
        <v>0</v>
      </c>
      <c r="I72" s="237">
        <v>0</v>
      </c>
      <c r="J72" s="242">
        <v>0</v>
      </c>
      <c r="K72" s="242">
        <v>0</v>
      </c>
      <c r="L72" s="237">
        <v>0</v>
      </c>
      <c r="M72" s="242">
        <v>0</v>
      </c>
      <c r="N72" s="237">
        <v>0</v>
      </c>
      <c r="O72" s="237">
        <v>0</v>
      </c>
      <c r="P72" s="242">
        <v>0</v>
      </c>
      <c r="Q72" s="237">
        <v>0</v>
      </c>
      <c r="R72" s="242">
        <f>SUM(F72:Q72)</f>
        <v>0</v>
      </c>
      <c r="S72" s="242"/>
      <c r="T72" s="232"/>
    </row>
    <row r="73" spans="3:20" ht="23.25" customHeight="1" x14ac:dyDescent="0.25">
      <c r="C73" s="239" t="s">
        <v>404</v>
      </c>
      <c r="D73" s="243">
        <v>0</v>
      </c>
      <c r="E73" s="245">
        <v>0</v>
      </c>
      <c r="F73" s="242">
        <v>0</v>
      </c>
      <c r="G73" s="242">
        <v>0</v>
      </c>
      <c r="H73" s="242">
        <v>0</v>
      </c>
      <c r="I73" s="242">
        <v>0</v>
      </c>
      <c r="J73" s="242">
        <v>0</v>
      </c>
      <c r="K73" s="242">
        <v>0</v>
      </c>
      <c r="L73" s="242">
        <v>0</v>
      </c>
      <c r="M73" s="242">
        <v>0</v>
      </c>
      <c r="N73" s="242">
        <v>0</v>
      </c>
      <c r="O73" s="242"/>
      <c r="P73" s="242"/>
      <c r="Q73" s="242"/>
      <c r="R73" s="242">
        <f>SUM(F73:Q73)</f>
        <v>0</v>
      </c>
      <c r="S73" s="242"/>
      <c r="T73" s="232"/>
    </row>
    <row r="74" spans="3:20" ht="23.25" customHeight="1" x14ac:dyDescent="0.25">
      <c r="C74" s="239" t="s">
        <v>403</v>
      </c>
      <c r="D74" s="243">
        <v>0</v>
      </c>
      <c r="E74" s="243">
        <v>0</v>
      </c>
      <c r="F74" s="242">
        <v>0</v>
      </c>
      <c r="G74" s="242">
        <v>0</v>
      </c>
      <c r="H74" s="242">
        <v>0</v>
      </c>
      <c r="I74" s="242">
        <v>0</v>
      </c>
      <c r="J74" s="242">
        <v>0</v>
      </c>
      <c r="K74" s="242">
        <v>0</v>
      </c>
      <c r="L74" s="242">
        <v>0</v>
      </c>
      <c r="M74" s="242">
        <v>0</v>
      </c>
      <c r="N74" s="242">
        <v>0</v>
      </c>
      <c r="O74" s="242"/>
      <c r="P74" s="242"/>
      <c r="Q74" s="242"/>
      <c r="R74" s="242">
        <f>SUM(F74:Q74)</f>
        <v>0</v>
      </c>
      <c r="S74" s="242"/>
      <c r="T74" s="232"/>
    </row>
    <row r="75" spans="3:20" ht="15.75" x14ac:dyDescent="0.25">
      <c r="C75" s="241" t="s">
        <v>402</v>
      </c>
      <c r="D75" s="244">
        <f>D76+D77</f>
        <v>10545000</v>
      </c>
      <c r="E75" s="244">
        <f>E76+E77</f>
        <v>10475000</v>
      </c>
      <c r="F75" s="244">
        <f>+F76+F77</f>
        <v>4136915.97</v>
      </c>
      <c r="G75" s="244">
        <f>G76+G77</f>
        <v>0</v>
      </c>
      <c r="H75" s="244">
        <f>H76+H77</f>
        <v>0</v>
      </c>
      <c r="I75" s="244">
        <f>I76+I77</f>
        <v>0</v>
      </c>
      <c r="J75" s="244">
        <f>J76+J77</f>
        <v>0</v>
      </c>
      <c r="K75" s="237">
        <v>0</v>
      </c>
      <c r="L75" s="237">
        <v>0</v>
      </c>
      <c r="M75" s="237">
        <v>0</v>
      </c>
      <c r="N75" s="237">
        <v>0</v>
      </c>
      <c r="O75" s="237">
        <v>0</v>
      </c>
      <c r="P75" s="237">
        <v>0</v>
      </c>
      <c r="Q75" s="237">
        <v>0</v>
      </c>
      <c r="R75" s="237">
        <f>SUM(F75:Q75)</f>
        <v>4136915.97</v>
      </c>
      <c r="S75" s="237"/>
      <c r="T75" s="232"/>
    </row>
    <row r="76" spans="3:20" ht="15.75" x14ac:dyDescent="0.25">
      <c r="C76" s="239" t="s">
        <v>401</v>
      </c>
      <c r="D76" s="243">
        <v>10545000</v>
      </c>
      <c r="E76" s="243">
        <v>10475000</v>
      </c>
      <c r="F76" s="221">
        <f>4010615.97+90200+36100</f>
        <v>4136915.97</v>
      </c>
      <c r="G76" s="221">
        <v>0</v>
      </c>
      <c r="H76" s="221">
        <v>0</v>
      </c>
      <c r="I76" s="221">
        <v>0</v>
      </c>
      <c r="J76" s="221">
        <v>0</v>
      </c>
      <c r="K76" s="221">
        <v>0</v>
      </c>
      <c r="L76" s="221">
        <v>0</v>
      </c>
      <c r="M76" s="237">
        <v>0</v>
      </c>
      <c r="N76" s="221">
        <v>0</v>
      </c>
      <c r="O76" s="221"/>
      <c r="P76" s="221"/>
      <c r="Q76" s="221"/>
      <c r="R76" s="242">
        <f>SUM(F76:Q76)</f>
        <v>4136915.97</v>
      </c>
      <c r="S76" s="242"/>
      <c r="T76" s="232"/>
    </row>
    <row r="77" spans="3:20" ht="15.75" x14ac:dyDescent="0.25">
      <c r="C77" s="239" t="s">
        <v>400</v>
      </c>
      <c r="D77" s="238">
        <v>0</v>
      </c>
      <c r="E77" s="238">
        <v>0</v>
      </c>
      <c r="F77" s="221">
        <v>0</v>
      </c>
      <c r="G77" s="221">
        <v>0</v>
      </c>
      <c r="H77" s="221">
        <v>0</v>
      </c>
      <c r="I77" s="221">
        <v>0</v>
      </c>
      <c r="J77" s="221">
        <v>0</v>
      </c>
      <c r="K77" s="221">
        <v>0</v>
      </c>
      <c r="L77" s="221">
        <v>0</v>
      </c>
      <c r="M77" s="237">
        <v>0</v>
      </c>
      <c r="N77" s="221">
        <v>0</v>
      </c>
      <c r="O77" s="221"/>
      <c r="P77" s="221"/>
      <c r="Q77" s="221"/>
      <c r="R77" s="221"/>
      <c r="S77" s="242"/>
      <c r="T77" s="232"/>
    </row>
    <row r="78" spans="3:20" ht="15.75" x14ac:dyDescent="0.25">
      <c r="C78" s="241" t="s">
        <v>399</v>
      </c>
      <c r="D78" s="240">
        <f>D79</f>
        <v>0</v>
      </c>
      <c r="E78" s="240">
        <f>E79</f>
        <v>0</v>
      </c>
      <c r="F78" s="221">
        <v>0</v>
      </c>
      <c r="G78" s="221">
        <v>0</v>
      </c>
      <c r="H78" s="221">
        <v>0</v>
      </c>
      <c r="I78" s="221">
        <v>0</v>
      </c>
      <c r="J78" s="221">
        <v>0</v>
      </c>
      <c r="K78" s="221">
        <v>0</v>
      </c>
      <c r="L78" s="221">
        <v>0</v>
      </c>
      <c r="M78" s="237">
        <v>0</v>
      </c>
      <c r="N78" s="221">
        <v>0</v>
      </c>
      <c r="O78" s="221"/>
      <c r="P78" s="221"/>
      <c r="Q78" s="221"/>
      <c r="R78" s="221"/>
      <c r="S78" s="221"/>
      <c r="T78" s="232"/>
    </row>
    <row r="79" spans="3:20" ht="15.75" x14ac:dyDescent="0.25">
      <c r="C79" s="239" t="s">
        <v>398</v>
      </c>
      <c r="D79" s="238">
        <v>0</v>
      </c>
      <c r="E79" s="238">
        <v>0</v>
      </c>
      <c r="F79" s="236">
        <v>0</v>
      </c>
      <c r="G79" s="236">
        <v>0</v>
      </c>
      <c r="H79" s="236">
        <v>0</v>
      </c>
      <c r="I79" s="236">
        <v>0</v>
      </c>
      <c r="J79" s="236">
        <v>0</v>
      </c>
      <c r="K79" s="236">
        <v>0</v>
      </c>
      <c r="L79" s="236">
        <v>0</v>
      </c>
      <c r="M79" s="237">
        <v>0</v>
      </c>
      <c r="N79" s="221">
        <v>0</v>
      </c>
      <c r="O79" s="236"/>
      <c r="P79" s="236"/>
      <c r="Q79" s="236"/>
      <c r="R79" s="236">
        <v>0</v>
      </c>
      <c r="S79" s="236"/>
      <c r="T79" s="232"/>
    </row>
    <row r="80" spans="3:20" ht="16.5" thickBot="1" x14ac:dyDescent="0.3">
      <c r="C80" s="235" t="s">
        <v>397</v>
      </c>
      <c r="D80" s="234">
        <f>D10+D16+D26+D36+D52+D62+D75</f>
        <v>1759638498</v>
      </c>
      <c r="E80" s="234">
        <f>+E75+E62+E52+E36+E26+E16+E10</f>
        <v>1908638498</v>
      </c>
      <c r="F80" s="234">
        <f>F10+F16+F26+F36+F52+F62+F75</f>
        <v>123645178.65999998</v>
      </c>
      <c r="G80" s="234">
        <f>G10+G16+G26+G36+G52+G62+G75</f>
        <v>110248264.59</v>
      </c>
      <c r="H80" s="234">
        <f>H10+H16+H26+H36+H52+H62+H75</f>
        <v>144099265.37999997</v>
      </c>
      <c r="I80" s="234">
        <f>I10+I16+I26+I36+I52+I62+I75</f>
        <v>158661457.66000003</v>
      </c>
      <c r="J80" s="234">
        <f>J10+J16+J26+J36+J52+J62+J75</f>
        <v>132670193.69</v>
      </c>
      <c r="K80" s="234">
        <f>K10+K16+K26+K36+K52+K62+K75</f>
        <v>127927291.60999998</v>
      </c>
      <c r="L80" s="234">
        <f>L10+L16+L26+L36+L52+L62+L75</f>
        <v>139139627.93000001</v>
      </c>
      <c r="M80" s="234">
        <f>M10+M16+M26+M36+M52+M62+M75</f>
        <v>162943989.74000001</v>
      </c>
      <c r="N80" s="234">
        <f>+N75+N62+N52+N36+N26+N16+N10</f>
        <v>107427006.25</v>
      </c>
      <c r="O80" s="234">
        <f>+O75+O62+O52+O36+O26+O16+O10</f>
        <v>0</v>
      </c>
      <c r="P80" s="234">
        <f>+P75+P62+P52+P36+P26+P16+P10</f>
        <v>0</v>
      </c>
      <c r="Q80" s="234">
        <f>+Q75+Q62+Q52+Q36+Q26+Q16+Q10</f>
        <v>0</v>
      </c>
      <c r="R80" s="234">
        <f>+R75+R62+R52+R36+R26+R16+R10</f>
        <v>1206762275.5099998</v>
      </c>
      <c r="S80" s="233"/>
      <c r="T80" s="232"/>
    </row>
    <row r="81" spans="1:19" ht="48.75" customHeight="1" thickBot="1" x14ac:dyDescent="0.4">
      <c r="C81" s="226" t="s">
        <v>396</v>
      </c>
      <c r="E81" s="227"/>
      <c r="F81" s="231"/>
      <c r="G81" s="231"/>
      <c r="H81" s="231"/>
      <c r="I81" s="231"/>
      <c r="J81" s="231"/>
      <c r="K81" s="231"/>
      <c r="L81" s="227"/>
      <c r="M81" s="227"/>
      <c r="P81"/>
      <c r="Q81"/>
      <c r="R81" s="230"/>
      <c r="S81" s="230"/>
    </row>
    <row r="82" spans="1:19" ht="66.75" customHeight="1" thickBot="1" x14ac:dyDescent="0.4">
      <c r="C82" s="229" t="s">
        <v>395</v>
      </c>
      <c r="D82" s="228"/>
      <c r="E82" s="221"/>
      <c r="F82" s="227"/>
      <c r="G82" s="227"/>
      <c r="H82" s="227"/>
      <c r="I82" s="227"/>
      <c r="J82" s="227"/>
      <c r="K82" s="227"/>
      <c r="L82" s="227"/>
      <c r="M82" s="227"/>
      <c r="P82"/>
      <c r="Q82"/>
    </row>
    <row r="83" spans="1:19" ht="126.75" customHeight="1" thickBot="1" x14ac:dyDescent="0.4">
      <c r="C83" s="226" t="s">
        <v>394</v>
      </c>
      <c r="I83" s="221"/>
      <c r="K83" s="225"/>
      <c r="P83"/>
      <c r="Q83"/>
    </row>
    <row r="84" spans="1:19" s="281" customFormat="1" ht="12.75" x14ac:dyDescent="0.2">
      <c r="A84" s="281" t="s">
        <v>393</v>
      </c>
    </row>
    <row r="85" spans="1:19" x14ac:dyDescent="0.35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/>
    </row>
    <row r="86" spans="1:19" x14ac:dyDescent="0.35">
      <c r="C86" s="282" t="s">
        <v>393</v>
      </c>
    </row>
  </sheetData>
  <mergeCells count="11">
    <mergeCell ref="A84:XFD84"/>
    <mergeCell ref="F7:R7"/>
    <mergeCell ref="C85:P85"/>
    <mergeCell ref="C1:R1"/>
    <mergeCell ref="C2:R2"/>
    <mergeCell ref="C3:R3"/>
    <mergeCell ref="C4:R4"/>
    <mergeCell ref="C5:R5"/>
    <mergeCell ref="C7:C8"/>
    <mergeCell ref="D7:D8"/>
    <mergeCell ref="E7:E8"/>
  </mergeCells>
  <pageMargins left="0.25" right="0.25" top="0.75" bottom="0.75" header="0.3" footer="0.3"/>
  <pageSetup paperSize="5" scale="45" fitToHeight="0" orientation="landscape" r:id="rId1"/>
  <rowBreaks count="1" manualBreakCount="1">
    <brk id="47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 Y EGRESOS SEPTIEMBRE</vt:lpstr>
      <vt:lpstr>Presup. Aprobado-Ejec OAI </vt:lpstr>
      <vt:lpstr>'INGRESOS Y EGRESOS SEPTIEMBRE'!Área_de_impresión</vt:lpstr>
      <vt:lpstr>'Presup. Aprobado-Ejec OAI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VALLEJO GUZMAN</dc:creator>
  <cp:lastModifiedBy>PAOLA JAZMIN CASTILLO</cp:lastModifiedBy>
  <cp:lastPrinted>2025-09-19T19:08:43Z</cp:lastPrinted>
  <dcterms:created xsi:type="dcterms:W3CDTF">2023-05-08T22:14:21Z</dcterms:created>
  <dcterms:modified xsi:type="dcterms:W3CDTF">2025-10-21T14:01:09Z</dcterms:modified>
</cp:coreProperties>
</file>