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EVIDENCIAS DEL SUB-PORTAL\PLANIFICACIÓN\ESTADISTICAS TRIMESTRALES\2025\"/>
    </mc:Choice>
  </mc:AlternateContent>
  <bookViews>
    <workbookView xWindow="0" yWindow="0" windowWidth="20490" windowHeight="6525" firstSheet="5" activeTab="7"/>
  </bookViews>
  <sheets>
    <sheet name="RESUMEN" sheetId="12" r:id="rId1"/>
    <sheet name="EMBARCACIONES " sheetId="1" r:id="rId2"/>
    <sheet name="Representacion porcentual buque" sheetId="8" r:id="rId3"/>
    <sheet name="COMPARATIVO EMB." sheetId="5" r:id="rId4"/>
    <sheet name="CONTENEDORES TEUS" sheetId="3" r:id="rId5"/>
    <sheet name="Contenedores. por unidad Ref." sheetId="15" r:id="rId6"/>
    <sheet name="CARGAS G." sheetId="4" r:id="rId7"/>
    <sheet name="PASAJEROS" sheetId="14" r:id="rId8"/>
  </sheets>
  <definedNames>
    <definedName name="_xlnm._FilterDatabase" localSheetId="5" hidden="1">'Contenedores. por unidad Ref.'!$A$9:$U$26</definedName>
    <definedName name="_xlnm._FilterDatabase" localSheetId="1" hidden="1">'EMBARCACIONES '!$B$8:$N$33</definedName>
    <definedName name="_xlnm.Print_Area" localSheetId="6">'CARGAS G.'!$A$1:$R$154</definedName>
    <definedName name="_xlnm.Print_Area" localSheetId="3">'COMPARATIVO EMB.'!$A$1:$N$92</definedName>
    <definedName name="_xlnm.Print_Area" localSheetId="4">'CONTENEDORES TEUS'!$A$1:$L$233</definedName>
    <definedName name="_xlnm.Print_Area" localSheetId="5">'Contenedores. por unidad Ref.'!$A$1:$U$113</definedName>
    <definedName name="_xlnm.Print_Area" localSheetId="1">'EMBARCACIONES '!$A$2:$N$66</definedName>
    <definedName name="_xlnm.Print_Area" localSheetId="7">PASAJEROS!$A$1:$K$198</definedName>
    <definedName name="_xlnm.Print_Area" localSheetId="2">'Representacion porcentual buque'!$A$1:$N$62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3" l="1"/>
  <c r="G28" i="3"/>
  <c r="F28" i="3"/>
  <c r="E28" i="3"/>
  <c r="D28" i="3"/>
  <c r="C28" i="3"/>
  <c r="Q26" i="4"/>
  <c r="O26" i="4"/>
  <c r="C26" i="4"/>
  <c r="D26" i="4"/>
  <c r="E26" i="4"/>
  <c r="F26" i="4"/>
  <c r="G26" i="4"/>
  <c r="H26" i="4"/>
  <c r="I26" i="4"/>
  <c r="J26" i="4"/>
  <c r="K26" i="4"/>
  <c r="L26" i="4"/>
  <c r="M26" i="4"/>
  <c r="N26" i="4"/>
  <c r="P26" i="4"/>
  <c r="B26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B19" i="4"/>
  <c r="R23" i="4"/>
  <c r="R22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B24" i="4"/>
  <c r="R24" i="4" l="1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B12" i="4"/>
  <c r="G16" i="3"/>
  <c r="G10" i="3"/>
  <c r="H24" i="3"/>
  <c r="H23" i="3"/>
  <c r="H21" i="3"/>
  <c r="H20" i="3"/>
  <c r="C98" i="3"/>
  <c r="D87" i="3"/>
  <c r="C87" i="3"/>
  <c r="D82" i="3"/>
  <c r="C82" i="3"/>
  <c r="E85" i="15" l="1"/>
  <c r="F85" i="15"/>
  <c r="G85" i="15"/>
  <c r="H85" i="15"/>
  <c r="I85" i="15"/>
  <c r="J85" i="15"/>
  <c r="K85" i="15"/>
  <c r="L85" i="15"/>
  <c r="M85" i="15"/>
  <c r="N85" i="15"/>
  <c r="O85" i="15"/>
  <c r="P85" i="15"/>
  <c r="Q85" i="15"/>
  <c r="R85" i="15"/>
  <c r="S85" i="15"/>
  <c r="D85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T51" i="15"/>
  <c r="U51" i="15"/>
  <c r="E94" i="3"/>
  <c r="F94" i="3" s="1"/>
  <c r="E93" i="3"/>
  <c r="F93" i="3" s="1"/>
  <c r="E91" i="3"/>
  <c r="E90" i="3"/>
  <c r="E86" i="3"/>
  <c r="F86" i="3" s="1"/>
  <c r="E85" i="3"/>
  <c r="F85" i="3" s="1"/>
  <c r="E81" i="3"/>
  <c r="F81" i="3" s="1"/>
  <c r="E80" i="3"/>
  <c r="F80" i="3" s="1"/>
  <c r="M8" i="8" l="1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7" i="8"/>
  <c r="E65" i="14" l="1"/>
  <c r="F65" i="14"/>
  <c r="E16" i="12" s="1"/>
  <c r="E25" i="15" l="1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D25" i="15"/>
  <c r="D95" i="3"/>
  <c r="C95" i="3"/>
  <c r="D92" i="3"/>
  <c r="C92" i="3"/>
  <c r="E82" i="3"/>
  <c r="F82" i="3" s="1"/>
  <c r="D8" i="12"/>
  <c r="E6" i="12"/>
  <c r="D6" i="12"/>
  <c r="D112" i="4"/>
  <c r="B117" i="4"/>
  <c r="B57" i="4"/>
  <c r="D10" i="12" s="1"/>
  <c r="B52" i="4"/>
  <c r="B45" i="4"/>
  <c r="E87" i="3" l="1"/>
  <c r="C96" i="3"/>
  <c r="D96" i="3"/>
  <c r="D98" i="3" s="1"/>
  <c r="D206" i="3"/>
  <c r="F91" i="3"/>
  <c r="E92" i="3"/>
  <c r="F92" i="3" s="1"/>
  <c r="E95" i="3"/>
  <c r="F95" i="3" s="1"/>
  <c r="F90" i="3"/>
  <c r="U85" i="15"/>
  <c r="T85" i="15"/>
  <c r="E68" i="15"/>
  <c r="F68" i="15"/>
  <c r="G68" i="15"/>
  <c r="H68" i="15"/>
  <c r="I68" i="15"/>
  <c r="J68" i="15"/>
  <c r="K68" i="15"/>
  <c r="L68" i="15"/>
  <c r="M68" i="15"/>
  <c r="N68" i="15"/>
  <c r="O68" i="15"/>
  <c r="P68" i="15"/>
  <c r="Q68" i="15"/>
  <c r="R68" i="15"/>
  <c r="S68" i="15"/>
  <c r="T68" i="15"/>
  <c r="U68" i="15"/>
  <c r="D68" i="15"/>
  <c r="H15" i="3"/>
  <c r="H14" i="3"/>
  <c r="C206" i="3"/>
  <c r="D14" i="12" l="1"/>
  <c r="E14" i="12"/>
  <c r="F87" i="3"/>
  <c r="E96" i="3"/>
  <c r="F96" i="3" s="1"/>
  <c r="C112" i="14"/>
  <c r="D112" i="14"/>
  <c r="E112" i="14"/>
  <c r="F112" i="14"/>
  <c r="G112" i="14"/>
  <c r="H112" i="14"/>
  <c r="I112" i="14"/>
  <c r="J112" i="14"/>
  <c r="B112" i="14"/>
  <c r="E98" i="3" l="1"/>
  <c r="F98" i="3" s="1"/>
  <c r="D102" i="4"/>
  <c r="D116" i="4"/>
  <c r="D111" i="4"/>
  <c r="F14" i="12" l="1"/>
  <c r="D132" i="4"/>
  <c r="E132" i="4" s="1"/>
  <c r="D133" i="4"/>
  <c r="E133" i="4" s="1"/>
  <c r="D131" i="4"/>
  <c r="E131" i="4" s="1"/>
  <c r="E111" i="4" l="1"/>
  <c r="D22" i="3"/>
  <c r="E22" i="3"/>
  <c r="F22" i="3"/>
  <c r="G22" i="3"/>
  <c r="C22" i="3"/>
  <c r="H22" i="3" l="1"/>
  <c r="D161" i="14"/>
  <c r="E18" i="12" s="1"/>
  <c r="C161" i="14"/>
  <c r="D18" i="12" s="1"/>
  <c r="E160" i="14"/>
  <c r="E159" i="14"/>
  <c r="E158" i="14"/>
  <c r="F158" i="14" s="1"/>
  <c r="E157" i="14"/>
  <c r="F157" i="14" s="1"/>
  <c r="E156" i="14"/>
  <c r="E155" i="14"/>
  <c r="F155" i="14" s="1"/>
  <c r="E154" i="14"/>
  <c r="F154" i="14" s="1"/>
  <c r="E153" i="14"/>
  <c r="F153" i="14" s="1"/>
  <c r="K111" i="14"/>
  <c r="K110" i="14"/>
  <c r="K109" i="14"/>
  <c r="D16" i="12"/>
  <c r="G64" i="14"/>
  <c r="G63" i="14"/>
  <c r="G62" i="14"/>
  <c r="H62" i="14" s="1"/>
  <c r="G61" i="14"/>
  <c r="G60" i="14"/>
  <c r="G59" i="14"/>
  <c r="H59" i="14" s="1"/>
  <c r="G58" i="14"/>
  <c r="H58" i="14" s="1"/>
  <c r="G57" i="14"/>
  <c r="H57" i="14" s="1"/>
  <c r="G22" i="14"/>
  <c r="F22" i="14"/>
  <c r="D22" i="14"/>
  <c r="C22" i="14"/>
  <c r="E21" i="14"/>
  <c r="E20" i="14"/>
  <c r="E19" i="14"/>
  <c r="E18" i="14"/>
  <c r="E17" i="14"/>
  <c r="E16" i="14"/>
  <c r="E15" i="14"/>
  <c r="E14" i="14"/>
  <c r="F16" i="12" l="1"/>
  <c r="F18" i="12"/>
  <c r="K112" i="14"/>
  <c r="G65" i="14"/>
  <c r="H65" i="14" s="1"/>
  <c r="E161" i="14"/>
  <c r="F161" i="14" s="1"/>
  <c r="E22" i="14"/>
  <c r="N9" i="1" l="1"/>
  <c r="D56" i="4" l="1"/>
  <c r="E56" i="4" s="1"/>
  <c r="D55" i="4"/>
  <c r="E55" i="4" s="1"/>
  <c r="D49" i="4"/>
  <c r="E49" i="4" s="1"/>
  <c r="D50" i="4"/>
  <c r="E50" i="4" s="1"/>
  <c r="D51" i="4"/>
  <c r="E51" i="4" s="1"/>
  <c r="D48" i="4"/>
  <c r="E48" i="4" s="1"/>
  <c r="D42" i="4"/>
  <c r="E42" i="4" s="1"/>
  <c r="D43" i="4"/>
  <c r="E43" i="4" s="1"/>
  <c r="D44" i="4"/>
  <c r="E44" i="4" s="1"/>
  <c r="D41" i="4"/>
  <c r="E41" i="4" s="1"/>
  <c r="E204" i="3"/>
  <c r="F204" i="3" s="1"/>
  <c r="E205" i="3"/>
  <c r="F205" i="3" s="1"/>
  <c r="E203" i="3"/>
  <c r="F203" i="3" s="1"/>
  <c r="E85" i="5" l="1"/>
  <c r="F85" i="5" s="1"/>
  <c r="B59" i="4" l="1"/>
  <c r="D12" i="12" s="1"/>
  <c r="N27" i="1"/>
  <c r="C65" i="1"/>
  <c r="G14" i="12" l="1"/>
  <c r="G16" i="12"/>
  <c r="G18" i="12"/>
  <c r="E68" i="5" l="1"/>
  <c r="F68" i="5" s="1"/>
  <c r="E69" i="5"/>
  <c r="F69" i="5" s="1"/>
  <c r="E70" i="5"/>
  <c r="F70" i="5" s="1"/>
  <c r="E71" i="5"/>
  <c r="F71" i="5" s="1"/>
  <c r="E72" i="5"/>
  <c r="F72" i="5" s="1"/>
  <c r="E73" i="5"/>
  <c r="E74" i="5"/>
  <c r="F74" i="5" s="1"/>
  <c r="E75" i="5"/>
  <c r="F75" i="5" s="1"/>
  <c r="E76" i="5"/>
  <c r="F76" i="5" s="1"/>
  <c r="E77" i="5"/>
  <c r="F77" i="5" s="1"/>
  <c r="E78" i="5"/>
  <c r="F78" i="5" s="1"/>
  <c r="E79" i="5"/>
  <c r="F79" i="5" s="1"/>
  <c r="E80" i="5"/>
  <c r="E81" i="5"/>
  <c r="F81" i="5" s="1"/>
  <c r="E82" i="5"/>
  <c r="F82" i="5" s="1"/>
  <c r="E83" i="5"/>
  <c r="F83" i="5" s="1"/>
  <c r="E84" i="5"/>
  <c r="F84" i="5" s="1"/>
  <c r="E86" i="5"/>
  <c r="E87" i="5"/>
  <c r="F87" i="5" s="1"/>
  <c r="E88" i="5"/>
  <c r="F88" i="5" s="1"/>
  <c r="E89" i="5"/>
  <c r="F89" i="5" s="1"/>
  <c r="E67" i="5"/>
  <c r="F67" i="5" s="1"/>
  <c r="C90" i="5"/>
  <c r="D90" i="5"/>
  <c r="N12" i="5"/>
  <c r="E90" i="5" l="1"/>
  <c r="F90" i="5" s="1"/>
  <c r="N13" i="5" l="1"/>
  <c r="F5" i="12" s="1"/>
  <c r="G5" i="12" s="1"/>
  <c r="B134" i="4" l="1"/>
  <c r="R9" i="4" l="1"/>
  <c r="R10" i="4"/>
  <c r="R11" i="4"/>
  <c r="R8" i="4"/>
  <c r="R12" i="4" l="1"/>
  <c r="C30" i="8"/>
  <c r="D32" i="1"/>
  <c r="N21" i="1"/>
  <c r="N10" i="1"/>
  <c r="N11" i="1"/>
  <c r="N12" i="1"/>
  <c r="N13" i="1"/>
  <c r="N14" i="1"/>
  <c r="N15" i="1"/>
  <c r="N16" i="1"/>
  <c r="N17" i="1"/>
  <c r="N18" i="1"/>
  <c r="N19" i="1"/>
  <c r="N20" i="1"/>
  <c r="N22" i="1"/>
  <c r="N23" i="1"/>
  <c r="N24" i="1"/>
  <c r="N25" i="1"/>
  <c r="N26" i="1"/>
  <c r="N28" i="1"/>
  <c r="N29" i="1"/>
  <c r="N30" i="1"/>
  <c r="N31" i="1"/>
  <c r="C134" i="4" l="1"/>
  <c r="E102" i="4"/>
  <c r="D103" i="4"/>
  <c r="E103" i="4" s="1"/>
  <c r="D104" i="4"/>
  <c r="E104" i="4" s="1"/>
  <c r="D105" i="4"/>
  <c r="E105" i="4" s="1"/>
  <c r="D106" i="4"/>
  <c r="E106" i="4" s="1"/>
  <c r="D107" i="4"/>
  <c r="E107" i="4" s="1"/>
  <c r="D108" i="4"/>
  <c r="E108" i="4" s="1"/>
  <c r="D109" i="4"/>
  <c r="E109" i="4" s="1"/>
  <c r="D110" i="4"/>
  <c r="E110" i="4" s="1"/>
  <c r="D113" i="4"/>
  <c r="E113" i="4" s="1"/>
  <c r="D114" i="4"/>
  <c r="E114" i="4" s="1"/>
  <c r="D115" i="4"/>
  <c r="E116" i="4"/>
  <c r="D101" i="4"/>
  <c r="C117" i="4"/>
  <c r="D117" i="4" s="1"/>
  <c r="C45" i="4"/>
  <c r="F6" i="12" s="1"/>
  <c r="G6" i="12" s="1"/>
  <c r="R15" i="4"/>
  <c r="C57" i="4"/>
  <c r="R16" i="4"/>
  <c r="R17" i="4"/>
  <c r="R18" i="4"/>
  <c r="H43" i="3"/>
  <c r="H44" i="3"/>
  <c r="H42" i="3"/>
  <c r="D45" i="3"/>
  <c r="E45" i="3"/>
  <c r="F45" i="3"/>
  <c r="G45" i="3"/>
  <c r="C45" i="3"/>
  <c r="G25" i="3"/>
  <c r="F25" i="3"/>
  <c r="E25" i="3"/>
  <c r="D25" i="3"/>
  <c r="C25" i="3"/>
  <c r="F16" i="3"/>
  <c r="E16" i="3"/>
  <c r="D16" i="3"/>
  <c r="C16" i="3"/>
  <c r="F10" i="3"/>
  <c r="E10" i="3"/>
  <c r="D10" i="3"/>
  <c r="C10" i="3"/>
  <c r="H9" i="3"/>
  <c r="H8" i="3"/>
  <c r="C52" i="4"/>
  <c r="R19" i="4" l="1"/>
  <c r="R26" i="4" s="1"/>
  <c r="H25" i="3"/>
  <c r="E10" i="12"/>
  <c r="F10" i="12" s="1"/>
  <c r="G10" i="12" s="1"/>
  <c r="E8" i="12"/>
  <c r="F8" i="12" s="1"/>
  <c r="G8" i="12" s="1"/>
  <c r="E206" i="3"/>
  <c r="F206" i="3" s="1"/>
  <c r="C59" i="4"/>
  <c r="H45" i="3"/>
  <c r="E26" i="3"/>
  <c r="F26" i="3"/>
  <c r="E117" i="4"/>
  <c r="D134" i="4"/>
  <c r="E134" i="4" s="1"/>
  <c r="D45" i="4"/>
  <c r="H10" i="3"/>
  <c r="G26" i="3"/>
  <c r="H16" i="3"/>
  <c r="C26" i="3"/>
  <c r="D26" i="3"/>
  <c r="J8" i="5"/>
  <c r="K8" i="5" s="1"/>
  <c r="E12" i="12" l="1"/>
  <c r="F12" i="12" s="1"/>
  <c r="G12" i="12" s="1"/>
  <c r="H26" i="3"/>
  <c r="E45" i="4"/>
  <c r="D57" i="4" l="1"/>
  <c r="E57" i="4" s="1"/>
  <c r="D52" i="4" l="1"/>
  <c r="E52" i="4" l="1"/>
  <c r="D59" i="4"/>
  <c r="E59" i="4" s="1"/>
  <c r="E32" i="1"/>
  <c r="F32" i="1"/>
  <c r="G32" i="1"/>
  <c r="H32" i="1"/>
  <c r="I32" i="1"/>
  <c r="J32" i="1"/>
  <c r="K32" i="1"/>
  <c r="L32" i="1"/>
  <c r="M32" i="1"/>
  <c r="C32" i="1"/>
  <c r="D30" i="8"/>
  <c r="E30" i="8"/>
  <c r="F30" i="8"/>
  <c r="G30" i="8"/>
  <c r="H30" i="8"/>
  <c r="I30" i="8"/>
  <c r="J30" i="8"/>
  <c r="K30" i="8"/>
  <c r="L30" i="8"/>
  <c r="B30" i="8"/>
  <c r="N32" i="1" l="1"/>
  <c r="M30" i="8" l="1"/>
  <c r="N7" i="8" l="1"/>
  <c r="N25" i="8"/>
  <c r="N13" i="8"/>
  <c r="N26" i="8"/>
  <c r="N14" i="8"/>
  <c r="N28" i="8"/>
  <c r="N16" i="8"/>
  <c r="N29" i="8"/>
  <c r="N17" i="8"/>
  <c r="N30" i="8"/>
  <c r="N19" i="8"/>
  <c r="N8" i="8"/>
  <c r="N9" i="8"/>
  <c r="N21" i="8"/>
  <c r="N22" i="8"/>
  <c r="N23" i="8"/>
  <c r="N24" i="8"/>
  <c r="N15" i="8"/>
  <c r="N18" i="8"/>
  <c r="N20" i="8"/>
  <c r="N10" i="8"/>
  <c r="N11" i="8"/>
  <c r="N12" i="8"/>
  <c r="N27" i="8"/>
  <c r="C46" i="14"/>
</calcChain>
</file>

<file path=xl/sharedStrings.xml><?xml version="1.0" encoding="utf-8"?>
<sst xmlns="http://schemas.openxmlformats.org/spreadsheetml/2006/main" count="712" uniqueCount="266">
  <si>
    <t>PUERTOS Y TERMINALES</t>
  </si>
  <si>
    <t>ARROYO BARRIL</t>
  </si>
  <si>
    <t>AZUA</t>
  </si>
  <si>
    <t>BARAHONA</t>
  </si>
  <si>
    <t>BOCA CHICA</t>
  </si>
  <si>
    <t>CAP CANA</t>
  </si>
  <si>
    <t>CAUCEDO</t>
  </si>
  <si>
    <t>LA CANA</t>
  </si>
  <si>
    <t>LA ROMANA</t>
  </si>
  <si>
    <t>MANZANILLO</t>
  </si>
  <si>
    <t>PEDERNALES</t>
  </si>
  <si>
    <t>PLAZA MARINA</t>
  </si>
  <si>
    <t>PUERTO PLATA</t>
  </si>
  <si>
    <t>PUNTA CATALINA</t>
  </si>
  <si>
    <t>SANTA BÁRBARA</t>
  </si>
  <si>
    <t>SANTO DOMINGO</t>
  </si>
  <si>
    <t xml:space="preserve">TOTAL </t>
  </si>
  <si>
    <t>TOTAL</t>
  </si>
  <si>
    <t>GRANELEROS</t>
  </si>
  <si>
    <t>TANQUEROS</t>
  </si>
  <si>
    <t>CRUCEROS</t>
  </si>
  <si>
    <t>PESQUEROS</t>
  </si>
  <si>
    <t>REMOLCADORES</t>
  </si>
  <si>
    <t>BARCAZAS</t>
  </si>
  <si>
    <t>YATES</t>
  </si>
  <si>
    <t>DRAGAS / OTROS</t>
  </si>
  <si>
    <t>FERRIE</t>
  </si>
  <si>
    <t>AUTORIDAD PORTUARIA DOMINICANA</t>
  </si>
  <si>
    <t xml:space="preserve">Resumen </t>
  </si>
  <si>
    <t>Variación</t>
  </si>
  <si>
    <t>Embarcaciones</t>
  </si>
  <si>
    <t>ISLAS CATALINA</t>
  </si>
  <si>
    <t>SAN PEDRO DE MACORÍS</t>
  </si>
  <si>
    <t>Variación Absoluta</t>
  </si>
  <si>
    <t>Variación Porcentual</t>
  </si>
  <si>
    <t xml:space="preserve">PUERTOS </t>
  </si>
  <si>
    <t>AMBER COVE</t>
  </si>
  <si>
    <t>TEUs DE IMPORTACIÓN</t>
  </si>
  <si>
    <t>CARGADOS</t>
  </si>
  <si>
    <t>VACIOS</t>
  </si>
  <si>
    <t>TEUs DE EXPORTACIÓN</t>
  </si>
  <si>
    <t>TEUs EN TRÁNSITO</t>
  </si>
  <si>
    <t>ENTRADA</t>
  </si>
  <si>
    <t>SALIDA</t>
  </si>
  <si>
    <t>EXPORTACIÓN</t>
  </si>
  <si>
    <t>TRÁNSITO</t>
  </si>
  <si>
    <t>IMPORTACIÓN</t>
  </si>
  <si>
    <t xml:space="preserve"> CARGA GRAL. SUELTA</t>
  </si>
  <si>
    <t xml:space="preserve"> CARGA GRAL. CONTENERIZADA</t>
  </si>
  <si>
    <t xml:space="preserve"> CARGA GRANEL SÓLIDA</t>
  </si>
  <si>
    <t>CARGA GRANEL LÍQUIDA</t>
  </si>
  <si>
    <t>TOTAL IMPORTACIÓN</t>
  </si>
  <si>
    <t xml:space="preserve"> SALIDA</t>
  </si>
  <si>
    <t xml:space="preserve">  </t>
  </si>
  <si>
    <t>CONCEPTO</t>
  </si>
  <si>
    <t xml:space="preserve">IMPORTACIÓN </t>
  </si>
  <si>
    <t xml:space="preserve">EXPORTACIÓN </t>
  </si>
  <si>
    <t xml:space="preserve"> </t>
  </si>
  <si>
    <t>AUTORIDAD PORTURIA DOMINICANA</t>
  </si>
  <si>
    <t xml:space="preserve">PORCENTUAL </t>
  </si>
  <si>
    <t xml:space="preserve">TOTAL TÁNSITO </t>
  </si>
  <si>
    <t>TOTAL EXPORTACÓN</t>
  </si>
  <si>
    <t>VARIACIÓN ABSOLUTA</t>
  </si>
  <si>
    <t>V. ABSOLUTA</t>
  </si>
  <si>
    <t>V. PORCENTUAL</t>
  </si>
  <si>
    <t xml:space="preserve">MOVIMIENTO  DE EMBARCACIONES CLASIFICADAS POR PUERTOS Y TIPOS. </t>
  </si>
  <si>
    <t>*Cifras sujetas a rectificación.</t>
  </si>
  <si>
    <t>MOVIMIENTO DE CONTENEDORES POR PUERTOS  CARGADOS, VACÍOS  Y  EN CALIDAD DE TRÁNSITO</t>
  </si>
  <si>
    <t>Valor porcentual</t>
  </si>
  <si>
    <t>Valor absoluto</t>
  </si>
  <si>
    <t>VARIACIÓN PORCENTUAL</t>
  </si>
  <si>
    <t xml:space="preserve"> CARGA CONTENERIZADA</t>
  </si>
  <si>
    <t xml:space="preserve"> CARGA GENERAL  SUELTA</t>
  </si>
  <si>
    <t xml:space="preserve"> CARGA GENERAL SUELTA</t>
  </si>
  <si>
    <t>Cantidad de Embarcaciones</t>
  </si>
  <si>
    <t>Concepto</t>
  </si>
  <si>
    <t xml:space="preserve">MOVIMIENTO  DE EMBARCACIONES CLASIFICADAS POR PUERTOS </t>
  </si>
  <si>
    <t>*Valores expresado en (TEU)</t>
  </si>
  <si>
    <t>RÍO HAINA</t>
  </si>
  <si>
    <t>*Valores Expresados en Toneladas Métricas (T.M.)</t>
  </si>
  <si>
    <t>PUERTOS</t>
  </si>
  <si>
    <t>PORCENTAJE</t>
  </si>
  <si>
    <t>DIFERENCIAS</t>
  </si>
  <si>
    <t>CARGAS</t>
  </si>
  <si>
    <t>Puertos</t>
  </si>
  <si>
    <t>BAHÍA DE CALDERAS</t>
  </si>
  <si>
    <t>TAÍNO BAY</t>
  </si>
  <si>
    <t xml:space="preserve">LUPERÓN </t>
  </si>
  <si>
    <t>PESQUERO</t>
  </si>
  <si>
    <t xml:space="preserve">SANTA BÁRBARA </t>
  </si>
  <si>
    <t>ESTADÍSTICA. DIRECCIÓN DE PLANIFICACIÓN Y DESARROLLO</t>
  </si>
  <si>
    <t xml:space="preserve"> ESTADÍSTICA. DIRECCIÓN DE PLANIFICACIÓN Y DESARROLLO</t>
  </si>
  <si>
    <t>REM.</t>
  </si>
  <si>
    <t>Absoluta</t>
  </si>
  <si>
    <t>Porcentual</t>
  </si>
  <si>
    <t>CONTENEDORES (TEUS)</t>
  </si>
  <si>
    <t xml:space="preserve"> ESTADÍSTICA. DIRECCIÓN DE PLANIFICACIÓN Y DESAROLLO</t>
  </si>
  <si>
    <t>CARGA LÍQUIDA</t>
  </si>
  <si>
    <t xml:space="preserve"> CARGA SÓLIDA</t>
  </si>
  <si>
    <t>COMPARATIVO DEL  MOVIMIENTO DE CARGAS POR PUERTOS</t>
  </si>
  <si>
    <t>ESTADÍSTICA.DIRECCIÓN DE PLANIFICACIÓN Y DESARROLLO</t>
  </si>
  <si>
    <t>TEUs EN TRÁNSITO SALIDA</t>
  </si>
  <si>
    <t>TEUs EN TRÁNSITO ENTRADA</t>
  </si>
  <si>
    <t xml:space="preserve">MOVIMIENTO DE CRUCEROS VÍA MARÍTIMA </t>
  </si>
  <si>
    <t>PASAJEROS ENTRADA</t>
  </si>
  <si>
    <t>PASAJEROS TRÁNSITO</t>
  </si>
  <si>
    <t>TOTAL DE PASAJEROS</t>
  </si>
  <si>
    <t>TRIPULACIÓN</t>
  </si>
  <si>
    <t>PASAJEROS DE SALIDA</t>
  </si>
  <si>
    <t>SANTO DOMINGO FERRY</t>
  </si>
  <si>
    <t xml:space="preserve">AMBER COVE </t>
  </si>
  <si>
    <t>SANTO DOMINGO  CRUCERO</t>
  </si>
  <si>
    <t>SANTO DOMINGO (FERRY)</t>
  </si>
  <si>
    <t>MOVIMIENTO DE CRUCERISTAS  CLASIFICADOS POR MES  Y PUERTOS</t>
  </si>
  <si>
    <t>MES</t>
  </si>
  <si>
    <t xml:space="preserve">SANTO DOMINGO CRUCERO </t>
  </si>
  <si>
    <t>ISLA CATALINA</t>
  </si>
  <si>
    <t>SANTA BÁRBARA SAMANÁ</t>
  </si>
  <si>
    <t xml:space="preserve">CABO ROJO PEDERNALES </t>
  </si>
  <si>
    <t>Puerto</t>
  </si>
  <si>
    <t>Importación 20 cargado</t>
  </si>
  <si>
    <t>Importación 20 vacío</t>
  </si>
  <si>
    <t>Importación 40 cargado</t>
  </si>
  <si>
    <t>Importación 40 vacío</t>
  </si>
  <si>
    <t>Importación 45 cargado</t>
  </si>
  <si>
    <t>Importación 45 vacío</t>
  </si>
  <si>
    <t>Importación 48 cargado</t>
  </si>
  <si>
    <t>Importación 48 vacío</t>
  </si>
  <si>
    <t>Importación 65 cargado</t>
  </si>
  <si>
    <t>Importación 65 vacío</t>
  </si>
  <si>
    <t>Teus Importación total cargado</t>
  </si>
  <si>
    <t>Teus Importación total vacío</t>
  </si>
  <si>
    <t>HAINA ORIENTAL</t>
  </si>
  <si>
    <t>Exportación 20 cargado</t>
  </si>
  <si>
    <t>Exportación 20 vacío</t>
  </si>
  <si>
    <t>Exportación 40 cargado</t>
  </si>
  <si>
    <t>Exportación 40 vacío</t>
  </si>
  <si>
    <t>Exportación 45 cargado</t>
  </si>
  <si>
    <t>Exportación 45 vacío</t>
  </si>
  <si>
    <t>Exportación 48 cargado</t>
  </si>
  <si>
    <t>Exportación 48 vacío</t>
  </si>
  <si>
    <t>Exportación 65 cargado</t>
  </si>
  <si>
    <t>Exportación 65 vacío</t>
  </si>
  <si>
    <t>Teus Exportación total cargado</t>
  </si>
  <si>
    <t>Teus Exportación total vacío</t>
  </si>
  <si>
    <t>Tránsito de Entrada 20 cargado</t>
  </si>
  <si>
    <t>Tránsito de Entrada 20 vacío</t>
  </si>
  <si>
    <t>Tránsito de Entrada 40 cargado</t>
  </si>
  <si>
    <t>Tránsito de Entrada 40 vacío</t>
  </si>
  <si>
    <t>Tránsito de Entrada 45 cargado</t>
  </si>
  <si>
    <t>Tránsito de Entrada 45 vacío</t>
  </si>
  <si>
    <t>Tránsito de Entrada 48 cargado</t>
  </si>
  <si>
    <t>Tránsito de Entrada 48 vacío</t>
  </si>
  <si>
    <t>Tránsito de Entrada 65 cargado</t>
  </si>
  <si>
    <t>Tránsito de Entrada 65 vacío</t>
  </si>
  <si>
    <t>Teus Tránsito de Entrada total cargado</t>
  </si>
  <si>
    <t>Teus Tránsito de Entrada total vacío</t>
  </si>
  <si>
    <t>Tránsito de Salida 20 cargado</t>
  </si>
  <si>
    <t>Tránsito de Salida 20 vacío</t>
  </si>
  <si>
    <t>Tránsito de Salida 40 cargado</t>
  </si>
  <si>
    <t>Tránsito de Salida 40 vacío</t>
  </si>
  <si>
    <t>Tránsito de Salida 45 cargado</t>
  </si>
  <si>
    <t>Tránsito de Salida 45 vacío</t>
  </si>
  <si>
    <t>Tránsito de Salida 48 cargado</t>
  </si>
  <si>
    <t>Tránsito de Salida 48 vacío</t>
  </si>
  <si>
    <t>Tránsito de Salida 65 cargado</t>
  </si>
  <si>
    <t>Tránsito de Salida 65 vacío</t>
  </si>
  <si>
    <t>Teus Tránsito de Salida total cargado</t>
  </si>
  <si>
    <t>Teus Tránsito de Salida total vacío</t>
  </si>
  <si>
    <t>MOVIMIENTO DE CONTENEDORES EXPRESADO EN UNIDAD / TEUS</t>
  </si>
  <si>
    <t>DIFERENCIA</t>
  </si>
  <si>
    <t>TOTAL DE CONTENEDORES IMPORTACIÓN</t>
  </si>
  <si>
    <t>TOTAL DE CONTENEDORES TRÁNSITO IMPORTACIÓN</t>
  </si>
  <si>
    <t>TOTAL DE CONTENEDORES TRÁNSITO EXPORTACIÓN</t>
  </si>
  <si>
    <t>CANTIDAD DE CONTENEDORES</t>
  </si>
  <si>
    <t xml:space="preserve"> CONTENEDORES IMPORTACIÓN</t>
  </si>
  <si>
    <t>CONTENEDORES EXPORTACIÓN</t>
  </si>
  <si>
    <t xml:space="preserve"> CONTENEDORES TRÁNSITO IMPORTACIÓN</t>
  </si>
  <si>
    <t>CONTENEDORES TRÁNSITO EXPORTACIÓN</t>
  </si>
  <si>
    <t>TEUS DE IMPORTACIÓN</t>
  </si>
  <si>
    <t>TEUS DE EXPORTACIÓN</t>
  </si>
  <si>
    <t>TEUS EN TRÁNSITO</t>
  </si>
  <si>
    <t>TOTAL (EN TEUS)</t>
  </si>
  <si>
    <t>TOTAL EN TEUS</t>
  </si>
  <si>
    <t>MOVIMIENTO DE CARGAS CLASIFICADAS POR TIPOS Y PUERTOS  (EN T.M.)</t>
  </si>
  <si>
    <t>TOTAL GENERAL (EN T.M.)</t>
  </si>
  <si>
    <t>VACÍOS</t>
  </si>
  <si>
    <t xml:space="preserve">CARGAS  GENERAL </t>
  </si>
  <si>
    <t>PORTACONTENEDORES</t>
  </si>
  <si>
    <t>CARGAS GENERAL</t>
  </si>
  <si>
    <t>OTROS</t>
  </si>
  <si>
    <t>PEDERNALES (CR)</t>
  </si>
  <si>
    <t>AÑO</t>
  </si>
  <si>
    <t xml:space="preserve">PUERTO </t>
  </si>
  <si>
    <t>Cargas</t>
  </si>
  <si>
    <t>Importación</t>
  </si>
  <si>
    <t xml:space="preserve"> (en T.M.)</t>
  </si>
  <si>
    <t>Exportación</t>
  </si>
  <si>
    <t>En Tránsito</t>
  </si>
  <si>
    <t xml:space="preserve">Total, Cargas </t>
  </si>
  <si>
    <t>Contenedores (TEUS)</t>
  </si>
  <si>
    <t>Cantidad Total de Pasajeros*</t>
  </si>
  <si>
    <t>Cantidad Total de Cruceros</t>
  </si>
  <si>
    <t>*Cantidad total de pasajeros = pasajeros de entrada + pasajeros en tránsito</t>
  </si>
  <si>
    <t>HAINA OCCIDENTAL</t>
  </si>
  <si>
    <t>TAINO  BAY</t>
  </si>
  <si>
    <t xml:space="preserve">DIFERENCIAS </t>
  </si>
  <si>
    <t>PORCENTAJES</t>
  </si>
  <si>
    <t>TOTAL, DE TEUS DE IMPORTACIÓN</t>
  </si>
  <si>
    <t>TOTAL, DE TEUS EXPORTACIÓN</t>
  </si>
  <si>
    <t>TOTAL, ENTRADA</t>
  </si>
  <si>
    <t>TOTAL, SALIDA</t>
  </si>
  <si>
    <t>TOTAL, DE TEUS EN TRÁNSITO</t>
  </si>
  <si>
    <t>TOTAL, EN TEUS</t>
  </si>
  <si>
    <t>TOTAL, DE IMPORTACIÓN</t>
  </si>
  <si>
    <t>TOTAL, DE EXPORTACIÓN</t>
  </si>
  <si>
    <t>TOTAL, IMPORTACIÓN</t>
  </si>
  <si>
    <t>TOTAL, EXPORTACIÓN</t>
  </si>
  <si>
    <t>TOTAL, GENERAL</t>
  </si>
  <si>
    <t xml:space="preserve">TOTAL, TRÁNSITO </t>
  </si>
  <si>
    <t>SANTO DOMINGO CRUCERO</t>
  </si>
  <si>
    <t xml:space="preserve">PUERTOS Y/O TERMINALES </t>
  </si>
  <si>
    <t>PORTACONTENEDOR</t>
  </si>
  <si>
    <t>Mes</t>
  </si>
  <si>
    <t>Año</t>
  </si>
  <si>
    <t>Refrigerado 20 cargado</t>
  </si>
  <si>
    <t>Refrigerado 20 vacío</t>
  </si>
  <si>
    <t>Refrigerado 40 cargado</t>
  </si>
  <si>
    <t>Refrigerado 40 vacío</t>
  </si>
  <si>
    <t>Refrigerado 45 cargado</t>
  </si>
  <si>
    <t>Refrigerado 45 vacío</t>
  </si>
  <si>
    <t xml:space="preserve">COMPARATIVO DEL MOVIMIENTO DE CARGAS POR TIPOS (EN T.M.) </t>
  </si>
  <si>
    <t>TRIMESTRE JULIO-SEPTIEMBRE 2025</t>
  </si>
  <si>
    <t>JULIO-SEPTIEMBRE 2025</t>
  </si>
  <si>
    <t>JULIO- SEPTIEMBRE 2025</t>
  </si>
  <si>
    <t>MOVIMIENTO DE EMBARCACIONES. ESTADÍSTICA JULIO-SEPTIEMBRE  2025</t>
  </si>
  <si>
    <t>MOVIMIENTO  DE EMBARCACIONES LLEGADAS TRIMESTRE JULIO-SEPTIEMBRE  2025 Vs. 2024</t>
  </si>
  <si>
    <t>T3 2024</t>
  </si>
  <si>
    <t>T3 2025</t>
  </si>
  <si>
    <t>COMPARATIVO DE EMBARCACIONES LLEGADAS TRIMESTRE JULIO-SEPTIEMBRE 2025 Vs. 2024</t>
  </si>
  <si>
    <t>MOVIMIENTO DE CONTENEDORES JULIO-SEPTIEMBRE 2025</t>
  </si>
  <si>
    <t>COMPARATIVO DEL MOVIMIENTO DE CONTENEDORES CARGADOS Y VACÍOS  2025 Vs. 2024</t>
  </si>
  <si>
    <t>Julio-Septiembre 2024</t>
  </si>
  <si>
    <t>Julio- Septiembre 2025</t>
  </si>
  <si>
    <t>Julio- Septiembre2024</t>
  </si>
  <si>
    <t>Julio -Septiembre 2025</t>
  </si>
  <si>
    <t>MOVIMIENTO DE CONTENEDORES  JULIO-SEPTIEMBRE 2025 Vs. 2024</t>
  </si>
  <si>
    <t>TRIMESTRE JULIO-SEPTIEMBRE  2025</t>
  </si>
  <si>
    <t>CANTIDAD DE CRUCEROS                                                                  (JULIO-SEPTIEMBRE 2025)</t>
  </si>
  <si>
    <t xml:space="preserve"> JULIO-SEPTIEMBRE 2025</t>
  </si>
  <si>
    <t>JULIO</t>
  </si>
  <si>
    <t>AGOSTO</t>
  </si>
  <si>
    <t>SEPTIEMBRE</t>
  </si>
  <si>
    <t>TRIMESTRE JULIO-SEPTIEMBRE 2025 Vs. 2024</t>
  </si>
  <si>
    <t>JULIO-SEPTIEMBRE 2025 Vs. 2024</t>
  </si>
  <si>
    <t>COMPARATIVO DEL MOVIMIENTO  DE CARGAS (EN T.M.)                                                                                                                   JULIO- SEPTIEMBRE  2025 Vs 2024</t>
  </si>
  <si>
    <t>RESUMEN ESTADÍSTICO COMPARATIVO T3 2025 Vs. T3 2024</t>
  </si>
  <si>
    <t>*T3 = Trimestre 1 (julio-Septiembre) 2025</t>
  </si>
  <si>
    <t>Julio</t>
  </si>
  <si>
    <t>Agosto</t>
  </si>
  <si>
    <t>Septiembre</t>
  </si>
  <si>
    <t>COMPARATIVO DE LA CANTIDAD DE CRUCERISTAS VÍA MARÍTIMA  2025 Vs 2024</t>
  </si>
  <si>
    <t>TRÁNSITO DE ENTRADA  JULIO-SEPTIEMBRE 2025</t>
  </si>
  <si>
    <t>TRÁNSITO DE SALIDA  JULIO-SEPTIEMBRE 2025</t>
  </si>
  <si>
    <r>
      <t xml:space="preserve">En el trimestre  Julio-Septiembre 2025 obtuvimos un total de </t>
    </r>
    <r>
      <rPr>
        <b/>
        <sz val="11"/>
        <color theme="1"/>
        <rFont val="Calibri"/>
        <family val="2"/>
        <scheme val="minor"/>
      </rPr>
      <t xml:space="preserve">1,404 </t>
    </r>
    <r>
      <rPr>
        <sz val="11"/>
        <color theme="1"/>
        <rFont val="Calibri"/>
        <family val="2"/>
        <scheme val="minor"/>
      </rPr>
      <t>embarcaciones por los diferentes puertos.</t>
    </r>
  </si>
  <si>
    <r>
      <t xml:space="preserve">En el Trimestre </t>
    </r>
    <r>
      <rPr>
        <b/>
        <sz val="11"/>
        <color theme="1"/>
        <rFont val="Calibri"/>
        <family val="2"/>
        <scheme val="minor"/>
      </rPr>
      <t xml:space="preserve"> Julio-Septiembre  2025,</t>
    </r>
    <r>
      <rPr>
        <sz val="11"/>
        <color theme="1"/>
        <rFont val="Calibri"/>
        <family val="2"/>
        <scheme val="minor"/>
      </rPr>
      <t xml:space="preserve"> presentamos en los puertos un total general de </t>
    </r>
    <r>
      <rPr>
        <b/>
        <sz val="11"/>
        <color theme="1"/>
        <rFont val="Calibri"/>
        <family val="2"/>
        <scheme val="minor"/>
      </rPr>
      <t>1,404</t>
    </r>
    <r>
      <rPr>
        <sz val="11"/>
        <color theme="1"/>
        <rFont val="Calibri"/>
        <family val="2"/>
        <scheme val="minor"/>
      </rPr>
      <t xml:space="preserve"> embarcaciones.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</si>
</sst>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sz val="10"/>
      <color theme="1"/>
      <name val="Cambria"/>
      <family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 (CUERPO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5" fillId="0" borderId="0" xfId="0" applyFont="1"/>
    <xf numFmtId="0" fontId="6" fillId="0" borderId="0" xfId="0" applyFont="1"/>
    <xf numFmtId="0" fontId="9" fillId="0" borderId="0" xfId="0" applyFont="1"/>
    <xf numFmtId="3" fontId="8" fillId="2" borderId="1" xfId="0" applyNumberFormat="1" applyFont="1" applyFill="1" applyBorder="1" applyAlignment="1">
      <alignment horizontal="center"/>
    </xf>
    <xf numFmtId="0" fontId="0" fillId="2" borderId="0" xfId="0" applyFill="1"/>
    <xf numFmtId="0" fontId="5" fillId="2" borderId="0" xfId="0" applyFont="1" applyFill="1"/>
    <xf numFmtId="0" fontId="4" fillId="2" borderId="0" xfId="0" applyFont="1" applyFill="1"/>
    <xf numFmtId="0" fontId="9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5" fillId="2" borderId="0" xfId="0" applyFont="1" applyFill="1" applyAlignment="1">
      <alignment wrapText="1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0" borderId="0" xfId="0"/>
  </cellXfs>
  <cellStyles count="5">
    <cellStyle name="Comma 2" xfId="2"/>
    <cellStyle name="Millares 10" xfId="1"/>
    <cellStyle name="Millares 2" xf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Total  del movimiento</a:t>
            </a:r>
            <a:r>
              <a:rPr lang="es-DO" baseline="0"/>
              <a:t> de Contenedores  Importación, Exportación y Tránsito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CONTENEDORES!#REF!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CONTENEDORES!#REF!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CONTENEDORES!#REF!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63D-43F8-9F01-2ABE7DC4E112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CONTENEDORES!#REF!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CONTENEDORES!#REF!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CONTENEDORES!#REF!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E63D-43F8-9F01-2ABE7DC4E11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58513264"/>
        <c:axId val="258514048"/>
        <c:axId val="0"/>
      </c:bar3DChart>
      <c:catAx>
        <c:axId val="25851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8514048"/>
        <c:crosses val="autoZero"/>
        <c:auto val="1"/>
        <c:lblAlgn val="ctr"/>
        <c:lblOffset val="100"/>
        <c:noMultiLvlLbl val="0"/>
      </c:catAx>
      <c:valAx>
        <c:axId val="25851404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5851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229</xdr:row>
      <xdr:rowOff>0</xdr:rowOff>
    </xdr:from>
    <xdr:to>
      <xdr:col>4</xdr:col>
      <xdr:colOff>742950</xdr:colOff>
      <xdr:row>229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U78"/>
  <sheetViews>
    <sheetView view="pageBreakPreview" zoomScale="60" zoomScaleNormal="100" workbookViewId="0">
      <selection activeCell="E33" sqref="E33"/>
    </sheetView>
  </sheetViews>
  <sheetFormatPr baseColWidth="10" defaultRowHeight="15" x14ac:dyDescent="0.25"/>
  <cols>
    <col min="1" max="1" width="11.5703125" style="5"/>
    <col min="3" max="3" width="13.5703125" customWidth="1"/>
    <col min="4" max="4" width="14.5703125" customWidth="1"/>
    <col min="5" max="5" width="15.42578125" customWidth="1"/>
    <col min="6" max="6" width="15.5703125" customWidth="1"/>
    <col min="7" max="7" width="15.85546875" customWidth="1"/>
    <col min="8" max="21" width="11.5703125" style="5"/>
  </cols>
  <sheetData>
    <row r="1" spans="1:9" s="5" customFormat="1" x14ac:dyDescent="0.25">
      <c r="A1"/>
      <c r="B1"/>
      <c r="C1"/>
      <c r="D1"/>
      <c r="E1"/>
      <c r="F1"/>
      <c r="G1"/>
      <c r="H1"/>
      <c r="I1"/>
    </row>
    <row r="2" spans="1:9" s="5" customFormat="1" x14ac:dyDescent="0.25">
      <c r="A2"/>
      <c r="B2" s="14" t="s">
        <v>256</v>
      </c>
      <c r="C2" s="14"/>
      <c r="D2" s="14"/>
      <c r="E2" s="14"/>
      <c r="F2" s="14"/>
      <c r="G2" s="14"/>
      <c r="H2"/>
      <c r="I2"/>
    </row>
    <row r="3" spans="1:9" x14ac:dyDescent="0.25">
      <c r="A3"/>
      <c r="B3" s="14" t="s">
        <v>75</v>
      </c>
      <c r="C3" s="14"/>
      <c r="D3" s="14" t="s">
        <v>28</v>
      </c>
      <c r="E3" s="14"/>
      <c r="F3" s="14" t="s">
        <v>29</v>
      </c>
      <c r="G3" s="14"/>
      <c r="H3"/>
      <c r="I3"/>
    </row>
    <row r="4" spans="1:9" x14ac:dyDescent="0.25">
      <c r="A4"/>
      <c r="B4" s="14"/>
      <c r="C4" s="14"/>
      <c r="D4" t="s">
        <v>237</v>
      </c>
      <c r="E4" t="s">
        <v>238</v>
      </c>
      <c r="F4" t="s">
        <v>93</v>
      </c>
      <c r="G4" t="s">
        <v>94</v>
      </c>
      <c r="H4"/>
      <c r="I4"/>
    </row>
    <row r="5" spans="1:9" x14ac:dyDescent="0.25">
      <c r="A5"/>
      <c r="B5" s="14" t="s">
        <v>30</v>
      </c>
      <c r="C5" s="14"/>
      <c r="D5">
        <v>1323</v>
      </c>
      <c r="E5">
        <v>1404</v>
      </c>
      <c r="F5">
        <f>E5-D5</f>
        <v>81</v>
      </c>
      <c r="G5">
        <f>F5/D5</f>
        <v>6.1224489795918366E-2</v>
      </c>
      <c r="H5"/>
      <c r="I5"/>
    </row>
    <row r="6" spans="1:9" x14ac:dyDescent="0.25">
      <c r="A6"/>
      <c r="B6" s="14" t="s">
        <v>194</v>
      </c>
      <c r="C6" s="14" t="s">
        <v>195</v>
      </c>
      <c r="D6" s="14">
        <f>+'CARGAS G.'!B131</f>
        <v>7209985</v>
      </c>
      <c r="E6" s="14">
        <f>+'CARGAS G.'!C131</f>
        <v>6783074</v>
      </c>
      <c r="F6" s="14">
        <f>E6-D6</f>
        <v>-426911</v>
      </c>
      <c r="G6" s="14">
        <f>F6/D6</f>
        <v>-5.9211080189487217E-2</v>
      </c>
      <c r="H6"/>
      <c r="I6"/>
    </row>
    <row r="7" spans="1:9" x14ac:dyDescent="0.25">
      <c r="A7"/>
      <c r="B7" s="14"/>
      <c r="C7" s="14"/>
      <c r="D7" s="14"/>
      <c r="E7" s="14"/>
      <c r="F7" s="14"/>
      <c r="G7" s="14"/>
      <c r="H7"/>
      <c r="I7"/>
    </row>
    <row r="8" spans="1:9" x14ac:dyDescent="0.25">
      <c r="A8"/>
      <c r="B8" s="14" t="s">
        <v>196</v>
      </c>
      <c r="C8" s="14" t="s">
        <v>197</v>
      </c>
      <c r="D8" s="14">
        <f>+'CARGAS G.'!B132</f>
        <v>1226917</v>
      </c>
      <c r="E8" s="14">
        <f>+'CARGAS G.'!C52</f>
        <v>1426598</v>
      </c>
      <c r="F8" s="14">
        <f>E8-D8</f>
        <v>199681</v>
      </c>
      <c r="G8" s="14">
        <f>F8/D8</f>
        <v>0.16275021048693594</v>
      </c>
      <c r="H8"/>
      <c r="I8" s="14"/>
    </row>
    <row r="9" spans="1:9" x14ac:dyDescent="0.25">
      <c r="A9"/>
      <c r="B9" s="14"/>
      <c r="C9" s="14"/>
      <c r="D9" s="14"/>
      <c r="E9" s="14"/>
      <c r="F9" s="14"/>
      <c r="G9" s="14"/>
      <c r="H9"/>
      <c r="I9" s="14"/>
    </row>
    <row r="10" spans="1:9" x14ac:dyDescent="0.25">
      <c r="A10"/>
      <c r="B10" s="14"/>
      <c r="C10" s="14" t="s">
        <v>198</v>
      </c>
      <c r="D10" s="14">
        <f>+'CARGAS G.'!B57</f>
        <v>1332427</v>
      </c>
      <c r="E10" s="14">
        <f>+'CARGAS G.'!C57</f>
        <v>1244259</v>
      </c>
      <c r="F10" s="14">
        <f>E10-D10</f>
        <v>-88168</v>
      </c>
      <c r="G10" s="14">
        <f>F10/D10</f>
        <v>-6.6170979723467027E-2</v>
      </c>
      <c r="H10"/>
      <c r="I10"/>
    </row>
    <row r="11" spans="1:9" x14ac:dyDescent="0.25">
      <c r="A11"/>
      <c r="B11" s="14"/>
      <c r="C11" s="14"/>
      <c r="D11" s="14"/>
      <c r="E11" s="14"/>
      <c r="F11" s="14"/>
      <c r="G11" s="14"/>
      <c r="H11"/>
      <c r="I11"/>
    </row>
    <row r="12" spans="1:9" x14ac:dyDescent="0.25">
      <c r="A12"/>
      <c r="B12" s="14"/>
      <c r="C12" s="14" t="s">
        <v>199</v>
      </c>
      <c r="D12" s="14">
        <f>+'CARGAS G.'!B59</f>
        <v>9769329</v>
      </c>
      <c r="E12" s="14">
        <f>+'CARGAS G.'!C59</f>
        <v>9453931</v>
      </c>
      <c r="F12" s="14">
        <f>E12-D12</f>
        <v>-315398</v>
      </c>
      <c r="G12" s="14">
        <f>F12/D12</f>
        <v>-3.2284510021107896E-2</v>
      </c>
      <c r="H12"/>
      <c r="I12"/>
    </row>
    <row r="13" spans="1:9" x14ac:dyDescent="0.25">
      <c r="A13"/>
      <c r="B13" s="14"/>
      <c r="C13" s="14"/>
      <c r="D13" s="14"/>
      <c r="E13" s="14"/>
      <c r="F13" s="14"/>
      <c r="G13" s="14"/>
      <c r="H13"/>
      <c r="I13"/>
    </row>
    <row r="14" spans="1:9" x14ac:dyDescent="0.25">
      <c r="A14"/>
      <c r="B14" s="14" t="s">
        <v>200</v>
      </c>
      <c r="C14" s="14"/>
      <c r="D14" s="14">
        <f>+'CONTENEDORES TEUS'!C98</f>
        <v>571120</v>
      </c>
      <c r="E14" s="14">
        <f>+'CONTENEDORES TEUS'!D98</f>
        <v>605206.5</v>
      </c>
      <c r="F14" s="14">
        <f>E14-D14</f>
        <v>34086.5</v>
      </c>
      <c r="G14" s="14">
        <f>F14/D14</f>
        <v>5.9683604146238967E-2</v>
      </c>
      <c r="H14"/>
      <c r="I14"/>
    </row>
    <row r="15" spans="1:9" x14ac:dyDescent="0.25">
      <c r="A15"/>
      <c r="B15" s="14"/>
      <c r="C15" s="14"/>
      <c r="D15" s="14"/>
      <c r="E15" s="14"/>
      <c r="F15" s="14"/>
      <c r="G15" s="14"/>
      <c r="H15"/>
      <c r="I15"/>
    </row>
    <row r="16" spans="1:9" x14ac:dyDescent="0.25">
      <c r="A16"/>
      <c r="B16" s="14" t="s">
        <v>201</v>
      </c>
      <c r="C16" s="14"/>
      <c r="D16" s="14">
        <f>+PASAJEROS!E65</f>
        <v>460528</v>
      </c>
      <c r="E16" s="14">
        <f>+PASAJEROS!F65</f>
        <v>390416</v>
      </c>
      <c r="F16" s="14">
        <f>E16-D16</f>
        <v>-70112</v>
      </c>
      <c r="G16" s="14">
        <f>F16/D16</f>
        <v>-0.15224264322690478</v>
      </c>
      <c r="H16"/>
      <c r="I16"/>
    </row>
    <row r="17" spans="1:9" x14ac:dyDescent="0.25">
      <c r="A17"/>
      <c r="B17" s="14"/>
      <c r="C17" s="14"/>
      <c r="D17" s="14"/>
      <c r="E17" s="14"/>
      <c r="F17" s="14"/>
      <c r="G17" s="14"/>
      <c r="H17"/>
      <c r="I17"/>
    </row>
    <row r="18" spans="1:9" x14ac:dyDescent="0.25">
      <c r="A18"/>
      <c r="B18" s="14" t="s">
        <v>202</v>
      </c>
      <c r="C18" s="14"/>
      <c r="D18" s="14">
        <f>+PASAJEROS!C161</f>
        <v>136</v>
      </c>
      <c r="E18" s="14">
        <f>+PASAJEROS!D161</f>
        <v>122</v>
      </c>
      <c r="F18" s="14">
        <f>E18-D18</f>
        <v>-14</v>
      </c>
      <c r="G18" s="14">
        <f>F18/D18</f>
        <v>-0.10294117647058823</v>
      </c>
      <c r="H18"/>
      <c r="I18"/>
    </row>
    <row r="19" spans="1:9" x14ac:dyDescent="0.25">
      <c r="A19"/>
      <c r="B19" s="14"/>
      <c r="C19" s="14"/>
      <c r="D19" s="14"/>
      <c r="E19" s="14"/>
      <c r="F19" s="14"/>
      <c r="G19" s="14"/>
      <c r="H19"/>
      <c r="I19"/>
    </row>
    <row r="20" spans="1:9" s="5" customFormat="1" x14ac:dyDescent="0.25">
      <c r="A20"/>
      <c r="B20" s="14" t="s">
        <v>203</v>
      </c>
      <c r="C20" s="14"/>
      <c r="D20" s="14"/>
      <c r="E20" s="14"/>
      <c r="F20" s="14"/>
      <c r="G20" s="14"/>
      <c r="H20"/>
      <c r="I20"/>
    </row>
    <row r="21" spans="1:9" s="5" customFormat="1" x14ac:dyDescent="0.25">
      <c r="A21"/>
      <c r="B21" s="14" t="s">
        <v>257</v>
      </c>
      <c r="C21" s="14"/>
      <c r="D21" s="14"/>
      <c r="E21" s="14"/>
      <c r="F21" s="14"/>
      <c r="G21" s="14"/>
      <c r="H21"/>
      <c r="I21"/>
    </row>
    <row r="22" spans="1:9" s="5" customFormat="1" x14ac:dyDescent="0.25">
      <c r="A22"/>
      <c r="B22"/>
      <c r="C22"/>
      <c r="D22"/>
      <c r="E22"/>
      <c r="F22"/>
      <c r="G22"/>
      <c r="H22"/>
      <c r="I22"/>
    </row>
    <row r="23" spans="1:9" s="5" customFormat="1" x14ac:dyDescent="0.25">
      <c r="A23"/>
      <c r="B23"/>
      <c r="C23"/>
      <c r="D23"/>
      <c r="E23"/>
      <c r="F23"/>
      <c r="G23"/>
      <c r="H23"/>
      <c r="I23"/>
    </row>
    <row r="24" spans="1:9" s="5" customFormat="1" x14ac:dyDescent="0.25">
      <c r="A24"/>
      <c r="B24"/>
      <c r="C24"/>
      <c r="D24"/>
      <c r="E24"/>
      <c r="F24"/>
      <c r="G24"/>
      <c r="H24"/>
      <c r="I24"/>
    </row>
    <row r="25" spans="1:9" s="5" customFormat="1" x14ac:dyDescent="0.25">
      <c r="A25"/>
      <c r="B25"/>
      <c r="C25"/>
      <c r="D25"/>
      <c r="E25"/>
      <c r="F25"/>
      <c r="G25"/>
      <c r="H25"/>
      <c r="I25"/>
    </row>
    <row r="26" spans="1:9" s="5" customFormat="1" x14ac:dyDescent="0.25">
      <c r="A26"/>
      <c r="B26"/>
      <c r="C26"/>
      <c r="D26"/>
      <c r="E26"/>
      <c r="F26"/>
      <c r="G26"/>
      <c r="H26"/>
      <c r="I26"/>
    </row>
    <row r="27" spans="1:9" s="5" customFormat="1" x14ac:dyDescent="0.25">
      <c r="A27"/>
      <c r="B27"/>
      <c r="C27"/>
      <c r="D27"/>
      <c r="E27"/>
      <c r="F27"/>
      <c r="G27"/>
      <c r="H27"/>
      <c r="I27"/>
    </row>
    <row r="28" spans="1:9" s="5" customFormat="1" x14ac:dyDescent="0.25">
      <c r="A28"/>
      <c r="B28"/>
      <c r="C28"/>
      <c r="D28"/>
      <c r="E28"/>
      <c r="F28"/>
      <c r="G28"/>
      <c r="H28"/>
      <c r="I28"/>
    </row>
    <row r="29" spans="1:9" s="5" customFormat="1" x14ac:dyDescent="0.25">
      <c r="A29"/>
      <c r="B29"/>
      <c r="C29"/>
      <c r="D29"/>
      <c r="E29"/>
      <c r="F29"/>
      <c r="G29"/>
      <c r="H29"/>
      <c r="I29"/>
    </row>
    <row r="30" spans="1:9" s="5" customFormat="1" x14ac:dyDescent="0.25"/>
    <row r="31" spans="1:9" s="5" customFormat="1" x14ac:dyDescent="0.25"/>
    <row r="32" spans="1:9" s="5" customFormat="1" x14ac:dyDescent="0.25"/>
    <row r="33" s="5" customFormat="1" x14ac:dyDescent="0.25"/>
    <row r="34" s="5" customFormat="1" x14ac:dyDescent="0.25"/>
    <row r="35" s="5" customFormat="1" x14ac:dyDescent="0.25"/>
    <row r="36" s="5" customFormat="1" x14ac:dyDescent="0.25"/>
    <row r="37" s="5" customFormat="1" x14ac:dyDescent="0.25"/>
    <row r="38" s="5" customFormat="1" x14ac:dyDescent="0.25"/>
    <row r="39" s="5" customFormat="1" x14ac:dyDescent="0.25"/>
    <row r="40" s="5" customFormat="1" x14ac:dyDescent="0.25"/>
    <row r="41" s="5" customFormat="1" x14ac:dyDescent="0.25"/>
    <row r="42" s="5" customFormat="1" x14ac:dyDescent="0.25"/>
    <row r="43" s="5" customFormat="1" x14ac:dyDescent="0.25"/>
    <row r="44" s="5" customFormat="1" x14ac:dyDescent="0.25"/>
    <row r="45" s="5" customFormat="1" x14ac:dyDescent="0.25"/>
    <row r="46" s="5" customFormat="1" x14ac:dyDescent="0.25"/>
    <row r="47" s="5" customFormat="1" x14ac:dyDescent="0.25"/>
    <row r="48" s="5" customFormat="1" x14ac:dyDescent="0.25"/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57" s="5" customFormat="1" x14ac:dyDescent="0.25"/>
    <row r="58" s="5" customFormat="1" x14ac:dyDescent="0.25"/>
    <row r="59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</sheetData>
  <mergeCells count="48">
    <mergeCell ref="I8:I9"/>
    <mergeCell ref="E14:E15"/>
    <mergeCell ref="F14:F15"/>
    <mergeCell ref="G14:G15"/>
    <mergeCell ref="B16:C17"/>
    <mergeCell ref="D16:D17"/>
    <mergeCell ref="E16:E17"/>
    <mergeCell ref="F16:F17"/>
    <mergeCell ref="G16:G17"/>
    <mergeCell ref="B14:C15"/>
    <mergeCell ref="D14:D15"/>
    <mergeCell ref="G12:G13"/>
    <mergeCell ref="B10:B11"/>
    <mergeCell ref="C10:C11"/>
    <mergeCell ref="D10:D11"/>
    <mergeCell ref="E10:E11"/>
    <mergeCell ref="B20:G20"/>
    <mergeCell ref="B21:G21"/>
    <mergeCell ref="B18:C19"/>
    <mergeCell ref="D18:D19"/>
    <mergeCell ref="E18:E19"/>
    <mergeCell ref="F18:F19"/>
    <mergeCell ref="G18:G19"/>
    <mergeCell ref="F10:F11"/>
    <mergeCell ref="G10:G11"/>
    <mergeCell ref="B12:B13"/>
    <mergeCell ref="C12:C13"/>
    <mergeCell ref="D12:D13"/>
    <mergeCell ref="E12:E13"/>
    <mergeCell ref="F12:F13"/>
    <mergeCell ref="B5:C5"/>
    <mergeCell ref="G6:G7"/>
    <mergeCell ref="B8:B9"/>
    <mergeCell ref="C8:C9"/>
    <mergeCell ref="D8:D9"/>
    <mergeCell ref="E8:E9"/>
    <mergeCell ref="F8:F9"/>
    <mergeCell ref="G8:G9"/>
    <mergeCell ref="B6:B7"/>
    <mergeCell ref="C6:C7"/>
    <mergeCell ref="D6:D7"/>
    <mergeCell ref="E6:E7"/>
    <mergeCell ref="F6:F7"/>
    <mergeCell ref="B2:G2"/>
    <mergeCell ref="B3:C3"/>
    <mergeCell ref="D3:E3"/>
    <mergeCell ref="F3:G3"/>
    <mergeCell ref="B4:C4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P102"/>
  <sheetViews>
    <sheetView view="pageBreakPreview" zoomScale="77" zoomScaleNormal="84" zoomScaleSheetLayoutView="77" workbookViewId="0">
      <selection activeCell="R70" sqref="R70"/>
    </sheetView>
  </sheetViews>
  <sheetFormatPr baseColWidth="10" defaultColWidth="10.85546875" defaultRowHeight="14.25" x14ac:dyDescent="0.2"/>
  <cols>
    <col min="1" max="1" width="10.85546875" style="6"/>
    <col min="2" max="2" width="25" style="1" customWidth="1"/>
    <col min="3" max="3" width="18.5703125" style="1" customWidth="1"/>
    <col min="4" max="4" width="20.7109375" style="1" customWidth="1"/>
    <col min="5" max="5" width="12.42578125" style="1" customWidth="1"/>
    <col min="6" max="6" width="13.28515625" style="1" customWidth="1"/>
    <col min="7" max="7" width="12.28515625" style="1" customWidth="1"/>
    <col min="8" max="8" width="11.85546875" style="1" customWidth="1"/>
    <col min="9" max="10" width="15.140625" style="1" customWidth="1"/>
    <col min="11" max="11" width="9.85546875" style="1" customWidth="1"/>
    <col min="12" max="12" width="15.140625" style="1" customWidth="1"/>
    <col min="13" max="13" width="7.7109375" style="1" customWidth="1"/>
    <col min="14" max="14" width="12.5703125" style="3" customWidth="1"/>
    <col min="15" max="16384" width="10.85546875" style="1"/>
  </cols>
  <sheetData>
    <row r="2" spans="1:14" s="6" customFormat="1" ht="15" x14ac:dyDescent="0.25">
      <c r="A2"/>
      <c r="B2"/>
      <c r="C2"/>
      <c r="D2"/>
      <c r="E2"/>
      <c r="F2"/>
      <c r="G2"/>
      <c r="H2"/>
      <c r="I2"/>
      <c r="J2"/>
      <c r="K2"/>
      <c r="L2"/>
      <c r="M2"/>
      <c r="N2"/>
    </row>
    <row r="3" spans="1:14" s="6" customFormat="1" ht="15" x14ac:dyDescent="0.25">
      <c r="A3"/>
      <c r="B3" s="14" t="s">
        <v>27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s="6" customFormat="1" ht="15" x14ac:dyDescent="0.25">
      <c r="A4"/>
      <c r="B4" s="14" t="s">
        <v>90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s="6" customFormat="1" ht="15" x14ac:dyDescent="0.25">
      <c r="A5"/>
      <c r="B5" s="14" t="s">
        <v>65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 s="6" customFormat="1" ht="15" x14ac:dyDescent="0.25">
      <c r="A6"/>
      <c r="B6" s="14" t="s">
        <v>233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s="6" customFormat="1" ht="15" x14ac:dyDescent="0.25">
      <c r="A7"/>
      <c r="B7"/>
      <c r="C7"/>
      <c r="D7"/>
      <c r="E7"/>
      <c r="F7"/>
      <c r="G7"/>
      <c r="H7"/>
      <c r="I7"/>
      <c r="J7"/>
      <c r="K7"/>
      <c r="L7"/>
      <c r="M7"/>
      <c r="N7"/>
    </row>
    <row r="8" spans="1:14" ht="15" x14ac:dyDescent="0.25">
      <c r="A8"/>
      <c r="B8" t="s">
        <v>0</v>
      </c>
      <c r="C8" t="s">
        <v>187</v>
      </c>
      <c r="D8" t="s">
        <v>188</v>
      </c>
      <c r="E8" t="s">
        <v>18</v>
      </c>
      <c r="F8" t="s">
        <v>19</v>
      </c>
      <c r="G8" t="s">
        <v>20</v>
      </c>
      <c r="H8" t="s">
        <v>21</v>
      </c>
      <c r="I8" t="s">
        <v>22</v>
      </c>
      <c r="J8" t="s">
        <v>23</v>
      </c>
      <c r="K8" t="s">
        <v>24</v>
      </c>
      <c r="L8" t="s">
        <v>25</v>
      </c>
      <c r="M8" t="s">
        <v>26</v>
      </c>
      <c r="N8" t="s">
        <v>17</v>
      </c>
    </row>
    <row r="9" spans="1:14" ht="15" x14ac:dyDescent="0.25">
      <c r="A9"/>
      <c r="B9" t="s">
        <v>36</v>
      </c>
      <c r="C9">
        <v>0</v>
      </c>
      <c r="D9">
        <v>0</v>
      </c>
      <c r="E9">
        <v>0</v>
      </c>
      <c r="F9">
        <v>0</v>
      </c>
      <c r="G9">
        <v>42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f>SUM(C9:M9)</f>
        <v>42</v>
      </c>
    </row>
    <row r="10" spans="1:14" ht="15" x14ac:dyDescent="0.25">
      <c r="A10"/>
      <c r="B10" t="s">
        <v>1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ref="N10:N31" si="0">SUM(C10:M10)</f>
        <v>0</v>
      </c>
    </row>
    <row r="11" spans="1:14" ht="15" x14ac:dyDescent="0.25">
      <c r="A11"/>
      <c r="B11" t="s">
        <v>2</v>
      </c>
      <c r="C11">
        <v>0</v>
      </c>
      <c r="D11">
        <v>0</v>
      </c>
      <c r="E11">
        <v>0</v>
      </c>
      <c r="F11">
        <v>12</v>
      </c>
      <c r="G11">
        <v>0</v>
      </c>
      <c r="H11">
        <v>0</v>
      </c>
      <c r="I11">
        <v>2</v>
      </c>
      <c r="J11">
        <v>1</v>
      </c>
      <c r="K11">
        <v>0</v>
      </c>
      <c r="L11">
        <v>0</v>
      </c>
      <c r="M11">
        <v>0</v>
      </c>
      <c r="N11">
        <f t="shared" si="0"/>
        <v>15</v>
      </c>
    </row>
    <row r="12" spans="1:14" ht="15" x14ac:dyDescent="0.25">
      <c r="A12"/>
      <c r="B12" t="s">
        <v>3</v>
      </c>
      <c r="C12">
        <v>1</v>
      </c>
      <c r="D12">
        <v>0</v>
      </c>
      <c r="E12">
        <v>6</v>
      </c>
      <c r="F12">
        <v>0</v>
      </c>
      <c r="G12">
        <v>0</v>
      </c>
      <c r="H12">
        <v>0</v>
      </c>
      <c r="I12">
        <v>3</v>
      </c>
      <c r="J12">
        <v>2</v>
      </c>
      <c r="K12">
        <v>0</v>
      </c>
      <c r="L12">
        <v>0</v>
      </c>
      <c r="M12">
        <v>0</v>
      </c>
      <c r="N12">
        <f t="shared" si="0"/>
        <v>12</v>
      </c>
    </row>
    <row r="13" spans="1:14" ht="15" x14ac:dyDescent="0.25">
      <c r="A13"/>
      <c r="B13" t="s">
        <v>4</v>
      </c>
      <c r="C13">
        <v>18</v>
      </c>
      <c r="D13">
        <v>0</v>
      </c>
      <c r="E13">
        <v>0</v>
      </c>
      <c r="F13">
        <v>10</v>
      </c>
      <c r="G13">
        <v>0</v>
      </c>
      <c r="H13">
        <v>0</v>
      </c>
      <c r="I13">
        <v>0</v>
      </c>
      <c r="J13">
        <v>0</v>
      </c>
      <c r="K13">
        <v>1</v>
      </c>
      <c r="L13">
        <v>0</v>
      </c>
      <c r="M13">
        <v>0</v>
      </c>
      <c r="N13">
        <f t="shared" si="0"/>
        <v>29</v>
      </c>
    </row>
    <row r="14" spans="1:14" ht="19.5" customHeight="1" x14ac:dyDescent="0.25">
      <c r="A14"/>
      <c r="B14" t="s">
        <v>85</v>
      </c>
      <c r="C14">
        <v>8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8</v>
      </c>
    </row>
    <row r="15" spans="1:14" ht="15" x14ac:dyDescent="0.25">
      <c r="A15"/>
      <c r="B15" t="s">
        <v>5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</row>
    <row r="16" spans="1:14" ht="15" x14ac:dyDescent="0.25">
      <c r="A16"/>
      <c r="B16" t="s">
        <v>6</v>
      </c>
      <c r="C16">
        <v>8</v>
      </c>
      <c r="D16">
        <v>268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276</v>
      </c>
    </row>
    <row r="17" spans="1:14" ht="15" x14ac:dyDescent="0.25">
      <c r="A17"/>
      <c r="B17" t="s">
        <v>7</v>
      </c>
      <c r="C17">
        <v>0</v>
      </c>
      <c r="D17">
        <v>0</v>
      </c>
      <c r="E17">
        <v>0</v>
      </c>
      <c r="F17">
        <v>71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71</v>
      </c>
    </row>
    <row r="18" spans="1:14" ht="15" x14ac:dyDescent="0.25">
      <c r="A18"/>
      <c r="B18" t="s">
        <v>8</v>
      </c>
      <c r="C18">
        <v>2</v>
      </c>
      <c r="D18">
        <v>0</v>
      </c>
      <c r="E18">
        <v>0</v>
      </c>
      <c r="F18">
        <v>5</v>
      </c>
      <c r="G18">
        <v>1</v>
      </c>
      <c r="H18">
        <v>0</v>
      </c>
      <c r="I18">
        <v>3</v>
      </c>
      <c r="J18">
        <v>3</v>
      </c>
      <c r="K18">
        <v>0</v>
      </c>
      <c r="L18">
        <v>0</v>
      </c>
      <c r="M18">
        <v>0</v>
      </c>
      <c r="N18">
        <f t="shared" si="0"/>
        <v>14</v>
      </c>
    </row>
    <row r="19" spans="1:14" ht="15" x14ac:dyDescent="0.25">
      <c r="A19"/>
      <c r="B19" t="s">
        <v>87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41</v>
      </c>
      <c r="L19">
        <v>0</v>
      </c>
      <c r="M19">
        <v>0</v>
      </c>
      <c r="N19">
        <f t="shared" si="0"/>
        <v>41</v>
      </c>
    </row>
    <row r="20" spans="1:14" ht="15" x14ac:dyDescent="0.25">
      <c r="A20"/>
      <c r="B20" t="s">
        <v>86</v>
      </c>
      <c r="C20">
        <v>0</v>
      </c>
      <c r="D20">
        <v>0</v>
      </c>
      <c r="E20">
        <v>0</v>
      </c>
      <c r="F20">
        <v>0</v>
      </c>
      <c r="G20">
        <v>33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f t="shared" si="0"/>
        <v>33</v>
      </c>
    </row>
    <row r="21" spans="1:14" ht="15" x14ac:dyDescent="0.25">
      <c r="A21"/>
      <c r="B21" t="s">
        <v>9</v>
      </c>
      <c r="C21">
        <v>22</v>
      </c>
      <c r="D21">
        <v>0</v>
      </c>
      <c r="E21">
        <v>5</v>
      </c>
      <c r="F21">
        <v>0</v>
      </c>
      <c r="G21">
        <v>0</v>
      </c>
      <c r="H21">
        <v>0</v>
      </c>
      <c r="I21">
        <v>4</v>
      </c>
      <c r="J21">
        <v>3</v>
      </c>
      <c r="K21">
        <v>0</v>
      </c>
      <c r="L21">
        <v>0</v>
      </c>
      <c r="M21">
        <v>0</v>
      </c>
      <c r="N21">
        <f t="shared" si="0"/>
        <v>34</v>
      </c>
    </row>
    <row r="22" spans="1:14" ht="15" x14ac:dyDescent="0.25">
      <c r="A22"/>
      <c r="B22" t="s">
        <v>10</v>
      </c>
      <c r="C22">
        <v>1</v>
      </c>
      <c r="D22">
        <v>0</v>
      </c>
      <c r="E22">
        <v>0</v>
      </c>
      <c r="F22">
        <v>0</v>
      </c>
      <c r="G22">
        <v>6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f t="shared" si="0"/>
        <v>7</v>
      </c>
    </row>
    <row r="23" spans="1:14" ht="15" x14ac:dyDescent="0.25">
      <c r="A23"/>
      <c r="B23" t="s">
        <v>11</v>
      </c>
      <c r="C23">
        <v>6</v>
      </c>
      <c r="D23">
        <v>0</v>
      </c>
      <c r="E23">
        <v>1</v>
      </c>
      <c r="F23">
        <v>0</v>
      </c>
      <c r="G23">
        <v>0</v>
      </c>
      <c r="H23">
        <v>0</v>
      </c>
      <c r="I23">
        <v>3</v>
      </c>
      <c r="J23">
        <v>2</v>
      </c>
      <c r="K23">
        <v>0</v>
      </c>
      <c r="L23">
        <v>0</v>
      </c>
      <c r="M23">
        <v>0</v>
      </c>
      <c r="N23">
        <f t="shared" si="0"/>
        <v>12</v>
      </c>
    </row>
    <row r="24" spans="1:14" ht="15" x14ac:dyDescent="0.25">
      <c r="A24"/>
      <c r="B24" t="s">
        <v>12</v>
      </c>
      <c r="C24">
        <v>73</v>
      </c>
      <c r="D24">
        <v>61</v>
      </c>
      <c r="E24">
        <v>14</v>
      </c>
      <c r="F24">
        <v>0</v>
      </c>
      <c r="G24">
        <v>0</v>
      </c>
      <c r="H24">
        <v>1</v>
      </c>
      <c r="I24">
        <v>16</v>
      </c>
      <c r="J24">
        <v>12</v>
      </c>
      <c r="K24">
        <v>0</v>
      </c>
      <c r="L24">
        <v>0</v>
      </c>
      <c r="M24">
        <v>0</v>
      </c>
      <c r="N24">
        <f t="shared" si="0"/>
        <v>177</v>
      </c>
    </row>
    <row r="25" spans="1:14" ht="15" x14ac:dyDescent="0.25">
      <c r="A25"/>
      <c r="B25" t="s">
        <v>13</v>
      </c>
      <c r="C25">
        <v>0</v>
      </c>
      <c r="D25">
        <v>0</v>
      </c>
      <c r="E25">
        <v>8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f t="shared" si="0"/>
        <v>8</v>
      </c>
    </row>
    <row r="26" spans="1:14" ht="15" x14ac:dyDescent="0.25">
      <c r="A26"/>
      <c r="B26" t="s">
        <v>132</v>
      </c>
      <c r="C26">
        <v>87</v>
      </c>
      <c r="D26">
        <v>193</v>
      </c>
      <c r="E26">
        <v>30</v>
      </c>
      <c r="F26">
        <v>27</v>
      </c>
      <c r="G26">
        <v>0</v>
      </c>
      <c r="H26">
        <v>0</v>
      </c>
      <c r="I26">
        <v>7</v>
      </c>
      <c r="J26">
        <v>7</v>
      </c>
      <c r="K26">
        <v>0</v>
      </c>
      <c r="L26">
        <v>1</v>
      </c>
      <c r="M26">
        <v>0</v>
      </c>
      <c r="N26">
        <f t="shared" si="0"/>
        <v>352</v>
      </c>
    </row>
    <row r="27" spans="1:14" ht="15" x14ac:dyDescent="0.25">
      <c r="A27"/>
      <c r="B27" t="s">
        <v>204</v>
      </c>
      <c r="C27">
        <v>25</v>
      </c>
      <c r="D27">
        <v>0</v>
      </c>
      <c r="E27">
        <v>33</v>
      </c>
      <c r="F27">
        <v>61</v>
      </c>
      <c r="G27">
        <v>0</v>
      </c>
      <c r="H27">
        <v>0</v>
      </c>
      <c r="I27">
        <v>1</v>
      </c>
      <c r="J27">
        <v>0</v>
      </c>
      <c r="K27">
        <v>0</v>
      </c>
      <c r="L27">
        <v>0</v>
      </c>
      <c r="M27">
        <v>0</v>
      </c>
      <c r="N27">
        <f t="shared" si="0"/>
        <v>120</v>
      </c>
    </row>
    <row r="28" spans="1:14" ht="15" x14ac:dyDescent="0.25">
      <c r="A28"/>
      <c r="B28" t="s">
        <v>31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f t="shared" si="0"/>
        <v>0</v>
      </c>
    </row>
    <row r="29" spans="1:14" ht="19.5" customHeight="1" x14ac:dyDescent="0.25">
      <c r="A29"/>
      <c r="B29" t="s">
        <v>32</v>
      </c>
      <c r="C29">
        <v>7</v>
      </c>
      <c r="D29">
        <v>0</v>
      </c>
      <c r="E29">
        <v>2</v>
      </c>
      <c r="F29">
        <v>15</v>
      </c>
      <c r="G29">
        <v>0</v>
      </c>
      <c r="H29">
        <v>0</v>
      </c>
      <c r="I29">
        <v>7</v>
      </c>
      <c r="J29">
        <v>6</v>
      </c>
      <c r="K29">
        <v>0</v>
      </c>
      <c r="L29">
        <v>0</v>
      </c>
      <c r="M29">
        <v>0</v>
      </c>
      <c r="N29">
        <f t="shared" si="0"/>
        <v>37</v>
      </c>
    </row>
    <row r="30" spans="1:14" ht="21.75" customHeight="1" x14ac:dyDescent="0.25">
      <c r="A30"/>
      <c r="B30" t="s">
        <v>14</v>
      </c>
      <c r="C30">
        <v>1</v>
      </c>
      <c r="D30">
        <v>0</v>
      </c>
      <c r="E30">
        <v>0</v>
      </c>
      <c r="F30">
        <v>0</v>
      </c>
      <c r="G30">
        <v>0</v>
      </c>
      <c r="H30">
        <v>2</v>
      </c>
      <c r="I30">
        <v>0</v>
      </c>
      <c r="J30">
        <v>0</v>
      </c>
      <c r="K30">
        <v>2</v>
      </c>
      <c r="L30">
        <v>0</v>
      </c>
      <c r="M30">
        <v>0</v>
      </c>
      <c r="N30">
        <f t="shared" si="0"/>
        <v>5</v>
      </c>
    </row>
    <row r="31" spans="1:14" ht="22.5" customHeight="1" x14ac:dyDescent="0.25">
      <c r="A31"/>
      <c r="B31" t="s">
        <v>15</v>
      </c>
      <c r="C31">
        <v>43</v>
      </c>
      <c r="D31">
        <v>20</v>
      </c>
      <c r="E31">
        <v>0</v>
      </c>
      <c r="F31">
        <v>5</v>
      </c>
      <c r="G31">
        <v>0</v>
      </c>
      <c r="H31">
        <v>0</v>
      </c>
      <c r="I31">
        <v>1</v>
      </c>
      <c r="J31">
        <v>0</v>
      </c>
      <c r="K31">
        <v>0</v>
      </c>
      <c r="L31">
        <v>2</v>
      </c>
      <c r="M31">
        <v>40</v>
      </c>
      <c r="N31">
        <f t="shared" si="0"/>
        <v>111</v>
      </c>
    </row>
    <row r="32" spans="1:14" ht="15" x14ac:dyDescent="0.25">
      <c r="A32"/>
      <c r="B32" t="s">
        <v>17</v>
      </c>
      <c r="C32">
        <f>SUM(C9:C31)</f>
        <v>302</v>
      </c>
      <c r="D32">
        <f>SUM(D9:D31)</f>
        <v>542</v>
      </c>
      <c r="E32">
        <f t="shared" ref="E32:N32" si="1">SUM(E9:E31)</f>
        <v>99</v>
      </c>
      <c r="F32">
        <f t="shared" si="1"/>
        <v>206</v>
      </c>
      <c r="G32">
        <f t="shared" si="1"/>
        <v>82</v>
      </c>
      <c r="H32">
        <f t="shared" si="1"/>
        <v>3</v>
      </c>
      <c r="I32">
        <f t="shared" si="1"/>
        <v>47</v>
      </c>
      <c r="J32">
        <f t="shared" si="1"/>
        <v>36</v>
      </c>
      <c r="K32">
        <f t="shared" si="1"/>
        <v>44</v>
      </c>
      <c r="L32">
        <f t="shared" si="1"/>
        <v>3</v>
      </c>
      <c r="M32">
        <f t="shared" si="1"/>
        <v>40</v>
      </c>
      <c r="N32">
        <f t="shared" si="1"/>
        <v>1404</v>
      </c>
    </row>
    <row r="33" spans="1:16" s="6" customFormat="1" ht="15" x14ac:dyDescent="0.25">
      <c r="A33"/>
      <c r="B33" t="s">
        <v>66</v>
      </c>
      <c r="C33"/>
      <c r="D33"/>
      <c r="E33"/>
      <c r="F33"/>
      <c r="G33"/>
      <c r="H33"/>
      <c r="I33"/>
      <c r="J33"/>
      <c r="K33"/>
      <c r="L33"/>
      <c r="M33"/>
      <c r="N33"/>
    </row>
    <row r="34" spans="1:16" s="6" customFormat="1" ht="15" x14ac:dyDescent="0.25">
      <c r="A34"/>
      <c r="B34" s="14" t="s">
        <v>264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</row>
    <row r="35" spans="1:16" s="6" customFormat="1" ht="15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</row>
    <row r="36" spans="1:16" s="6" customFormat="1" ht="15" x14ac:dyDescent="0.25">
      <c r="A36" s="14" t="s">
        <v>27</v>
      </c>
      <c r="B36" s="14"/>
      <c r="C36" s="14"/>
      <c r="D36" s="14"/>
      <c r="E36" s="14"/>
      <c r="F36"/>
      <c r="G36"/>
      <c r="H36"/>
      <c r="I36"/>
      <c r="J36"/>
      <c r="K36"/>
      <c r="L36"/>
      <c r="M36"/>
      <c r="N36"/>
      <c r="O36" s="7"/>
      <c r="P36" s="7"/>
    </row>
    <row r="37" spans="1:16" s="6" customFormat="1" ht="15" x14ac:dyDescent="0.25">
      <c r="A37" s="14" t="s">
        <v>90</v>
      </c>
      <c r="B37" s="14"/>
      <c r="C37" s="14"/>
      <c r="D37" s="14"/>
      <c r="E37" s="14"/>
      <c r="F37"/>
      <c r="G37"/>
      <c r="H37"/>
      <c r="I37"/>
      <c r="J37"/>
      <c r="K37"/>
      <c r="L37"/>
      <c r="M37"/>
      <c r="N37"/>
      <c r="O37" s="7"/>
      <c r="P37" s="7"/>
    </row>
    <row r="38" spans="1:16" s="6" customFormat="1" ht="15" x14ac:dyDescent="0.25">
      <c r="A38" s="14" t="s">
        <v>76</v>
      </c>
      <c r="B38" s="14"/>
      <c r="C38" s="14"/>
      <c r="D38" s="14"/>
      <c r="E38" s="14"/>
      <c r="F38"/>
      <c r="G38"/>
      <c r="H38"/>
      <c r="I38"/>
      <c r="J38"/>
      <c r="K38"/>
      <c r="L38"/>
      <c r="M38"/>
      <c r="N38"/>
      <c r="O38" s="7"/>
      <c r="P38" s="7"/>
    </row>
    <row r="39" spans="1:16" s="6" customFormat="1" ht="15" x14ac:dyDescent="0.25">
      <c r="A39"/>
      <c r="B39" s="14" t="s">
        <v>234</v>
      </c>
      <c r="C39" s="14"/>
      <c r="D39"/>
      <c r="E39"/>
      <c r="F39"/>
      <c r="G39"/>
      <c r="H39"/>
      <c r="I39"/>
      <c r="J39"/>
      <c r="K39"/>
      <c r="L39"/>
      <c r="M39"/>
      <c r="N39"/>
      <c r="O39" s="7"/>
      <c r="P39" s="7"/>
    </row>
    <row r="40" spans="1:16" s="6" customFormat="1" ht="15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 s="7"/>
      <c r="P40" s="7"/>
    </row>
    <row r="41" spans="1:16" ht="15" x14ac:dyDescent="0.25">
      <c r="A41"/>
      <c r="B41" t="s">
        <v>84</v>
      </c>
      <c r="C41" t="s">
        <v>74</v>
      </c>
      <c r="D41"/>
      <c r="E41"/>
      <c r="F41"/>
      <c r="G41"/>
      <c r="H41"/>
      <c r="I41"/>
      <c r="J41"/>
      <c r="K41"/>
      <c r="L41"/>
      <c r="M41"/>
      <c r="N41"/>
      <c r="O41" s="6"/>
      <c r="P41" s="6"/>
    </row>
    <row r="42" spans="1:16" ht="15" x14ac:dyDescent="0.25">
      <c r="A42"/>
      <c r="B42" t="s">
        <v>36</v>
      </c>
      <c r="C42">
        <v>42</v>
      </c>
      <c r="D42"/>
      <c r="E42"/>
      <c r="F42"/>
      <c r="G42"/>
      <c r="H42"/>
      <c r="I42"/>
      <c r="J42"/>
      <c r="K42"/>
      <c r="L42"/>
      <c r="M42"/>
      <c r="N42"/>
      <c r="O42" s="6"/>
      <c r="P42" s="6"/>
    </row>
    <row r="43" spans="1:16" ht="15" x14ac:dyDescent="0.25">
      <c r="A43"/>
      <c r="B43" t="s">
        <v>1</v>
      </c>
      <c r="C43">
        <v>0</v>
      </c>
      <c r="D43"/>
      <c r="E43"/>
      <c r="F43"/>
      <c r="G43"/>
      <c r="H43"/>
      <c r="I43"/>
      <c r="J43"/>
      <c r="K43"/>
      <c r="L43"/>
      <c r="M43"/>
      <c r="N43"/>
      <c r="O43" s="6"/>
      <c r="P43" s="6"/>
    </row>
    <row r="44" spans="1:16" ht="15" x14ac:dyDescent="0.25">
      <c r="A44"/>
      <c r="B44" t="s">
        <v>2</v>
      </c>
      <c r="C44">
        <v>15</v>
      </c>
      <c r="D44"/>
      <c r="E44"/>
      <c r="F44"/>
      <c r="G44"/>
      <c r="H44"/>
      <c r="I44"/>
      <c r="J44"/>
      <c r="K44"/>
      <c r="L44"/>
      <c r="M44"/>
      <c r="N44"/>
      <c r="O44" s="6"/>
      <c r="P44" s="6"/>
    </row>
    <row r="45" spans="1:16" ht="15" x14ac:dyDescent="0.25">
      <c r="A45"/>
      <c r="B45" t="s">
        <v>3</v>
      </c>
      <c r="C45">
        <v>12</v>
      </c>
      <c r="D45"/>
      <c r="E45"/>
      <c r="F45"/>
      <c r="G45"/>
      <c r="H45"/>
      <c r="I45"/>
      <c r="J45"/>
      <c r="K45"/>
      <c r="L45"/>
      <c r="M45"/>
      <c r="N45"/>
      <c r="O45" s="6"/>
      <c r="P45" s="6"/>
    </row>
    <row r="46" spans="1:16" ht="15" x14ac:dyDescent="0.25">
      <c r="A46"/>
      <c r="B46" t="s">
        <v>4</v>
      </c>
      <c r="C46">
        <v>29</v>
      </c>
      <c r="D46"/>
      <c r="E46"/>
      <c r="F46"/>
      <c r="G46"/>
      <c r="H46"/>
      <c r="I46"/>
      <c r="J46"/>
      <c r="K46"/>
      <c r="L46"/>
      <c r="M46"/>
      <c r="N46"/>
      <c r="O46" s="6"/>
      <c r="P46" s="6"/>
    </row>
    <row r="47" spans="1:16" ht="18.75" customHeight="1" x14ac:dyDescent="0.25">
      <c r="A47"/>
      <c r="B47" t="s">
        <v>85</v>
      </c>
      <c r="C47">
        <v>8</v>
      </c>
      <c r="D47"/>
      <c r="E47"/>
      <c r="F47"/>
      <c r="G47"/>
      <c r="H47"/>
      <c r="I47"/>
      <c r="J47"/>
      <c r="K47"/>
      <c r="L47"/>
      <c r="M47"/>
      <c r="N47"/>
      <c r="O47" s="6"/>
      <c r="P47" s="6"/>
    </row>
    <row r="48" spans="1:16" ht="15" x14ac:dyDescent="0.25">
      <c r="A48"/>
      <c r="B48" t="s">
        <v>5</v>
      </c>
      <c r="C48">
        <v>0</v>
      </c>
      <c r="D48"/>
      <c r="E48"/>
      <c r="F48"/>
      <c r="G48"/>
      <c r="H48"/>
      <c r="I48"/>
      <c r="J48"/>
      <c r="K48"/>
      <c r="L48"/>
      <c r="M48"/>
      <c r="N48"/>
      <c r="O48" s="6"/>
      <c r="P48" s="6"/>
    </row>
    <row r="49" spans="1:16" ht="15" x14ac:dyDescent="0.25">
      <c r="A49"/>
      <c r="B49" t="s">
        <v>6</v>
      </c>
      <c r="C49">
        <v>276</v>
      </c>
      <c r="D49"/>
      <c r="E49"/>
      <c r="F49"/>
      <c r="G49"/>
      <c r="H49"/>
      <c r="I49"/>
      <c r="J49"/>
      <c r="K49"/>
      <c r="L49"/>
      <c r="M49"/>
      <c r="N49"/>
      <c r="O49" s="6"/>
      <c r="P49" s="6"/>
    </row>
    <row r="50" spans="1:16" ht="15" x14ac:dyDescent="0.25">
      <c r="A50"/>
      <c r="B50" t="s">
        <v>7</v>
      </c>
      <c r="C50">
        <v>71</v>
      </c>
      <c r="D50"/>
      <c r="E50"/>
      <c r="F50"/>
      <c r="G50"/>
      <c r="H50"/>
      <c r="I50"/>
      <c r="J50"/>
      <c r="K50"/>
      <c r="L50"/>
      <c r="M50"/>
      <c r="N50"/>
      <c r="O50" s="6"/>
      <c r="P50" s="6"/>
    </row>
    <row r="51" spans="1:16" ht="15" x14ac:dyDescent="0.25">
      <c r="A51"/>
      <c r="B51" t="s">
        <v>8</v>
      </c>
      <c r="C51">
        <v>14</v>
      </c>
      <c r="D51"/>
      <c r="E51"/>
      <c r="F51"/>
      <c r="G51"/>
      <c r="H51"/>
      <c r="I51"/>
      <c r="J51"/>
      <c r="K51"/>
      <c r="L51"/>
      <c r="M51"/>
      <c r="N51"/>
      <c r="O51" s="6"/>
      <c r="P51" s="6"/>
    </row>
    <row r="52" spans="1:16" ht="15" x14ac:dyDescent="0.25">
      <c r="A52"/>
      <c r="B52" t="s">
        <v>87</v>
      </c>
      <c r="C52">
        <v>41</v>
      </c>
      <c r="D52"/>
      <c r="E52"/>
      <c r="F52"/>
      <c r="G52"/>
      <c r="H52"/>
      <c r="I52"/>
      <c r="J52"/>
      <c r="K52"/>
      <c r="L52"/>
      <c r="M52"/>
      <c r="N52"/>
      <c r="O52" s="6"/>
      <c r="P52" s="6"/>
    </row>
    <row r="53" spans="1:16" ht="15" x14ac:dyDescent="0.25">
      <c r="A53"/>
      <c r="B53" t="s">
        <v>86</v>
      </c>
      <c r="C53">
        <v>33</v>
      </c>
      <c r="D53"/>
      <c r="E53"/>
      <c r="F53"/>
      <c r="G53"/>
      <c r="H53"/>
      <c r="I53"/>
      <c r="J53"/>
      <c r="K53"/>
      <c r="L53"/>
      <c r="M53"/>
      <c r="N53"/>
      <c r="O53" s="6"/>
      <c r="P53" s="6"/>
    </row>
    <row r="54" spans="1:16" ht="15" x14ac:dyDescent="0.25">
      <c r="A54"/>
      <c r="B54" t="s">
        <v>9</v>
      </c>
      <c r="C54">
        <v>34</v>
      </c>
      <c r="D54"/>
      <c r="E54"/>
      <c r="F54"/>
      <c r="G54"/>
      <c r="H54"/>
      <c r="I54"/>
      <c r="J54"/>
      <c r="K54"/>
      <c r="L54"/>
      <c r="M54"/>
      <c r="N54"/>
      <c r="O54" s="6"/>
      <c r="P54" s="6"/>
    </row>
    <row r="55" spans="1:16" ht="15" x14ac:dyDescent="0.25">
      <c r="A55"/>
      <c r="B55" t="s">
        <v>10</v>
      </c>
      <c r="C55">
        <v>7</v>
      </c>
      <c r="D55"/>
      <c r="E55"/>
      <c r="F55"/>
      <c r="G55"/>
      <c r="H55"/>
      <c r="I55"/>
      <c r="J55"/>
      <c r="K55"/>
      <c r="L55"/>
      <c r="M55"/>
      <c r="N55"/>
      <c r="O55" s="6"/>
      <c r="P55" s="6"/>
    </row>
    <row r="56" spans="1:16" ht="15" x14ac:dyDescent="0.25">
      <c r="A56"/>
      <c r="B56" t="s">
        <v>11</v>
      </c>
      <c r="C56">
        <v>12</v>
      </c>
      <c r="D56"/>
      <c r="E56"/>
      <c r="F56"/>
      <c r="G56"/>
      <c r="H56"/>
      <c r="I56"/>
      <c r="J56"/>
      <c r="K56"/>
      <c r="L56"/>
      <c r="M56"/>
      <c r="N56"/>
      <c r="O56" s="6"/>
      <c r="P56" s="6"/>
    </row>
    <row r="57" spans="1:16" ht="15" x14ac:dyDescent="0.25">
      <c r="A57"/>
      <c r="B57" t="s">
        <v>12</v>
      </c>
      <c r="C57">
        <v>177</v>
      </c>
      <c r="D57"/>
      <c r="E57"/>
      <c r="F57"/>
      <c r="G57"/>
      <c r="H57"/>
      <c r="I57"/>
      <c r="J57"/>
      <c r="K57"/>
      <c r="L57"/>
      <c r="M57"/>
      <c r="N57"/>
      <c r="O57" s="6"/>
      <c r="P57" s="6"/>
    </row>
    <row r="58" spans="1:16" ht="15" x14ac:dyDescent="0.25">
      <c r="A58"/>
      <c r="B58" t="s">
        <v>13</v>
      </c>
      <c r="C58">
        <v>8</v>
      </c>
      <c r="D58"/>
      <c r="E58"/>
      <c r="F58"/>
      <c r="G58"/>
      <c r="H58"/>
      <c r="I58"/>
      <c r="J58"/>
      <c r="K58"/>
      <c r="L58"/>
      <c r="M58"/>
      <c r="N58"/>
      <c r="O58" s="6"/>
      <c r="P58" s="6"/>
    </row>
    <row r="59" spans="1:16" ht="15" x14ac:dyDescent="0.25">
      <c r="A59"/>
      <c r="B59" t="s">
        <v>132</v>
      </c>
      <c r="C59">
        <v>352</v>
      </c>
      <c r="D59"/>
      <c r="E59"/>
      <c r="F59"/>
      <c r="G59"/>
      <c r="H59"/>
      <c r="I59"/>
      <c r="J59"/>
      <c r="K59"/>
      <c r="L59"/>
      <c r="M59"/>
      <c r="N59"/>
      <c r="O59" s="6"/>
      <c r="P59" s="6"/>
    </row>
    <row r="60" spans="1:16" ht="15" x14ac:dyDescent="0.25">
      <c r="A60"/>
      <c r="B60" t="s">
        <v>204</v>
      </c>
      <c r="C60">
        <v>120</v>
      </c>
      <c r="D60"/>
      <c r="E60"/>
      <c r="F60"/>
      <c r="G60"/>
      <c r="H60"/>
      <c r="I60"/>
      <c r="J60"/>
      <c r="K60"/>
      <c r="L60"/>
      <c r="M60"/>
      <c r="N60"/>
      <c r="O60" s="6"/>
      <c r="P60" s="6"/>
    </row>
    <row r="61" spans="1:16" ht="15" x14ac:dyDescent="0.25">
      <c r="A61"/>
      <c r="B61" t="s">
        <v>31</v>
      </c>
      <c r="C61">
        <v>0</v>
      </c>
      <c r="D61"/>
      <c r="E61"/>
      <c r="F61"/>
      <c r="G61"/>
      <c r="H61"/>
      <c r="I61"/>
      <c r="J61"/>
      <c r="K61"/>
      <c r="L61"/>
      <c r="M61"/>
      <c r="N61"/>
      <c r="O61" s="6"/>
      <c r="P61" s="6"/>
    </row>
    <row r="62" spans="1:16" ht="22.5" customHeight="1" x14ac:dyDescent="0.25">
      <c r="A62"/>
      <c r="B62" t="s">
        <v>32</v>
      </c>
      <c r="C62">
        <v>37</v>
      </c>
      <c r="D62"/>
      <c r="E62"/>
      <c r="F62"/>
      <c r="G62"/>
      <c r="H62"/>
      <c r="I62"/>
      <c r="J62"/>
      <c r="K62"/>
      <c r="L62"/>
      <c r="M62"/>
      <c r="N62"/>
      <c r="O62" s="6"/>
      <c r="P62" s="6"/>
    </row>
    <row r="63" spans="1:16" ht="21" customHeight="1" x14ac:dyDescent="0.25">
      <c r="A63"/>
      <c r="B63" t="s">
        <v>14</v>
      </c>
      <c r="C63">
        <v>5</v>
      </c>
      <c r="D63"/>
      <c r="E63"/>
      <c r="F63"/>
      <c r="G63"/>
      <c r="H63"/>
      <c r="I63"/>
      <c r="J63"/>
      <c r="K63"/>
      <c r="L63"/>
      <c r="M63"/>
      <c r="N63"/>
      <c r="O63" s="6"/>
      <c r="P63" s="6"/>
    </row>
    <row r="64" spans="1:16" ht="20.25" customHeight="1" x14ac:dyDescent="0.25">
      <c r="A64"/>
      <c r="B64" t="s">
        <v>15</v>
      </c>
      <c r="C64">
        <v>111</v>
      </c>
      <c r="D64"/>
      <c r="E64"/>
      <c r="F64"/>
      <c r="G64"/>
      <c r="H64"/>
      <c r="I64"/>
      <c r="J64"/>
      <c r="K64"/>
      <c r="L64"/>
      <c r="M64"/>
      <c r="N64"/>
      <c r="O64" s="6"/>
      <c r="P64" s="6"/>
    </row>
    <row r="65" spans="1:16" ht="15" x14ac:dyDescent="0.25">
      <c r="A65"/>
      <c r="B65" t="s">
        <v>17</v>
      </c>
      <c r="C65">
        <f>SUM(C42:C64)</f>
        <v>1404</v>
      </c>
      <c r="D65"/>
      <c r="E65"/>
      <c r="F65"/>
      <c r="G65"/>
      <c r="H65"/>
      <c r="I65"/>
      <c r="J65"/>
      <c r="K65"/>
      <c r="L65"/>
      <c r="M65"/>
      <c r="N65"/>
      <c r="O65" s="6"/>
      <c r="P65" s="6"/>
    </row>
    <row r="66" spans="1:16" s="6" customFormat="1" ht="15" x14ac:dyDescent="0.25">
      <c r="A66"/>
      <c r="B66" t="s">
        <v>66</v>
      </c>
      <c r="C66"/>
      <c r="D66"/>
      <c r="E66" s="14" t="s">
        <v>265</v>
      </c>
      <c r="F66" s="14"/>
      <c r="G66" s="14"/>
      <c r="H66" s="14"/>
      <c r="I66" s="14"/>
      <c r="J66" s="14"/>
      <c r="K66" s="14"/>
      <c r="L66" s="14"/>
      <c r="M66" s="14"/>
      <c r="N66"/>
    </row>
    <row r="67" spans="1:16" s="6" customFormat="1" x14ac:dyDescent="0.2">
      <c r="E67" s="11"/>
      <c r="F67" s="11"/>
      <c r="G67" s="11"/>
      <c r="H67" s="11"/>
      <c r="I67" s="11"/>
      <c r="J67" s="11"/>
      <c r="K67" s="11"/>
      <c r="N67" s="8"/>
    </row>
    <row r="68" spans="1:16" s="6" customFormat="1" x14ac:dyDescent="0.2">
      <c r="N68" s="8"/>
    </row>
    <row r="69" spans="1:16" s="6" customFormat="1" x14ac:dyDescent="0.2">
      <c r="N69" s="8"/>
    </row>
    <row r="70" spans="1:16" s="6" customFormat="1" x14ac:dyDescent="0.2">
      <c r="N70" s="8"/>
    </row>
    <row r="71" spans="1:16" s="6" customFormat="1" x14ac:dyDescent="0.2">
      <c r="N71" s="8"/>
    </row>
    <row r="72" spans="1:16" s="6" customFormat="1" x14ac:dyDescent="0.2">
      <c r="N72" s="8"/>
    </row>
    <row r="73" spans="1:16" s="6" customFormat="1" x14ac:dyDescent="0.2">
      <c r="N73" s="8"/>
    </row>
    <row r="74" spans="1:16" s="6" customFormat="1" x14ac:dyDescent="0.2">
      <c r="N74" s="8"/>
    </row>
    <row r="75" spans="1:16" s="6" customFormat="1" x14ac:dyDescent="0.2">
      <c r="N75" s="8"/>
    </row>
    <row r="76" spans="1:16" s="6" customFormat="1" x14ac:dyDescent="0.2">
      <c r="N76" s="8"/>
    </row>
    <row r="77" spans="1:16" s="6" customFormat="1" x14ac:dyDescent="0.2">
      <c r="N77" s="8"/>
    </row>
    <row r="78" spans="1:16" s="6" customFormat="1" x14ac:dyDescent="0.2">
      <c r="E78" s="6" t="s">
        <v>57</v>
      </c>
      <c r="N78" s="8"/>
    </row>
    <row r="79" spans="1:16" s="6" customFormat="1" x14ac:dyDescent="0.2">
      <c r="N79" s="8"/>
    </row>
    <row r="80" spans="1:16" s="6" customFormat="1" x14ac:dyDescent="0.2">
      <c r="N80" s="8"/>
    </row>
    <row r="81" spans="14:14" s="6" customFormat="1" x14ac:dyDescent="0.2">
      <c r="N81" s="8"/>
    </row>
    <row r="82" spans="14:14" s="6" customFormat="1" x14ac:dyDescent="0.2">
      <c r="N82" s="8"/>
    </row>
    <row r="83" spans="14:14" s="6" customFormat="1" x14ac:dyDescent="0.2">
      <c r="N83" s="8"/>
    </row>
    <row r="84" spans="14:14" s="6" customFormat="1" x14ac:dyDescent="0.2">
      <c r="N84" s="8"/>
    </row>
    <row r="85" spans="14:14" s="6" customFormat="1" x14ac:dyDescent="0.2">
      <c r="N85" s="8"/>
    </row>
    <row r="86" spans="14:14" s="6" customFormat="1" x14ac:dyDescent="0.2">
      <c r="N86" s="8"/>
    </row>
    <row r="87" spans="14:14" s="6" customFormat="1" x14ac:dyDescent="0.2">
      <c r="N87" s="8"/>
    </row>
    <row r="88" spans="14:14" s="6" customFormat="1" x14ac:dyDescent="0.2">
      <c r="N88" s="8"/>
    </row>
    <row r="89" spans="14:14" s="6" customFormat="1" x14ac:dyDescent="0.2">
      <c r="N89" s="8"/>
    </row>
    <row r="90" spans="14:14" s="6" customFormat="1" x14ac:dyDescent="0.2">
      <c r="N90" s="8"/>
    </row>
    <row r="91" spans="14:14" s="6" customFormat="1" x14ac:dyDescent="0.2">
      <c r="N91" s="8"/>
    </row>
    <row r="92" spans="14:14" s="6" customFormat="1" x14ac:dyDescent="0.2">
      <c r="N92" s="8"/>
    </row>
    <row r="93" spans="14:14" s="6" customFormat="1" x14ac:dyDescent="0.2">
      <c r="N93" s="8"/>
    </row>
    <row r="94" spans="14:14" s="6" customFormat="1" x14ac:dyDescent="0.2">
      <c r="N94" s="8"/>
    </row>
    <row r="95" spans="14:14" s="6" customFormat="1" x14ac:dyDescent="0.2">
      <c r="N95" s="8"/>
    </row>
    <row r="96" spans="14:14" s="6" customFormat="1" x14ac:dyDescent="0.2">
      <c r="N96" s="8"/>
    </row>
    <row r="97" spans="14:14" s="6" customFormat="1" x14ac:dyDescent="0.2">
      <c r="N97" s="8"/>
    </row>
    <row r="98" spans="14:14" s="6" customFormat="1" x14ac:dyDescent="0.2">
      <c r="N98" s="8"/>
    </row>
    <row r="99" spans="14:14" s="6" customFormat="1" x14ac:dyDescent="0.2">
      <c r="N99" s="8"/>
    </row>
    <row r="100" spans="14:14" s="6" customFormat="1" x14ac:dyDescent="0.2">
      <c r="N100" s="8"/>
    </row>
    <row r="101" spans="14:14" s="6" customFormat="1" x14ac:dyDescent="0.2">
      <c r="N101" s="8"/>
    </row>
    <row r="102" spans="14:14" s="6" customFormat="1" x14ac:dyDescent="0.2">
      <c r="N102" s="8"/>
    </row>
  </sheetData>
  <mergeCells count="10">
    <mergeCell ref="E66:M66"/>
    <mergeCell ref="B5:N5"/>
    <mergeCell ref="B4:N4"/>
    <mergeCell ref="B3:N3"/>
    <mergeCell ref="B6:N6"/>
    <mergeCell ref="B39:C39"/>
    <mergeCell ref="A36:E36"/>
    <mergeCell ref="A38:E38"/>
    <mergeCell ref="A37:E37"/>
    <mergeCell ref="B34:N34"/>
  </mergeCells>
  <pageMargins left="0.66" right="0.7" top="0.75" bottom="0.75" header="0.3" footer="0.3"/>
  <pageSetup scale="60" orientation="landscape" r:id="rId1"/>
  <rowBreaks count="1" manualBreakCount="1">
    <brk id="3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O66"/>
  <sheetViews>
    <sheetView view="pageBreakPreview" zoomScaleNormal="100" zoomScaleSheetLayoutView="100" workbookViewId="0">
      <selection sqref="A1:N62"/>
    </sheetView>
  </sheetViews>
  <sheetFormatPr baseColWidth="10" defaultRowHeight="15" x14ac:dyDescent="0.25"/>
  <cols>
    <col min="1" max="1" width="18.5703125" customWidth="1"/>
    <col min="2" max="2" width="12.140625" customWidth="1"/>
    <col min="3" max="3" width="21.7109375" customWidth="1"/>
    <col min="4" max="4" width="13.28515625" customWidth="1"/>
    <col min="5" max="5" width="13.5703125" customWidth="1"/>
    <col min="6" max="6" width="12.28515625" customWidth="1"/>
    <col min="7" max="7" width="10.7109375" customWidth="1"/>
    <col min="8" max="8" width="6.7109375" customWidth="1"/>
    <col min="9" max="9" width="10.7109375" customWidth="1"/>
    <col min="10" max="10" width="7.7109375" customWidth="1"/>
    <col min="11" max="11" width="8.7109375" customWidth="1"/>
    <col min="12" max="12" width="7.140625" customWidth="1"/>
    <col min="13" max="13" width="11.42578125" customWidth="1"/>
    <col min="14" max="14" width="16.5703125" customWidth="1"/>
    <col min="15" max="15" width="11.5703125" style="5"/>
  </cols>
  <sheetData>
    <row r="1" spans="1:14" s="5" customFormat="1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s="5" customFormat="1" x14ac:dyDescent="0.25">
      <c r="A2" s="14" t="s">
        <v>27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s="5" customFormat="1" x14ac:dyDescent="0.25">
      <c r="A3" s="14" t="s">
        <v>90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s="5" customFormat="1" x14ac:dyDescent="0.25">
      <c r="A4" s="14" t="s">
        <v>235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s="5" customFormat="1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</row>
    <row r="6" spans="1:14" x14ac:dyDescent="0.25">
      <c r="A6" t="s">
        <v>80</v>
      </c>
      <c r="B6" t="s">
        <v>189</v>
      </c>
      <c r="C6" t="s">
        <v>188</v>
      </c>
      <c r="D6" t="s">
        <v>18</v>
      </c>
      <c r="E6" t="s">
        <v>19</v>
      </c>
      <c r="F6" t="s">
        <v>20</v>
      </c>
      <c r="G6" t="s">
        <v>88</v>
      </c>
      <c r="H6" t="s">
        <v>92</v>
      </c>
      <c r="I6" t="s">
        <v>23</v>
      </c>
      <c r="J6" t="s">
        <v>24</v>
      </c>
      <c r="K6" t="s">
        <v>190</v>
      </c>
      <c r="L6" t="s">
        <v>26</v>
      </c>
      <c r="M6" t="s">
        <v>17</v>
      </c>
      <c r="N6" t="s">
        <v>59</v>
      </c>
    </row>
    <row r="7" spans="1:14" ht="24.75" customHeight="1" x14ac:dyDescent="0.25">
      <c r="A7" t="s">
        <v>36</v>
      </c>
      <c r="B7">
        <v>0</v>
      </c>
      <c r="C7">
        <v>0</v>
      </c>
      <c r="D7">
        <v>0</v>
      </c>
      <c r="E7">
        <v>0</v>
      </c>
      <c r="F7">
        <v>42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f>SUM(B7:L7)</f>
        <v>42</v>
      </c>
      <c r="N7">
        <f t="shared" ref="N7:N30" si="0">M7/$M$30</f>
        <v>2.9914529914529916E-2</v>
      </c>
    </row>
    <row r="8" spans="1:14" ht="21" customHeight="1" x14ac:dyDescent="0.25">
      <c r="A8" t="s">
        <v>1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f t="shared" ref="M8:M29" si="1">SUM(B8:L8)</f>
        <v>0</v>
      </c>
      <c r="N8">
        <f t="shared" si="0"/>
        <v>0</v>
      </c>
    </row>
    <row r="9" spans="1:14" x14ac:dyDescent="0.25">
      <c r="A9" t="s">
        <v>2</v>
      </c>
      <c r="B9">
        <v>0</v>
      </c>
      <c r="C9">
        <v>0</v>
      </c>
      <c r="D9">
        <v>0</v>
      </c>
      <c r="E9">
        <v>12</v>
      </c>
      <c r="F9">
        <v>0</v>
      </c>
      <c r="G9">
        <v>0</v>
      </c>
      <c r="H9">
        <v>2</v>
      </c>
      <c r="I9">
        <v>1</v>
      </c>
      <c r="J9">
        <v>0</v>
      </c>
      <c r="K9">
        <v>0</v>
      </c>
      <c r="L9">
        <v>0</v>
      </c>
      <c r="M9">
        <f t="shared" si="1"/>
        <v>15</v>
      </c>
      <c r="N9">
        <f t="shared" si="0"/>
        <v>1.0683760683760684E-2</v>
      </c>
    </row>
    <row r="10" spans="1:14" x14ac:dyDescent="0.25">
      <c r="A10" t="s">
        <v>3</v>
      </c>
      <c r="B10">
        <v>1</v>
      </c>
      <c r="C10">
        <v>0</v>
      </c>
      <c r="D10">
        <v>6</v>
      </c>
      <c r="E10">
        <v>0</v>
      </c>
      <c r="F10">
        <v>0</v>
      </c>
      <c r="G10">
        <v>0</v>
      </c>
      <c r="H10">
        <v>3</v>
      </c>
      <c r="I10">
        <v>2</v>
      </c>
      <c r="J10">
        <v>0</v>
      </c>
      <c r="K10">
        <v>0</v>
      </c>
      <c r="L10">
        <v>0</v>
      </c>
      <c r="M10">
        <f t="shared" si="1"/>
        <v>12</v>
      </c>
      <c r="N10">
        <f t="shared" si="0"/>
        <v>8.5470085470085479E-3</v>
      </c>
    </row>
    <row r="11" spans="1:14" ht="21" customHeight="1" x14ac:dyDescent="0.25">
      <c r="A11" t="s">
        <v>4</v>
      </c>
      <c r="B11">
        <v>18</v>
      </c>
      <c r="C11">
        <v>0</v>
      </c>
      <c r="D11">
        <v>0</v>
      </c>
      <c r="E11">
        <v>10</v>
      </c>
      <c r="F11">
        <v>0</v>
      </c>
      <c r="G11">
        <v>0</v>
      </c>
      <c r="H11">
        <v>0</v>
      </c>
      <c r="I11">
        <v>0</v>
      </c>
      <c r="J11">
        <v>1</v>
      </c>
      <c r="K11">
        <v>0</v>
      </c>
      <c r="L11">
        <v>0</v>
      </c>
      <c r="M11">
        <f t="shared" si="1"/>
        <v>29</v>
      </c>
      <c r="N11">
        <f t="shared" si="0"/>
        <v>2.0655270655270654E-2</v>
      </c>
    </row>
    <row r="12" spans="1:14" ht="21" customHeight="1" x14ac:dyDescent="0.25">
      <c r="A12" t="s">
        <v>85</v>
      </c>
      <c r="B12">
        <v>8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f t="shared" si="1"/>
        <v>8</v>
      </c>
      <c r="N12">
        <f t="shared" si="0"/>
        <v>5.6980056980056983E-3</v>
      </c>
    </row>
    <row r="13" spans="1:14" x14ac:dyDescent="0.25">
      <c r="A13" t="s">
        <v>5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f t="shared" si="1"/>
        <v>0</v>
      </c>
      <c r="N13">
        <f t="shared" si="0"/>
        <v>0</v>
      </c>
    </row>
    <row r="14" spans="1:14" x14ac:dyDescent="0.25">
      <c r="A14" t="s">
        <v>6</v>
      </c>
      <c r="B14">
        <v>8</v>
      </c>
      <c r="C14">
        <v>268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f t="shared" si="1"/>
        <v>276</v>
      </c>
      <c r="N14">
        <f t="shared" si="0"/>
        <v>0.19658119658119658</v>
      </c>
    </row>
    <row r="15" spans="1:14" x14ac:dyDescent="0.25">
      <c r="A15" t="s">
        <v>7</v>
      </c>
      <c r="B15">
        <v>0</v>
      </c>
      <c r="C15">
        <v>0</v>
      </c>
      <c r="D15">
        <v>0</v>
      </c>
      <c r="E15">
        <v>71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f t="shared" si="1"/>
        <v>71</v>
      </c>
      <c r="N15">
        <f t="shared" si="0"/>
        <v>5.0569800569800573E-2</v>
      </c>
    </row>
    <row r="16" spans="1:14" ht="18.75" customHeight="1" x14ac:dyDescent="0.25">
      <c r="A16" t="s">
        <v>8</v>
      </c>
      <c r="B16">
        <v>2</v>
      </c>
      <c r="C16">
        <v>0</v>
      </c>
      <c r="D16">
        <v>0</v>
      </c>
      <c r="E16">
        <v>5</v>
      </c>
      <c r="F16">
        <v>1</v>
      </c>
      <c r="G16">
        <v>0</v>
      </c>
      <c r="H16">
        <v>3</v>
      </c>
      <c r="I16">
        <v>3</v>
      </c>
      <c r="J16">
        <v>0</v>
      </c>
      <c r="K16">
        <v>0</v>
      </c>
      <c r="L16">
        <v>0</v>
      </c>
      <c r="M16">
        <f t="shared" si="1"/>
        <v>14</v>
      </c>
      <c r="N16">
        <f t="shared" si="0"/>
        <v>9.9715099715099714E-3</v>
      </c>
    </row>
    <row r="17" spans="1:14" x14ac:dyDescent="0.25">
      <c r="A17" t="s">
        <v>87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41</v>
      </c>
      <c r="K17">
        <v>0</v>
      </c>
      <c r="L17">
        <v>0</v>
      </c>
      <c r="M17">
        <f t="shared" si="1"/>
        <v>41</v>
      </c>
      <c r="N17">
        <f t="shared" si="0"/>
        <v>2.9202279202279201E-2</v>
      </c>
    </row>
    <row r="18" spans="1:14" x14ac:dyDescent="0.25">
      <c r="A18" t="s">
        <v>86</v>
      </c>
      <c r="B18">
        <v>0</v>
      </c>
      <c r="C18">
        <v>0</v>
      </c>
      <c r="D18">
        <v>0</v>
      </c>
      <c r="E18">
        <v>0</v>
      </c>
      <c r="F18">
        <v>33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f t="shared" si="1"/>
        <v>33</v>
      </c>
      <c r="N18">
        <f t="shared" si="0"/>
        <v>2.3504273504273504E-2</v>
      </c>
    </row>
    <row r="19" spans="1:14" x14ac:dyDescent="0.25">
      <c r="A19" t="s">
        <v>9</v>
      </c>
      <c r="B19">
        <v>22</v>
      </c>
      <c r="C19">
        <v>0</v>
      </c>
      <c r="D19">
        <v>5</v>
      </c>
      <c r="E19">
        <v>0</v>
      </c>
      <c r="F19">
        <v>0</v>
      </c>
      <c r="G19">
        <v>0</v>
      </c>
      <c r="H19">
        <v>4</v>
      </c>
      <c r="I19">
        <v>3</v>
      </c>
      <c r="J19">
        <v>0</v>
      </c>
      <c r="K19">
        <v>0</v>
      </c>
      <c r="L19">
        <v>0</v>
      </c>
      <c r="M19">
        <f t="shared" si="1"/>
        <v>34</v>
      </c>
      <c r="N19">
        <f t="shared" si="0"/>
        <v>2.4216524216524215E-2</v>
      </c>
    </row>
    <row r="20" spans="1:14" x14ac:dyDescent="0.25">
      <c r="A20" t="s">
        <v>10</v>
      </c>
      <c r="B20">
        <v>1</v>
      </c>
      <c r="C20">
        <v>0</v>
      </c>
      <c r="D20">
        <v>0</v>
      </c>
      <c r="E20">
        <v>0</v>
      </c>
      <c r="F20">
        <v>6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f t="shared" si="1"/>
        <v>7</v>
      </c>
      <c r="N20">
        <f t="shared" si="0"/>
        <v>4.9857549857549857E-3</v>
      </c>
    </row>
    <row r="21" spans="1:14" x14ac:dyDescent="0.25">
      <c r="A21" t="s">
        <v>11</v>
      </c>
      <c r="B21">
        <v>6</v>
      </c>
      <c r="C21">
        <v>0</v>
      </c>
      <c r="D21">
        <v>1</v>
      </c>
      <c r="E21">
        <v>0</v>
      </c>
      <c r="F21">
        <v>0</v>
      </c>
      <c r="G21">
        <v>0</v>
      </c>
      <c r="H21">
        <v>3</v>
      </c>
      <c r="I21">
        <v>2</v>
      </c>
      <c r="J21">
        <v>0</v>
      </c>
      <c r="K21">
        <v>0</v>
      </c>
      <c r="L21">
        <v>0</v>
      </c>
      <c r="M21">
        <f t="shared" si="1"/>
        <v>12</v>
      </c>
      <c r="N21">
        <f t="shared" si="0"/>
        <v>8.5470085470085479E-3</v>
      </c>
    </row>
    <row r="22" spans="1:14" x14ac:dyDescent="0.25">
      <c r="A22" t="s">
        <v>12</v>
      </c>
      <c r="B22">
        <v>73</v>
      </c>
      <c r="C22">
        <v>61</v>
      </c>
      <c r="D22">
        <v>14</v>
      </c>
      <c r="E22">
        <v>0</v>
      </c>
      <c r="F22">
        <v>0</v>
      </c>
      <c r="G22">
        <v>1</v>
      </c>
      <c r="H22">
        <v>16</v>
      </c>
      <c r="I22">
        <v>12</v>
      </c>
      <c r="J22">
        <v>0</v>
      </c>
      <c r="K22">
        <v>0</v>
      </c>
      <c r="L22">
        <v>0</v>
      </c>
      <c r="M22">
        <f t="shared" si="1"/>
        <v>177</v>
      </c>
      <c r="N22">
        <f t="shared" si="0"/>
        <v>0.12606837606837606</v>
      </c>
    </row>
    <row r="23" spans="1:14" x14ac:dyDescent="0.25">
      <c r="A23" t="s">
        <v>13</v>
      </c>
      <c r="B23">
        <v>0</v>
      </c>
      <c r="C23">
        <v>0</v>
      </c>
      <c r="D23">
        <v>8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f t="shared" si="1"/>
        <v>8</v>
      </c>
      <c r="N23">
        <f t="shared" si="0"/>
        <v>5.6980056980056983E-3</v>
      </c>
    </row>
    <row r="24" spans="1:14" x14ac:dyDescent="0.25">
      <c r="A24" t="s">
        <v>132</v>
      </c>
      <c r="B24">
        <v>87</v>
      </c>
      <c r="C24">
        <v>193</v>
      </c>
      <c r="D24">
        <v>30</v>
      </c>
      <c r="E24">
        <v>27</v>
      </c>
      <c r="F24">
        <v>0</v>
      </c>
      <c r="G24">
        <v>0</v>
      </c>
      <c r="H24">
        <v>7</v>
      </c>
      <c r="I24">
        <v>7</v>
      </c>
      <c r="J24">
        <v>0</v>
      </c>
      <c r="K24">
        <v>1</v>
      </c>
      <c r="L24">
        <v>0</v>
      </c>
      <c r="M24">
        <f t="shared" si="1"/>
        <v>352</v>
      </c>
      <c r="N24">
        <f t="shared" si="0"/>
        <v>0.25071225071225073</v>
      </c>
    </row>
    <row r="25" spans="1:14" ht="21" customHeight="1" x14ac:dyDescent="0.25">
      <c r="A25" t="s">
        <v>204</v>
      </c>
      <c r="B25">
        <v>25</v>
      </c>
      <c r="C25">
        <v>0</v>
      </c>
      <c r="D25">
        <v>33</v>
      </c>
      <c r="E25">
        <v>61</v>
      </c>
      <c r="F25">
        <v>0</v>
      </c>
      <c r="G25">
        <v>0</v>
      </c>
      <c r="H25">
        <v>1</v>
      </c>
      <c r="I25">
        <v>0</v>
      </c>
      <c r="J25">
        <v>0</v>
      </c>
      <c r="K25">
        <v>0</v>
      </c>
      <c r="L25">
        <v>0</v>
      </c>
      <c r="M25">
        <f t="shared" si="1"/>
        <v>120</v>
      </c>
      <c r="N25">
        <f t="shared" si="0"/>
        <v>8.5470085470085472E-2</v>
      </c>
    </row>
    <row r="26" spans="1:14" ht="16.5" customHeight="1" x14ac:dyDescent="0.25">
      <c r="A26" t="s">
        <v>31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f t="shared" si="1"/>
        <v>0</v>
      </c>
      <c r="N26">
        <f t="shared" si="0"/>
        <v>0</v>
      </c>
    </row>
    <row r="27" spans="1:14" ht="31.5" customHeight="1" x14ac:dyDescent="0.25">
      <c r="A27" t="s">
        <v>32</v>
      </c>
      <c r="B27">
        <v>7</v>
      </c>
      <c r="C27">
        <v>0</v>
      </c>
      <c r="D27">
        <v>2</v>
      </c>
      <c r="E27">
        <v>15</v>
      </c>
      <c r="F27">
        <v>0</v>
      </c>
      <c r="G27">
        <v>0</v>
      </c>
      <c r="H27">
        <v>7</v>
      </c>
      <c r="I27">
        <v>6</v>
      </c>
      <c r="J27">
        <v>0</v>
      </c>
      <c r="K27">
        <v>0</v>
      </c>
      <c r="L27">
        <v>0</v>
      </c>
      <c r="M27">
        <f t="shared" si="1"/>
        <v>37</v>
      </c>
      <c r="N27">
        <f t="shared" si="0"/>
        <v>2.6353276353276354E-2</v>
      </c>
    </row>
    <row r="28" spans="1:14" ht="18.75" customHeight="1" x14ac:dyDescent="0.25">
      <c r="A28" t="s">
        <v>14</v>
      </c>
      <c r="B28">
        <v>1</v>
      </c>
      <c r="C28">
        <v>0</v>
      </c>
      <c r="D28">
        <v>0</v>
      </c>
      <c r="E28">
        <v>0</v>
      </c>
      <c r="F28">
        <v>0</v>
      </c>
      <c r="G28">
        <v>2</v>
      </c>
      <c r="H28">
        <v>0</v>
      </c>
      <c r="I28">
        <v>0</v>
      </c>
      <c r="J28">
        <v>2</v>
      </c>
      <c r="K28">
        <v>0</v>
      </c>
      <c r="L28">
        <v>0</v>
      </c>
      <c r="M28">
        <f t="shared" si="1"/>
        <v>5</v>
      </c>
      <c r="N28">
        <f t="shared" si="0"/>
        <v>3.5612535612535613E-3</v>
      </c>
    </row>
    <row r="29" spans="1:14" ht="18.75" customHeight="1" x14ac:dyDescent="0.25">
      <c r="A29" t="s">
        <v>15</v>
      </c>
      <c r="B29">
        <v>43</v>
      </c>
      <c r="C29">
        <v>20</v>
      </c>
      <c r="D29">
        <v>0</v>
      </c>
      <c r="E29">
        <v>5</v>
      </c>
      <c r="F29">
        <v>0</v>
      </c>
      <c r="G29">
        <v>0</v>
      </c>
      <c r="H29">
        <v>1</v>
      </c>
      <c r="I29">
        <v>0</v>
      </c>
      <c r="J29">
        <v>0</v>
      </c>
      <c r="K29">
        <v>2</v>
      </c>
      <c r="L29">
        <v>40</v>
      </c>
      <c r="M29">
        <f t="shared" si="1"/>
        <v>111</v>
      </c>
      <c r="N29">
        <f t="shared" si="0"/>
        <v>7.9059829059829057E-2</v>
      </c>
    </row>
    <row r="30" spans="1:14" x14ac:dyDescent="0.25">
      <c r="A30" t="s">
        <v>17</v>
      </c>
      <c r="B30">
        <f>SUM(B7:B29)</f>
        <v>302</v>
      </c>
      <c r="C30">
        <f>SUM(C7:C29)</f>
        <v>542</v>
      </c>
      <c r="D30">
        <f t="shared" ref="D30:L30" si="2">SUM(D7:D29)</f>
        <v>99</v>
      </c>
      <c r="E30">
        <f t="shared" si="2"/>
        <v>206</v>
      </c>
      <c r="F30">
        <f t="shared" si="2"/>
        <v>82</v>
      </c>
      <c r="G30">
        <f t="shared" si="2"/>
        <v>3</v>
      </c>
      <c r="H30">
        <f t="shared" si="2"/>
        <v>47</v>
      </c>
      <c r="I30">
        <f t="shared" si="2"/>
        <v>36</v>
      </c>
      <c r="J30">
        <f t="shared" si="2"/>
        <v>44</v>
      </c>
      <c r="K30">
        <f t="shared" si="2"/>
        <v>3</v>
      </c>
      <c r="L30">
        <f t="shared" si="2"/>
        <v>40</v>
      </c>
      <c r="M30">
        <f>SUM(M7:M29)</f>
        <v>1404</v>
      </c>
      <c r="N30">
        <f t="shared" si="0"/>
        <v>1</v>
      </c>
    </row>
    <row r="31" spans="1:14" s="5" customFormat="1" x14ac:dyDescent="0.25">
      <c r="A31" t="s">
        <v>66</v>
      </c>
      <c r="B31"/>
      <c r="C31"/>
      <c r="D31"/>
      <c r="E31"/>
      <c r="F31"/>
      <c r="G31"/>
      <c r="H31"/>
      <c r="I31"/>
      <c r="J31"/>
      <c r="K31"/>
      <c r="L31"/>
      <c r="M31"/>
      <c r="N31"/>
    </row>
    <row r="32" spans="1:14" s="5" customForma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1:14" s="5" customForma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</row>
    <row r="34" spans="1:14" s="5" customForma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s="5" customForma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</row>
    <row r="36" spans="1:14" s="5" customForma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</row>
    <row r="37" spans="1:14" s="5" customForma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</row>
    <row r="38" spans="1:14" s="5" customForma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</row>
    <row r="39" spans="1:14" s="5" customForma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s="5" customForma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</row>
    <row r="41" spans="1:14" s="5" customForma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</row>
    <row r="42" spans="1:14" s="5" customForma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</row>
    <row r="43" spans="1:14" s="5" customForma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</row>
    <row r="44" spans="1:14" s="5" customForma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s="5" customForma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</row>
    <row r="46" spans="1:14" s="5" customForma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</row>
    <row r="47" spans="1:14" s="5" customForma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</row>
    <row r="48" spans="1:14" s="5" customForma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</row>
    <row r="49" spans="1:14" s="5" customForma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</row>
    <row r="50" spans="1:14" s="5" customForma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</row>
    <row r="51" spans="1:14" s="5" customForma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</row>
    <row r="52" spans="1:14" s="5" customForma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</row>
    <row r="53" spans="1:14" s="5" customForma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</row>
    <row r="54" spans="1:14" s="5" customForma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</row>
    <row r="55" spans="1:14" s="5" customForma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</row>
    <row r="56" spans="1:14" s="5" customForma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</row>
    <row r="57" spans="1:14" s="5" customForma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</row>
    <row r="58" spans="1:14" s="5" customForma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</row>
    <row r="59" spans="1:14" s="5" customForma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</row>
    <row r="60" spans="1:14" s="5" customForma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</row>
    <row r="61" spans="1:14" s="5" customForma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</row>
    <row r="62" spans="1:14" s="5" customForma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</row>
    <row r="63" spans="1:14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</sheetData>
  <mergeCells count="3">
    <mergeCell ref="A4:N4"/>
    <mergeCell ref="A3:N3"/>
    <mergeCell ref="A2:N2"/>
  </mergeCells>
  <pageMargins left="0.7" right="0.7" top="0.75" bottom="0.75" header="0.3" footer="0.3"/>
  <pageSetup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S111"/>
  <sheetViews>
    <sheetView view="pageBreakPreview" zoomScale="50" zoomScaleNormal="85" zoomScaleSheetLayoutView="50" workbookViewId="0">
      <selection activeCell="Q1" sqref="Q1"/>
    </sheetView>
  </sheetViews>
  <sheetFormatPr baseColWidth="10" defaultColWidth="10.85546875" defaultRowHeight="14.25" x14ac:dyDescent="0.2"/>
  <cols>
    <col min="1" max="1" width="10.85546875" style="8"/>
    <col min="2" max="2" width="21" style="3" customWidth="1"/>
    <col min="3" max="3" width="18.7109375" style="3" customWidth="1"/>
    <col min="4" max="4" width="23.5703125" style="3" customWidth="1"/>
    <col min="5" max="5" width="19.140625" style="3" customWidth="1"/>
    <col min="6" max="6" width="16.42578125" style="3" customWidth="1"/>
    <col min="7" max="7" width="14.28515625" style="3" customWidth="1"/>
    <col min="8" max="8" width="14.85546875" style="3" customWidth="1"/>
    <col min="9" max="9" width="20.7109375" style="3" customWidth="1"/>
    <col min="10" max="10" width="13" style="3" customWidth="1"/>
    <col min="11" max="11" width="13.140625" style="3" customWidth="1"/>
    <col min="12" max="12" width="15.7109375" style="3" bestFit="1" customWidth="1"/>
    <col min="13" max="14" width="10.42578125" style="3" customWidth="1"/>
    <col min="15" max="19" width="10.85546875" style="8"/>
    <col min="20" max="16384" width="10.85546875" style="3"/>
  </cols>
  <sheetData>
    <row r="1" spans="1:14" s="8" customFormat="1" ht="15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s="8" customFormat="1" ht="15" x14ac:dyDescent="0.25">
      <c r="A2"/>
      <c r="B2"/>
      <c r="C2"/>
      <c r="D2"/>
      <c r="E2" s="14" t="s">
        <v>27</v>
      </c>
      <c r="F2" s="14"/>
      <c r="G2" s="14"/>
      <c r="H2" s="14"/>
      <c r="I2" s="14"/>
      <c r="J2" s="14"/>
      <c r="K2" s="14"/>
      <c r="L2"/>
      <c r="M2"/>
      <c r="N2"/>
    </row>
    <row r="3" spans="1:14" s="8" customFormat="1" ht="15" x14ac:dyDescent="0.25">
      <c r="A3"/>
      <c r="B3"/>
      <c r="C3"/>
      <c r="D3"/>
      <c r="E3" s="14" t="s">
        <v>91</v>
      </c>
      <c r="F3" s="14"/>
      <c r="G3" s="14"/>
      <c r="H3" s="14"/>
      <c r="I3" s="14"/>
      <c r="J3" s="14"/>
      <c r="K3" s="14"/>
      <c r="L3"/>
      <c r="M3"/>
      <c r="N3"/>
    </row>
    <row r="4" spans="1:14" s="8" customFormat="1" ht="15" x14ac:dyDescent="0.25">
      <c r="A4"/>
      <c r="B4"/>
      <c r="C4"/>
      <c r="D4"/>
      <c r="E4" s="14" t="s">
        <v>236</v>
      </c>
      <c r="F4" s="14"/>
      <c r="G4" s="14"/>
      <c r="H4" s="14"/>
      <c r="I4" s="14"/>
      <c r="J4" s="14"/>
      <c r="K4" s="14"/>
      <c r="L4"/>
      <c r="M4"/>
      <c r="N4"/>
    </row>
    <row r="5" spans="1:14" s="8" customFormat="1" ht="15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</row>
    <row r="6" spans="1:14" ht="15" x14ac:dyDescent="0.25">
      <c r="A6"/>
      <c r="B6"/>
      <c r="C6"/>
      <c r="D6"/>
      <c r="E6" s="14" t="s">
        <v>75</v>
      </c>
      <c r="F6" s="14"/>
      <c r="G6" s="14"/>
      <c r="H6" s="14" t="s">
        <v>28</v>
      </c>
      <c r="I6" s="14"/>
      <c r="J6" s="14" t="s">
        <v>29</v>
      </c>
      <c r="K6" s="14"/>
      <c r="L6"/>
      <c r="M6"/>
      <c r="N6"/>
    </row>
    <row r="7" spans="1:14" ht="18" customHeight="1" x14ac:dyDescent="0.25">
      <c r="A7"/>
      <c r="B7"/>
      <c r="C7"/>
      <c r="D7"/>
      <c r="E7" s="14" t="s">
        <v>30</v>
      </c>
      <c r="F7" s="14"/>
      <c r="G7" s="14"/>
      <c r="H7" t="s">
        <v>237</v>
      </c>
      <c r="I7" t="s">
        <v>238</v>
      </c>
      <c r="J7" t="s">
        <v>93</v>
      </c>
      <c r="K7" t="s">
        <v>94</v>
      </c>
      <c r="L7"/>
      <c r="M7"/>
      <c r="N7"/>
    </row>
    <row r="8" spans="1:14" ht="15.75" customHeight="1" x14ac:dyDescent="0.25">
      <c r="A8"/>
      <c r="B8"/>
      <c r="C8"/>
      <c r="D8"/>
      <c r="E8" s="14"/>
      <c r="F8" s="14"/>
      <c r="G8" s="14"/>
      <c r="H8">
        <v>1323</v>
      </c>
      <c r="I8">
        <v>1404</v>
      </c>
      <c r="J8">
        <f>I8-H8</f>
        <v>81</v>
      </c>
      <c r="K8">
        <f>J8/H8</f>
        <v>6.1224489795918366E-2</v>
      </c>
      <c r="L8"/>
      <c r="M8"/>
      <c r="N8"/>
    </row>
    <row r="9" spans="1:14" ht="15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</row>
    <row r="10" spans="1:14" ht="15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</row>
    <row r="11" spans="1:14" ht="31.9" customHeight="1" x14ac:dyDescent="0.25">
      <c r="A11"/>
      <c r="B11" t="s">
        <v>192</v>
      </c>
      <c r="C11" t="s">
        <v>187</v>
      </c>
      <c r="D11" t="s">
        <v>222</v>
      </c>
      <c r="E11" t="s">
        <v>18</v>
      </c>
      <c r="F11" t="s">
        <v>19</v>
      </c>
      <c r="G11" t="s">
        <v>20</v>
      </c>
      <c r="H11" t="s">
        <v>21</v>
      </c>
      <c r="I11" t="s">
        <v>22</v>
      </c>
      <c r="J11" t="s">
        <v>23</v>
      </c>
      <c r="K11" t="s">
        <v>24</v>
      </c>
      <c r="L11" t="s">
        <v>25</v>
      </c>
      <c r="M11" t="s">
        <v>26</v>
      </c>
      <c r="N11" t="s">
        <v>17</v>
      </c>
    </row>
    <row r="12" spans="1:14" ht="15" x14ac:dyDescent="0.25">
      <c r="A12"/>
      <c r="B12">
        <v>2024</v>
      </c>
      <c r="C12">
        <v>401</v>
      </c>
      <c r="D12">
        <v>393</v>
      </c>
      <c r="E12">
        <v>101</v>
      </c>
      <c r="F12">
        <v>178</v>
      </c>
      <c r="G12">
        <v>100</v>
      </c>
      <c r="H12">
        <v>0</v>
      </c>
      <c r="I12">
        <v>47</v>
      </c>
      <c r="J12">
        <v>36</v>
      </c>
      <c r="K12">
        <v>32</v>
      </c>
      <c r="L12">
        <v>0</v>
      </c>
      <c r="M12">
        <v>35</v>
      </c>
      <c r="N12">
        <f>SUM(C12:M12)</f>
        <v>1323</v>
      </c>
    </row>
    <row r="13" spans="1:14" ht="15" x14ac:dyDescent="0.25">
      <c r="A13"/>
      <c r="B13">
        <v>2025</v>
      </c>
      <c r="C13">
        <v>302</v>
      </c>
      <c r="D13">
        <v>542</v>
      </c>
      <c r="E13">
        <v>99</v>
      </c>
      <c r="F13">
        <v>206</v>
      </c>
      <c r="G13">
        <v>82</v>
      </c>
      <c r="H13">
        <v>3</v>
      </c>
      <c r="I13">
        <v>47</v>
      </c>
      <c r="J13">
        <v>36</v>
      </c>
      <c r="K13">
        <v>44</v>
      </c>
      <c r="L13">
        <v>3</v>
      </c>
      <c r="M13">
        <v>40</v>
      </c>
      <c r="N13">
        <f>SUM(C13:M13)</f>
        <v>1404</v>
      </c>
    </row>
    <row r="14" spans="1:14" s="8" customFormat="1" ht="15" x14ac:dyDescent="0.25">
      <c r="A14"/>
      <c r="B14" t="s">
        <v>66</v>
      </c>
      <c r="C14"/>
      <c r="D14"/>
      <c r="E14"/>
      <c r="F14"/>
      <c r="G14"/>
      <c r="H14"/>
      <c r="I14"/>
      <c r="J14"/>
      <c r="K14"/>
      <c r="L14"/>
      <c r="M14"/>
      <c r="N14"/>
    </row>
    <row r="15" spans="1:14" s="8" customFormat="1" ht="15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14" s="8" customFormat="1" ht="15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14" s="8" customFormat="1" ht="15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4" s="8" customFormat="1" ht="15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s="8" customFormat="1" ht="15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</row>
    <row r="20" spans="1:14" s="8" customFormat="1" ht="15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1:14" s="8" customFormat="1" ht="15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14" s="8" customFormat="1" ht="15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1:14" s="8" customFormat="1" ht="15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4" s="8" customFormat="1" ht="15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4" s="8" customFormat="1" ht="15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4" s="8" customFormat="1" ht="15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1:14" s="8" customFormat="1" ht="15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</row>
    <row r="28" spans="1:14" s="8" customFormat="1" ht="15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1:14" s="8" customFormat="1" ht="15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</row>
    <row r="30" spans="1:14" s="8" customFormat="1" ht="15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</row>
    <row r="31" spans="1:14" s="8" customFormat="1" ht="15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</row>
    <row r="32" spans="1:14" s="8" customFormat="1" ht="15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1:14" s="8" customFormat="1" ht="15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</row>
    <row r="34" spans="1:14" s="8" customFormat="1" ht="15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s="8" customFormat="1" ht="15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</row>
    <row r="36" spans="1:14" s="8" customFormat="1" ht="15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</row>
    <row r="37" spans="1:14" s="8" customFormat="1" ht="15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</row>
    <row r="38" spans="1:14" s="8" customFormat="1" ht="15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</row>
    <row r="39" spans="1:14" s="8" customFormat="1" ht="15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s="8" customFormat="1" ht="15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</row>
    <row r="41" spans="1:14" s="8" customFormat="1" ht="15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</row>
    <row r="42" spans="1:14" s="8" customFormat="1" ht="15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</row>
    <row r="43" spans="1:14" s="8" customFormat="1" ht="15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</row>
    <row r="44" spans="1:14" s="8" customFormat="1" ht="15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s="8" customFormat="1" ht="15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</row>
    <row r="46" spans="1:14" s="8" customFormat="1" ht="15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</row>
    <row r="47" spans="1:14" s="8" customFormat="1" ht="15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</row>
    <row r="48" spans="1:14" s="8" customFormat="1" ht="15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</row>
    <row r="49" spans="1:14" s="8" customFormat="1" ht="15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</row>
    <row r="50" spans="1:14" s="8" customFormat="1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</row>
    <row r="51" spans="1:14" s="8" customFormat="1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</row>
    <row r="52" spans="1:14" s="8" customFormat="1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</row>
    <row r="53" spans="1:14" s="8" customFormat="1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</row>
    <row r="54" spans="1:14" s="8" customFormat="1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</row>
    <row r="55" spans="1:14" s="8" customFormat="1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</row>
    <row r="56" spans="1:14" s="8" customFormat="1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</row>
    <row r="57" spans="1:14" s="8" customFormat="1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</row>
    <row r="58" spans="1:14" s="8" customFormat="1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</row>
    <row r="59" spans="1:14" s="8" customFormat="1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</row>
    <row r="60" spans="1:14" s="8" customFormat="1" ht="15" x14ac:dyDescent="0.25">
      <c r="A60"/>
      <c r="B60"/>
      <c r="C60"/>
      <c r="D60" s="14" t="s">
        <v>27</v>
      </c>
      <c r="E60" s="14"/>
      <c r="F60" s="14"/>
      <c r="G60" s="14"/>
      <c r="H60" s="14"/>
      <c r="I60" s="14"/>
      <c r="J60" s="14"/>
      <c r="K60"/>
      <c r="L60"/>
      <c r="M60"/>
      <c r="N60"/>
    </row>
    <row r="61" spans="1:14" s="8" customFormat="1" ht="15" x14ac:dyDescent="0.25">
      <c r="A61"/>
      <c r="B61"/>
      <c r="C61"/>
      <c r="D61" s="14" t="s">
        <v>91</v>
      </c>
      <c r="E61" s="14"/>
      <c r="F61" s="14"/>
      <c r="G61" s="14"/>
      <c r="H61" s="14"/>
      <c r="I61" s="14"/>
      <c r="J61" s="14"/>
      <c r="K61"/>
      <c r="L61"/>
      <c r="M61"/>
      <c r="N61"/>
    </row>
    <row r="62" spans="1:14" s="8" customFormat="1" ht="15" x14ac:dyDescent="0.25">
      <c r="A62"/>
      <c r="B62"/>
      <c r="C62"/>
      <c r="D62" s="14" t="s">
        <v>239</v>
      </c>
      <c r="E62" s="14"/>
      <c r="F62" s="14"/>
      <c r="G62" s="14"/>
      <c r="H62" s="14"/>
      <c r="I62" s="14"/>
      <c r="J62" s="14"/>
      <c r="K62"/>
      <c r="L62"/>
      <c r="M62"/>
      <c r="N62"/>
    </row>
    <row r="63" spans="1:14" s="8" customFormat="1" ht="15" x14ac:dyDescent="0.25">
      <c r="A63"/>
      <c r="B63" s="14"/>
      <c r="C63" s="14"/>
      <c r="D63" s="14"/>
      <c r="E63" s="14"/>
      <c r="F63" s="14"/>
      <c r="G63" s="14"/>
      <c r="H63"/>
      <c r="I63"/>
      <c r="J63"/>
      <c r="K63"/>
      <c r="L63"/>
      <c r="M63"/>
      <c r="N63"/>
    </row>
    <row r="64" spans="1:14" s="8" customFormat="1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</row>
    <row r="65" spans="1:14" s="8" customFormat="1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</row>
    <row r="66" spans="1:14" ht="30" customHeight="1" x14ac:dyDescent="0.25">
      <c r="A66"/>
      <c r="B66" t="s">
        <v>193</v>
      </c>
      <c r="C66" t="s">
        <v>237</v>
      </c>
      <c r="D66" t="s">
        <v>238</v>
      </c>
      <c r="E66" t="s">
        <v>63</v>
      </c>
      <c r="F66" t="s">
        <v>64</v>
      </c>
      <c r="G66"/>
      <c r="H66"/>
      <c r="I66"/>
      <c r="J66"/>
      <c r="K66"/>
      <c r="L66"/>
      <c r="M66"/>
      <c r="N66"/>
    </row>
    <row r="67" spans="1:14" ht="15" x14ac:dyDescent="0.25">
      <c r="A67"/>
      <c r="B67" t="s">
        <v>36</v>
      </c>
      <c r="C67">
        <v>53</v>
      </c>
      <c r="D67">
        <v>42</v>
      </c>
      <c r="E67">
        <f>D67-C67</f>
        <v>-11</v>
      </c>
      <c r="F67">
        <f>E67/C67</f>
        <v>-0.20754716981132076</v>
      </c>
      <c r="G67"/>
      <c r="H67"/>
      <c r="I67"/>
      <c r="J67"/>
      <c r="K67"/>
      <c r="L67"/>
      <c r="M67"/>
      <c r="N67"/>
    </row>
    <row r="68" spans="1:14" ht="15" x14ac:dyDescent="0.25">
      <c r="A68"/>
      <c r="B68" t="s">
        <v>1</v>
      </c>
      <c r="C68">
        <v>4</v>
      </c>
      <c r="D68">
        <v>0</v>
      </c>
      <c r="E68">
        <f t="shared" ref="E68:E90" si="0">D68-C68</f>
        <v>-4</v>
      </c>
      <c r="F68">
        <f t="shared" ref="F68:F89" si="1">E68/C68</f>
        <v>-1</v>
      </c>
      <c r="G68"/>
      <c r="H68"/>
      <c r="I68"/>
      <c r="J68"/>
      <c r="K68"/>
      <c r="L68"/>
      <c r="M68"/>
      <c r="N68"/>
    </row>
    <row r="69" spans="1:14" ht="15" x14ac:dyDescent="0.25">
      <c r="A69"/>
      <c r="B69" t="s">
        <v>2</v>
      </c>
      <c r="C69">
        <v>17</v>
      </c>
      <c r="D69">
        <v>15</v>
      </c>
      <c r="E69">
        <f t="shared" si="0"/>
        <v>-2</v>
      </c>
      <c r="F69">
        <f t="shared" si="1"/>
        <v>-0.11764705882352941</v>
      </c>
      <c r="G69"/>
      <c r="H69"/>
      <c r="I69"/>
      <c r="J69"/>
      <c r="K69"/>
      <c r="L69"/>
      <c r="M69"/>
      <c r="N69"/>
    </row>
    <row r="70" spans="1:14" ht="15" x14ac:dyDescent="0.25">
      <c r="A70"/>
      <c r="B70" t="s">
        <v>3</v>
      </c>
      <c r="C70">
        <v>20</v>
      </c>
      <c r="D70">
        <v>12</v>
      </c>
      <c r="E70">
        <f t="shared" si="0"/>
        <v>-8</v>
      </c>
      <c r="F70">
        <f t="shared" si="1"/>
        <v>-0.4</v>
      </c>
      <c r="G70"/>
      <c r="H70"/>
      <c r="I70"/>
      <c r="J70"/>
      <c r="K70"/>
      <c r="L70"/>
      <c r="M70"/>
      <c r="N70"/>
    </row>
    <row r="71" spans="1:14" ht="20.25" customHeight="1" x14ac:dyDescent="0.25">
      <c r="A71"/>
      <c r="B71" t="s">
        <v>4</v>
      </c>
      <c r="C71">
        <v>23</v>
      </c>
      <c r="D71">
        <v>29</v>
      </c>
      <c r="E71">
        <f t="shared" si="0"/>
        <v>6</v>
      </c>
      <c r="F71">
        <f t="shared" si="1"/>
        <v>0.2608695652173913</v>
      </c>
      <c r="G71"/>
      <c r="H71"/>
      <c r="I71"/>
      <c r="J71"/>
      <c r="K71"/>
      <c r="L71"/>
      <c r="M71"/>
      <c r="N71"/>
    </row>
    <row r="72" spans="1:14" ht="18.75" customHeight="1" x14ac:dyDescent="0.25">
      <c r="A72"/>
      <c r="B72" t="s">
        <v>85</v>
      </c>
      <c r="C72">
        <v>8</v>
      </c>
      <c r="D72">
        <v>8</v>
      </c>
      <c r="E72">
        <f t="shared" si="0"/>
        <v>0</v>
      </c>
      <c r="F72">
        <f t="shared" si="1"/>
        <v>0</v>
      </c>
      <c r="G72"/>
      <c r="H72"/>
      <c r="I72"/>
      <c r="J72"/>
      <c r="K72"/>
      <c r="L72"/>
      <c r="M72"/>
      <c r="N72"/>
    </row>
    <row r="73" spans="1:14" ht="18.75" customHeight="1" x14ac:dyDescent="0.25">
      <c r="A73"/>
      <c r="B73" t="s">
        <v>5</v>
      </c>
      <c r="C73">
        <v>0</v>
      </c>
      <c r="D73">
        <v>0</v>
      </c>
      <c r="E73">
        <f t="shared" si="0"/>
        <v>0</v>
      </c>
      <c r="F73">
        <v>0</v>
      </c>
      <c r="G73"/>
      <c r="H73"/>
      <c r="I73"/>
      <c r="J73"/>
      <c r="K73"/>
      <c r="L73"/>
      <c r="M73"/>
      <c r="N73"/>
    </row>
    <row r="74" spans="1:14" ht="15" x14ac:dyDescent="0.25">
      <c r="A74"/>
      <c r="B74" t="s">
        <v>6</v>
      </c>
      <c r="C74">
        <v>255</v>
      </c>
      <c r="D74">
        <v>276</v>
      </c>
      <c r="E74">
        <f t="shared" si="0"/>
        <v>21</v>
      </c>
      <c r="F74">
        <f t="shared" si="1"/>
        <v>8.2352941176470587E-2</v>
      </c>
      <c r="G74"/>
      <c r="H74"/>
      <c r="I74"/>
      <c r="J74"/>
      <c r="K74"/>
      <c r="L74"/>
      <c r="M74"/>
      <c r="N74"/>
    </row>
    <row r="75" spans="1:14" ht="15" x14ac:dyDescent="0.25">
      <c r="A75"/>
      <c r="B75" t="s">
        <v>7</v>
      </c>
      <c r="C75">
        <v>58</v>
      </c>
      <c r="D75">
        <v>71</v>
      </c>
      <c r="E75">
        <f t="shared" si="0"/>
        <v>13</v>
      </c>
      <c r="F75">
        <f t="shared" si="1"/>
        <v>0.22413793103448276</v>
      </c>
      <c r="G75"/>
      <c r="H75"/>
      <c r="I75"/>
      <c r="J75"/>
      <c r="K75"/>
      <c r="L75"/>
      <c r="M75"/>
      <c r="N75"/>
    </row>
    <row r="76" spans="1:14" ht="15" x14ac:dyDescent="0.25">
      <c r="A76"/>
      <c r="B76" t="s">
        <v>8</v>
      </c>
      <c r="C76">
        <v>18</v>
      </c>
      <c r="D76">
        <v>14</v>
      </c>
      <c r="E76">
        <f t="shared" si="0"/>
        <v>-4</v>
      </c>
      <c r="F76">
        <f t="shared" si="1"/>
        <v>-0.22222222222222221</v>
      </c>
      <c r="G76"/>
      <c r="H76"/>
      <c r="I76"/>
      <c r="J76"/>
      <c r="K76"/>
      <c r="L76"/>
      <c r="M76"/>
      <c r="N76"/>
    </row>
    <row r="77" spans="1:14" ht="15" x14ac:dyDescent="0.25">
      <c r="A77"/>
      <c r="B77" t="s">
        <v>87</v>
      </c>
      <c r="C77">
        <v>26</v>
      </c>
      <c r="D77">
        <v>41</v>
      </c>
      <c r="E77">
        <f t="shared" si="0"/>
        <v>15</v>
      </c>
      <c r="F77">
        <f t="shared" si="1"/>
        <v>0.57692307692307687</v>
      </c>
      <c r="G77"/>
      <c r="H77"/>
      <c r="I77"/>
      <c r="J77"/>
      <c r="K77"/>
      <c r="L77"/>
      <c r="M77"/>
      <c r="N77"/>
    </row>
    <row r="78" spans="1:14" ht="15" x14ac:dyDescent="0.25">
      <c r="A78"/>
      <c r="B78" t="s">
        <v>86</v>
      </c>
      <c r="C78">
        <v>38</v>
      </c>
      <c r="D78">
        <v>33</v>
      </c>
      <c r="E78">
        <f t="shared" si="0"/>
        <v>-5</v>
      </c>
      <c r="F78">
        <f t="shared" si="1"/>
        <v>-0.13157894736842105</v>
      </c>
      <c r="G78"/>
      <c r="H78"/>
      <c r="I78"/>
      <c r="J78"/>
      <c r="K78"/>
      <c r="L78"/>
      <c r="M78"/>
      <c r="N78"/>
    </row>
    <row r="79" spans="1:14" ht="15" x14ac:dyDescent="0.25">
      <c r="A79"/>
      <c r="B79" t="s">
        <v>9</v>
      </c>
      <c r="C79">
        <v>36</v>
      </c>
      <c r="D79">
        <v>34</v>
      </c>
      <c r="E79">
        <f t="shared" si="0"/>
        <v>-2</v>
      </c>
      <c r="F79">
        <f t="shared" si="1"/>
        <v>-5.5555555555555552E-2</v>
      </c>
      <c r="G79"/>
      <c r="H79"/>
      <c r="I79"/>
      <c r="J79"/>
      <c r="K79"/>
      <c r="L79"/>
      <c r="M79"/>
      <c r="N79"/>
    </row>
    <row r="80" spans="1:14" ht="15" x14ac:dyDescent="0.25">
      <c r="A80"/>
      <c r="B80" t="s">
        <v>10</v>
      </c>
      <c r="C80">
        <v>0</v>
      </c>
      <c r="D80">
        <v>7</v>
      </c>
      <c r="E80">
        <f t="shared" si="0"/>
        <v>7</v>
      </c>
      <c r="F80">
        <v>1</v>
      </c>
      <c r="G80"/>
      <c r="H80"/>
      <c r="I80"/>
      <c r="J80"/>
      <c r="K80"/>
      <c r="L80"/>
      <c r="M80"/>
      <c r="N80"/>
    </row>
    <row r="81" spans="1:14" ht="15" x14ac:dyDescent="0.25">
      <c r="A81"/>
      <c r="B81" t="s">
        <v>11</v>
      </c>
      <c r="C81">
        <v>6</v>
      </c>
      <c r="D81">
        <v>12</v>
      </c>
      <c r="E81">
        <f t="shared" si="0"/>
        <v>6</v>
      </c>
      <c r="F81">
        <f t="shared" si="1"/>
        <v>1</v>
      </c>
      <c r="G81"/>
      <c r="H81"/>
      <c r="I81"/>
      <c r="J81"/>
      <c r="K81"/>
      <c r="L81"/>
      <c r="M81"/>
      <c r="N81"/>
    </row>
    <row r="82" spans="1:14" ht="15" x14ac:dyDescent="0.25">
      <c r="A82"/>
      <c r="B82" t="s">
        <v>12</v>
      </c>
      <c r="C82">
        <v>147</v>
      </c>
      <c r="D82">
        <v>177</v>
      </c>
      <c r="E82">
        <f t="shared" si="0"/>
        <v>30</v>
      </c>
      <c r="F82">
        <f t="shared" si="1"/>
        <v>0.20408163265306123</v>
      </c>
      <c r="G82"/>
      <c r="H82"/>
      <c r="I82"/>
      <c r="J82"/>
      <c r="K82"/>
      <c r="L82"/>
      <c r="M82"/>
      <c r="N82"/>
    </row>
    <row r="83" spans="1:14" ht="15" x14ac:dyDescent="0.25">
      <c r="A83"/>
      <c r="B83" t="s">
        <v>13</v>
      </c>
      <c r="C83">
        <v>8</v>
      </c>
      <c r="D83">
        <v>8</v>
      </c>
      <c r="E83">
        <f t="shared" si="0"/>
        <v>0</v>
      </c>
      <c r="F83">
        <f t="shared" si="1"/>
        <v>0</v>
      </c>
      <c r="G83"/>
      <c r="H83"/>
      <c r="I83"/>
      <c r="J83"/>
      <c r="K83"/>
      <c r="L83"/>
      <c r="M83"/>
      <c r="N83"/>
    </row>
    <row r="84" spans="1:14" ht="15" x14ac:dyDescent="0.25">
      <c r="A84"/>
      <c r="B84" t="s">
        <v>132</v>
      </c>
      <c r="C84">
        <v>321</v>
      </c>
      <c r="D84">
        <v>352</v>
      </c>
      <c r="E84">
        <f t="shared" si="0"/>
        <v>31</v>
      </c>
      <c r="F84">
        <f t="shared" si="1"/>
        <v>9.657320872274143E-2</v>
      </c>
      <c r="G84"/>
      <c r="H84"/>
      <c r="I84"/>
      <c r="J84"/>
      <c r="K84"/>
      <c r="L84"/>
      <c r="M84"/>
      <c r="N84"/>
    </row>
    <row r="85" spans="1:14" ht="15" x14ac:dyDescent="0.25">
      <c r="A85"/>
      <c r="B85" t="s">
        <v>204</v>
      </c>
      <c r="C85">
        <v>121</v>
      </c>
      <c r="D85">
        <v>120</v>
      </c>
      <c r="E85">
        <f t="shared" si="0"/>
        <v>-1</v>
      </c>
      <c r="F85">
        <f t="shared" si="1"/>
        <v>-8.2644628099173556E-3</v>
      </c>
      <c r="G85"/>
      <c r="H85"/>
      <c r="I85"/>
      <c r="J85"/>
      <c r="K85"/>
      <c r="L85"/>
      <c r="M85"/>
      <c r="N85"/>
    </row>
    <row r="86" spans="1:14" ht="15" x14ac:dyDescent="0.25">
      <c r="A86"/>
      <c r="B86" t="s">
        <v>31</v>
      </c>
      <c r="C86">
        <v>0</v>
      </c>
      <c r="D86">
        <v>0</v>
      </c>
      <c r="E86">
        <f t="shared" si="0"/>
        <v>0</v>
      </c>
      <c r="F86">
        <v>0</v>
      </c>
      <c r="G86"/>
      <c r="H86"/>
      <c r="I86"/>
      <c r="J86"/>
      <c r="K86"/>
      <c r="L86"/>
      <c r="M86"/>
      <c r="N86"/>
    </row>
    <row r="87" spans="1:14" ht="14.25" customHeight="1" x14ac:dyDescent="0.25">
      <c r="A87"/>
      <c r="B87" t="s">
        <v>32</v>
      </c>
      <c r="C87">
        <v>43</v>
      </c>
      <c r="D87">
        <v>37</v>
      </c>
      <c r="E87">
        <f t="shared" si="0"/>
        <v>-6</v>
      </c>
      <c r="F87">
        <f t="shared" si="1"/>
        <v>-0.13953488372093023</v>
      </c>
      <c r="G87"/>
      <c r="H87"/>
      <c r="I87"/>
      <c r="J87"/>
      <c r="K87"/>
      <c r="L87"/>
      <c r="M87"/>
      <c r="N87"/>
    </row>
    <row r="88" spans="1:14" ht="19.5" customHeight="1" x14ac:dyDescent="0.25">
      <c r="A88"/>
      <c r="B88" t="s">
        <v>14</v>
      </c>
      <c r="C88">
        <v>6</v>
      </c>
      <c r="D88">
        <v>5</v>
      </c>
      <c r="E88">
        <f t="shared" si="0"/>
        <v>-1</v>
      </c>
      <c r="F88">
        <f t="shared" si="1"/>
        <v>-0.16666666666666666</v>
      </c>
      <c r="G88"/>
      <c r="H88"/>
      <c r="I88"/>
      <c r="J88"/>
      <c r="K88"/>
      <c r="L88"/>
      <c r="M88"/>
      <c r="N88"/>
    </row>
    <row r="89" spans="1:14" ht="21.75" customHeight="1" x14ac:dyDescent="0.25">
      <c r="A89"/>
      <c r="B89" t="s">
        <v>15</v>
      </c>
      <c r="C89">
        <v>115</v>
      </c>
      <c r="D89">
        <v>111</v>
      </c>
      <c r="E89">
        <f t="shared" si="0"/>
        <v>-4</v>
      </c>
      <c r="F89">
        <f t="shared" si="1"/>
        <v>-3.4782608695652174E-2</v>
      </c>
      <c r="G89"/>
      <c r="H89"/>
      <c r="I89"/>
      <c r="J89"/>
      <c r="K89"/>
      <c r="L89"/>
      <c r="M89"/>
      <c r="N89"/>
    </row>
    <row r="90" spans="1:14" ht="21" customHeight="1" x14ac:dyDescent="0.25">
      <c r="A90"/>
      <c r="B90" t="s">
        <v>17</v>
      </c>
      <c r="C90">
        <f>SUM(C67:C89)</f>
        <v>1323</v>
      </c>
      <c r="D90">
        <f>SUM(D67:D89)</f>
        <v>1404</v>
      </c>
      <c r="E90">
        <f t="shared" si="0"/>
        <v>81</v>
      </c>
      <c r="F90">
        <f>E90/C90</f>
        <v>6.1224489795918366E-2</v>
      </c>
      <c r="G90"/>
      <c r="H90"/>
      <c r="I90"/>
      <c r="J90"/>
      <c r="K90"/>
      <c r="L90"/>
      <c r="M90"/>
      <c r="N90"/>
    </row>
    <row r="91" spans="1:14" s="8" customFormat="1" ht="15" x14ac:dyDescent="0.25">
      <c r="A91"/>
      <c r="B91" t="s">
        <v>66</v>
      </c>
      <c r="C91"/>
      <c r="D91"/>
      <c r="E91"/>
      <c r="F91"/>
      <c r="G91"/>
      <c r="H91"/>
      <c r="I91"/>
      <c r="J91"/>
      <c r="K91"/>
      <c r="L91"/>
      <c r="M91"/>
      <c r="N91"/>
    </row>
    <row r="92" spans="1:14" s="8" customFormat="1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</row>
    <row r="93" spans="1:14" s="8" customFormat="1" x14ac:dyDescent="0.2"/>
    <row r="94" spans="1:14" s="8" customFormat="1" x14ac:dyDescent="0.2"/>
    <row r="95" spans="1:14" s="8" customFormat="1" x14ac:dyDescent="0.2"/>
    <row r="96" spans="1:14" s="8" customFormat="1" x14ac:dyDescent="0.2"/>
    <row r="97" s="8" customFormat="1" x14ac:dyDescent="0.2"/>
    <row r="98" s="8" customFormat="1" x14ac:dyDescent="0.2"/>
    <row r="99" s="8" customFormat="1" x14ac:dyDescent="0.2"/>
    <row r="100" s="8" customFormat="1" x14ac:dyDescent="0.2"/>
    <row r="101" s="8" customFormat="1" x14ac:dyDescent="0.2"/>
    <row r="102" s="8" customFormat="1" x14ac:dyDescent="0.2"/>
    <row r="103" s="8" customFormat="1" x14ac:dyDescent="0.2"/>
    <row r="104" s="8" customFormat="1" x14ac:dyDescent="0.2"/>
    <row r="105" s="8" customFormat="1" x14ac:dyDescent="0.2"/>
    <row r="106" s="8" customFormat="1" x14ac:dyDescent="0.2"/>
    <row r="107" s="8" customFormat="1" x14ac:dyDescent="0.2"/>
    <row r="108" s="8" customFormat="1" x14ac:dyDescent="0.2"/>
    <row r="109" s="8" customFormat="1" x14ac:dyDescent="0.2"/>
    <row r="110" s="8" customFormat="1" x14ac:dyDescent="0.2"/>
    <row r="111" s="8" customFormat="1" x14ac:dyDescent="0.2"/>
  </sheetData>
  <mergeCells count="11">
    <mergeCell ref="B63:G63"/>
    <mergeCell ref="E2:K2"/>
    <mergeCell ref="E3:K3"/>
    <mergeCell ref="E4:K4"/>
    <mergeCell ref="E6:G6"/>
    <mergeCell ref="H6:I6"/>
    <mergeCell ref="J6:K6"/>
    <mergeCell ref="E7:G8"/>
    <mergeCell ref="D60:J60"/>
    <mergeCell ref="D61:J61"/>
    <mergeCell ref="D62:J62"/>
  </mergeCells>
  <pageMargins left="0.7" right="0.7" top="0.75" bottom="0.75" header="0.3" footer="0.3"/>
  <pageSetup scale="55" fitToHeight="0" orientation="landscape" r:id="rId1"/>
  <rowBreaks count="1" manualBreakCount="1">
    <brk id="53" max="13" man="1"/>
  </rowBreaks>
  <ignoredErrors>
    <ignoredError sqref="C90:D90 N12:N1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L281"/>
  <sheetViews>
    <sheetView view="pageBreakPreview" zoomScale="60" zoomScaleNormal="100" workbookViewId="0">
      <selection activeCell="S231" sqref="S231"/>
    </sheetView>
  </sheetViews>
  <sheetFormatPr baseColWidth="10" defaultColWidth="10.85546875" defaultRowHeight="15" x14ac:dyDescent="0.25"/>
  <cols>
    <col min="1" max="1" width="10.85546875" style="5"/>
    <col min="2" max="2" width="34.7109375" customWidth="1"/>
    <col min="3" max="3" width="17.5703125" customWidth="1"/>
    <col min="4" max="4" width="17" customWidth="1"/>
    <col min="5" max="5" width="17.85546875" customWidth="1"/>
    <col min="6" max="6" width="16" customWidth="1"/>
    <col min="7" max="7" width="17" customWidth="1"/>
    <col min="8" max="8" width="24.28515625" customWidth="1"/>
    <col min="9" max="12" width="10.85546875" style="5"/>
  </cols>
  <sheetData>
    <row r="1" spans="1:9" s="5" customFormat="1" x14ac:dyDescent="0.25">
      <c r="A1"/>
      <c r="B1"/>
      <c r="C1"/>
      <c r="D1"/>
      <c r="E1"/>
      <c r="F1"/>
      <c r="G1"/>
      <c r="H1"/>
      <c r="I1"/>
    </row>
    <row r="2" spans="1:9" s="5" customFormat="1" x14ac:dyDescent="0.25">
      <c r="A2"/>
      <c r="B2"/>
      <c r="C2"/>
      <c r="D2"/>
      <c r="E2" t="s">
        <v>27</v>
      </c>
      <c r="F2"/>
      <c r="G2"/>
      <c r="H2"/>
      <c r="I2"/>
    </row>
    <row r="3" spans="1:9" s="5" customFormat="1" x14ac:dyDescent="0.25">
      <c r="A3"/>
      <c r="B3"/>
      <c r="C3"/>
      <c r="D3"/>
      <c r="E3" t="s">
        <v>96</v>
      </c>
      <c r="F3"/>
      <c r="G3"/>
      <c r="H3"/>
      <c r="I3"/>
    </row>
    <row r="4" spans="1:9" s="5" customFormat="1" x14ac:dyDescent="0.25">
      <c r="A4"/>
      <c r="B4"/>
      <c r="C4"/>
      <c r="D4"/>
      <c r="E4" t="s">
        <v>67</v>
      </c>
      <c r="F4"/>
      <c r="G4"/>
      <c r="H4"/>
      <c r="I4"/>
    </row>
    <row r="5" spans="1:9" s="5" customFormat="1" x14ac:dyDescent="0.25">
      <c r="A5"/>
      <c r="B5"/>
      <c r="C5"/>
      <c r="D5"/>
      <c r="E5" t="s">
        <v>233</v>
      </c>
      <c r="F5"/>
      <c r="G5"/>
      <c r="H5"/>
      <c r="I5"/>
    </row>
    <row r="6" spans="1:9" x14ac:dyDescent="0.25">
      <c r="A6"/>
      <c r="B6" s="14" t="s">
        <v>37</v>
      </c>
      <c r="C6" s="14" t="s">
        <v>6</v>
      </c>
      <c r="D6" s="14" t="s">
        <v>9</v>
      </c>
      <c r="E6" s="14" t="s">
        <v>12</v>
      </c>
      <c r="F6" s="14" t="s">
        <v>78</v>
      </c>
      <c r="G6" s="14" t="s">
        <v>15</v>
      </c>
      <c r="H6" s="14" t="s">
        <v>17</v>
      </c>
      <c r="I6"/>
    </row>
    <row r="7" spans="1:9" x14ac:dyDescent="0.25">
      <c r="A7"/>
      <c r="B7" s="14"/>
      <c r="C7" s="14"/>
      <c r="D7" s="14"/>
      <c r="E7" s="14"/>
      <c r="F7" s="14"/>
      <c r="G7" s="14"/>
      <c r="H7" s="14"/>
      <c r="I7"/>
    </row>
    <row r="8" spans="1:9" x14ac:dyDescent="0.25">
      <c r="A8"/>
      <c r="B8" t="s">
        <v>38</v>
      </c>
      <c r="C8">
        <v>127814.25</v>
      </c>
      <c r="D8">
        <v>316</v>
      </c>
      <c r="E8">
        <v>1704.25</v>
      </c>
      <c r="F8">
        <v>57562.5</v>
      </c>
      <c r="G8">
        <v>3540</v>
      </c>
      <c r="H8">
        <f>SUM(C8:G8)</f>
        <v>190937</v>
      </c>
      <c r="I8"/>
    </row>
    <row r="9" spans="1:9" x14ac:dyDescent="0.25">
      <c r="A9"/>
      <c r="B9" t="s">
        <v>186</v>
      </c>
      <c r="C9">
        <v>502.25</v>
      </c>
      <c r="D9">
        <v>1710</v>
      </c>
      <c r="E9">
        <v>2667.75</v>
      </c>
      <c r="F9">
        <v>4857.25</v>
      </c>
      <c r="G9">
        <v>8924.5</v>
      </c>
      <c r="H9">
        <f>SUM(C9:G9)</f>
        <v>18661.75</v>
      </c>
      <c r="I9"/>
    </row>
    <row r="10" spans="1:9" x14ac:dyDescent="0.25">
      <c r="A10"/>
      <c r="B10" t="s">
        <v>208</v>
      </c>
      <c r="C10">
        <f>SUM(C8:C9)</f>
        <v>128316.5</v>
      </c>
      <c r="D10">
        <f>SUM(D8:D9)</f>
        <v>2026</v>
      </c>
      <c r="E10">
        <f>SUM(E8:E9)</f>
        <v>4372</v>
      </c>
      <c r="F10">
        <f>SUM(F8:F9)</f>
        <v>62419.75</v>
      </c>
      <c r="G10">
        <f>SUM(G8:G9)</f>
        <v>12464.5</v>
      </c>
      <c r="H10">
        <f>SUM(C10:G10)</f>
        <v>209598.75</v>
      </c>
      <c r="I10"/>
    </row>
    <row r="11" spans="1:9" x14ac:dyDescent="0.25">
      <c r="A11"/>
      <c r="I11"/>
    </row>
    <row r="12" spans="1:9" x14ac:dyDescent="0.25">
      <c r="A12"/>
      <c r="B12" s="14" t="s">
        <v>40</v>
      </c>
      <c r="C12" s="14" t="s">
        <v>6</v>
      </c>
      <c r="D12" s="14" t="s">
        <v>9</v>
      </c>
      <c r="E12" s="14" t="s">
        <v>12</v>
      </c>
      <c r="F12" s="14" t="s">
        <v>78</v>
      </c>
      <c r="G12" s="14" t="s">
        <v>15</v>
      </c>
      <c r="H12" s="14" t="s">
        <v>17</v>
      </c>
      <c r="I12"/>
    </row>
    <row r="13" spans="1:9" x14ac:dyDescent="0.25">
      <c r="A13"/>
      <c r="B13" s="14"/>
      <c r="C13" s="14"/>
      <c r="D13" s="14"/>
      <c r="E13" s="14"/>
      <c r="F13" s="14"/>
      <c r="G13" s="14"/>
      <c r="H13" s="14"/>
      <c r="I13"/>
    </row>
    <row r="14" spans="1:9" x14ac:dyDescent="0.25">
      <c r="A14"/>
      <c r="B14" t="s">
        <v>38</v>
      </c>
      <c r="C14">
        <v>32137.75</v>
      </c>
      <c r="D14">
        <v>1236</v>
      </c>
      <c r="E14">
        <v>4117.75</v>
      </c>
      <c r="F14">
        <v>25427.75</v>
      </c>
      <c r="G14">
        <v>12472.75</v>
      </c>
      <c r="H14">
        <f>SUM(C14:G14)</f>
        <v>75392</v>
      </c>
      <c r="I14"/>
    </row>
    <row r="15" spans="1:9" x14ac:dyDescent="0.25">
      <c r="A15"/>
      <c r="B15" t="s">
        <v>186</v>
      </c>
      <c r="C15">
        <v>106504</v>
      </c>
      <c r="D15">
        <v>472</v>
      </c>
      <c r="E15">
        <v>532.5</v>
      </c>
      <c r="F15">
        <v>36127.25</v>
      </c>
      <c r="G15">
        <v>18</v>
      </c>
      <c r="H15">
        <f>SUM(C15:G15)</f>
        <v>143653.75</v>
      </c>
      <c r="I15"/>
    </row>
    <row r="16" spans="1:9" x14ac:dyDescent="0.25">
      <c r="A16"/>
      <c r="B16" t="s">
        <v>209</v>
      </c>
      <c r="C16">
        <f>SUM(C14:C15)</f>
        <v>138641.75</v>
      </c>
      <c r="D16">
        <f>SUM(D14:D15)</f>
        <v>1708</v>
      </c>
      <c r="E16">
        <f>SUM(E14:E15)</f>
        <v>4650.25</v>
      </c>
      <c r="F16">
        <f>SUM(F14:F15)</f>
        <v>61555</v>
      </c>
      <c r="G16">
        <f>SUM(G14:G15)</f>
        <v>12490.75</v>
      </c>
      <c r="H16">
        <f>SUM(C16:G16)</f>
        <v>219045.75</v>
      </c>
      <c r="I16"/>
    </row>
    <row r="17" spans="1:10" x14ac:dyDescent="0.25">
      <c r="A17"/>
      <c r="I17"/>
    </row>
    <row r="18" spans="1:10" x14ac:dyDescent="0.25">
      <c r="A18"/>
      <c r="B18" s="14" t="s">
        <v>41</v>
      </c>
      <c r="C18" s="14" t="s">
        <v>6</v>
      </c>
      <c r="D18" s="14" t="s">
        <v>9</v>
      </c>
      <c r="E18" s="14" t="s">
        <v>12</v>
      </c>
      <c r="F18" s="14" t="s">
        <v>78</v>
      </c>
      <c r="G18" s="14" t="s">
        <v>15</v>
      </c>
      <c r="H18" s="14" t="s">
        <v>17</v>
      </c>
      <c r="I18"/>
    </row>
    <row r="19" spans="1:10" x14ac:dyDescent="0.25">
      <c r="A19"/>
      <c r="B19" s="14"/>
      <c r="C19" s="14"/>
      <c r="D19" s="14"/>
      <c r="E19" s="14"/>
      <c r="F19" s="14"/>
      <c r="G19" s="14"/>
      <c r="H19" s="14"/>
      <c r="I19"/>
    </row>
    <row r="20" spans="1:10" x14ac:dyDescent="0.25">
      <c r="A20"/>
      <c r="B20" t="s">
        <v>38</v>
      </c>
      <c r="C20">
        <v>55022.75</v>
      </c>
      <c r="D20">
        <v>0</v>
      </c>
      <c r="E20">
        <v>0</v>
      </c>
      <c r="F20">
        <v>4411.75</v>
      </c>
      <c r="G20">
        <v>0</v>
      </c>
      <c r="H20">
        <f t="shared" ref="H20:H25" si="0">SUM(C20:G20)</f>
        <v>59434.5</v>
      </c>
      <c r="I20"/>
    </row>
    <row r="21" spans="1:10" x14ac:dyDescent="0.25">
      <c r="A21"/>
      <c r="B21" t="s">
        <v>186</v>
      </c>
      <c r="C21">
        <v>25897</v>
      </c>
      <c r="D21">
        <v>0</v>
      </c>
      <c r="E21">
        <v>0</v>
      </c>
      <c r="F21">
        <v>203.5</v>
      </c>
      <c r="G21">
        <v>0</v>
      </c>
      <c r="H21">
        <f t="shared" si="0"/>
        <v>26100.5</v>
      </c>
      <c r="I21"/>
    </row>
    <row r="22" spans="1:10" x14ac:dyDescent="0.25">
      <c r="A22"/>
      <c r="B22" t="s">
        <v>210</v>
      </c>
      <c r="C22">
        <f>SUM(C20:C21)</f>
        <v>80919.75</v>
      </c>
      <c r="D22">
        <f>SUM(D20:D21)</f>
        <v>0</v>
      </c>
      <c r="E22">
        <f>SUM(E20:E21)</f>
        <v>0</v>
      </c>
      <c r="F22">
        <f>SUM(F20:F21)</f>
        <v>4615.25</v>
      </c>
      <c r="G22">
        <f>SUM(G20:G21)</f>
        <v>0</v>
      </c>
      <c r="H22">
        <f t="shared" si="0"/>
        <v>85535</v>
      </c>
      <c r="I22"/>
    </row>
    <row r="23" spans="1:10" x14ac:dyDescent="0.25">
      <c r="A23"/>
      <c r="B23" t="s">
        <v>38</v>
      </c>
      <c r="C23">
        <v>58624.75</v>
      </c>
      <c r="D23">
        <v>0</v>
      </c>
      <c r="E23">
        <v>0</v>
      </c>
      <c r="F23">
        <v>4729.25</v>
      </c>
      <c r="G23">
        <v>0</v>
      </c>
      <c r="H23">
        <f t="shared" si="0"/>
        <v>63354</v>
      </c>
      <c r="I23"/>
    </row>
    <row r="24" spans="1:10" x14ac:dyDescent="0.25">
      <c r="A24"/>
      <c r="B24" t="s">
        <v>186</v>
      </c>
      <c r="C24">
        <v>26491.25</v>
      </c>
      <c r="D24">
        <v>0</v>
      </c>
      <c r="E24">
        <v>0</v>
      </c>
      <c r="F24">
        <v>1181.75</v>
      </c>
      <c r="G24">
        <v>0</v>
      </c>
      <c r="H24">
        <f t="shared" si="0"/>
        <v>27673</v>
      </c>
      <c r="I24"/>
    </row>
    <row r="25" spans="1:10" x14ac:dyDescent="0.25">
      <c r="A25"/>
      <c r="B25" t="s">
        <v>211</v>
      </c>
      <c r="C25">
        <f>SUM(C23:C24)</f>
        <v>85116</v>
      </c>
      <c r="D25">
        <f>SUM(D23:D24)</f>
        <v>0</v>
      </c>
      <c r="E25">
        <f>SUM(E23:E24)</f>
        <v>0</v>
      </c>
      <c r="F25">
        <f>SUM(F23:F24)</f>
        <v>5911</v>
      </c>
      <c r="G25">
        <f>SUM(G23:G24)</f>
        <v>0</v>
      </c>
      <c r="H25">
        <f t="shared" si="0"/>
        <v>91027</v>
      </c>
      <c r="I25"/>
      <c r="J25" s="4"/>
    </row>
    <row r="26" spans="1:10" x14ac:dyDescent="0.25">
      <c r="A26"/>
      <c r="B26" t="s">
        <v>212</v>
      </c>
      <c r="C26">
        <f>C22+C25</f>
        <v>166035.75</v>
      </c>
      <c r="D26">
        <f>D22+D25</f>
        <v>0</v>
      </c>
      <c r="E26">
        <f>E22+E25</f>
        <v>0</v>
      </c>
      <c r="F26">
        <f>F22+F25</f>
        <v>10526.25</v>
      </c>
      <c r="G26">
        <f>G22+G25</f>
        <v>0</v>
      </c>
      <c r="H26">
        <f t="shared" ref="H26" si="1">SUM(C26:G26)</f>
        <v>176562</v>
      </c>
      <c r="I26"/>
    </row>
    <row r="27" spans="1:10" x14ac:dyDescent="0.25">
      <c r="A27"/>
      <c r="I27"/>
    </row>
    <row r="28" spans="1:10" x14ac:dyDescent="0.25">
      <c r="A28"/>
      <c r="B28" t="s">
        <v>183</v>
      </c>
      <c r="C28">
        <f t="shared" ref="C28:H28" si="2">C10+C16+C26</f>
        <v>432994</v>
      </c>
      <c r="D28">
        <f t="shared" si="2"/>
        <v>3734</v>
      </c>
      <c r="E28">
        <f t="shared" si="2"/>
        <v>9022.25</v>
      </c>
      <c r="F28">
        <f t="shared" si="2"/>
        <v>134501</v>
      </c>
      <c r="G28">
        <f t="shared" si="2"/>
        <v>24955.25</v>
      </c>
      <c r="H28">
        <f t="shared" si="2"/>
        <v>605206.5</v>
      </c>
      <c r="I28"/>
    </row>
    <row r="29" spans="1:10" s="5" customFormat="1" x14ac:dyDescent="0.25">
      <c r="A29"/>
      <c r="B29" t="s">
        <v>77</v>
      </c>
      <c r="C29"/>
      <c r="D29"/>
      <c r="E29"/>
      <c r="F29"/>
      <c r="G29"/>
      <c r="H29"/>
      <c r="I29"/>
    </row>
    <row r="30" spans="1:10" s="5" customFormat="1" x14ac:dyDescent="0.25">
      <c r="A30"/>
      <c r="B30" t="s">
        <v>66</v>
      </c>
      <c r="C30"/>
      <c r="D30"/>
      <c r="E30"/>
      <c r="F30"/>
      <c r="G30"/>
      <c r="H30"/>
      <c r="I30"/>
    </row>
    <row r="31" spans="1:10" s="5" customFormat="1" x14ac:dyDescent="0.25">
      <c r="A31"/>
      <c r="B31"/>
      <c r="C31"/>
      <c r="D31"/>
      <c r="E31"/>
      <c r="F31"/>
      <c r="G31"/>
      <c r="H31"/>
      <c r="I31"/>
    </row>
    <row r="32" spans="1:10" s="5" customFormat="1" x14ac:dyDescent="0.25">
      <c r="A32"/>
      <c r="B32"/>
      <c r="C32"/>
      <c r="D32"/>
      <c r="E32"/>
      <c r="F32"/>
      <c r="G32"/>
      <c r="H32"/>
      <c r="I32"/>
    </row>
    <row r="33" spans="1:9" s="5" customFormat="1" x14ac:dyDescent="0.25">
      <c r="A33"/>
      <c r="B33"/>
      <c r="C33"/>
      <c r="D33"/>
      <c r="E33"/>
      <c r="F33"/>
      <c r="G33"/>
      <c r="H33"/>
      <c r="I33"/>
    </row>
    <row r="34" spans="1:9" s="5" customFormat="1" x14ac:dyDescent="0.25">
      <c r="A34"/>
      <c r="B34"/>
      <c r="C34"/>
      <c r="D34"/>
      <c r="E34"/>
      <c r="F34"/>
      <c r="G34"/>
      <c r="H34"/>
      <c r="I34"/>
    </row>
    <row r="35" spans="1:9" s="5" customFormat="1" x14ac:dyDescent="0.25">
      <c r="A35"/>
      <c r="B35"/>
      <c r="C35"/>
      <c r="D35"/>
      <c r="E35"/>
      <c r="F35"/>
      <c r="G35"/>
      <c r="H35"/>
      <c r="I35"/>
    </row>
    <row r="36" spans="1:9" s="5" customFormat="1" x14ac:dyDescent="0.25">
      <c r="A36"/>
      <c r="B36"/>
      <c r="C36"/>
      <c r="D36"/>
      <c r="E36"/>
      <c r="F36"/>
      <c r="G36"/>
      <c r="H36"/>
      <c r="I36"/>
    </row>
    <row r="37" spans="1:9" s="5" customFormat="1" x14ac:dyDescent="0.25">
      <c r="A37"/>
      <c r="B37"/>
      <c r="C37"/>
      <c r="D37"/>
      <c r="E37"/>
      <c r="F37"/>
      <c r="G37"/>
      <c r="H37"/>
      <c r="I37"/>
    </row>
    <row r="38" spans="1:9" s="5" customFormat="1" x14ac:dyDescent="0.25">
      <c r="A38"/>
      <c r="B38"/>
      <c r="C38"/>
      <c r="D38"/>
      <c r="E38"/>
      <c r="F38"/>
      <c r="G38"/>
      <c r="H38"/>
      <c r="I38"/>
    </row>
    <row r="39" spans="1:9" s="5" customFormat="1" x14ac:dyDescent="0.25">
      <c r="A39" s="14" t="s">
        <v>240</v>
      </c>
      <c r="B39" s="14"/>
      <c r="C39" s="14"/>
      <c r="D39" s="14"/>
      <c r="E39" s="14"/>
      <c r="F39" s="14"/>
      <c r="G39" s="14"/>
      <c r="H39" s="14"/>
      <c r="I39" s="14"/>
    </row>
    <row r="40" spans="1:9" s="5" customFormat="1" x14ac:dyDescent="0.25">
      <c r="A40"/>
      <c r="B40"/>
      <c r="C40"/>
      <c r="D40"/>
      <c r="E40"/>
      <c r="F40"/>
      <c r="G40"/>
      <c r="H40"/>
      <c r="I40"/>
    </row>
    <row r="41" spans="1:9" x14ac:dyDescent="0.25">
      <c r="A41"/>
      <c r="B41" t="s">
        <v>95</v>
      </c>
      <c r="C41" t="s">
        <v>6</v>
      </c>
      <c r="D41" t="s">
        <v>9</v>
      </c>
      <c r="E41" t="s">
        <v>12</v>
      </c>
      <c r="F41" t="s">
        <v>78</v>
      </c>
      <c r="G41" t="s">
        <v>15</v>
      </c>
      <c r="H41" t="s">
        <v>16</v>
      </c>
      <c r="I41"/>
    </row>
    <row r="42" spans="1:9" x14ac:dyDescent="0.25">
      <c r="A42"/>
      <c r="B42" t="s">
        <v>55</v>
      </c>
      <c r="C42">
        <v>128316.5</v>
      </c>
      <c r="D42">
        <v>2026</v>
      </c>
      <c r="E42">
        <v>4372</v>
      </c>
      <c r="F42">
        <v>62419.75</v>
      </c>
      <c r="G42">
        <v>12464.5</v>
      </c>
      <c r="H42">
        <f>SUM(C42:G42)</f>
        <v>209598.75</v>
      </c>
      <c r="I42"/>
    </row>
    <row r="43" spans="1:9" x14ac:dyDescent="0.25">
      <c r="A43"/>
      <c r="B43" t="s">
        <v>56</v>
      </c>
      <c r="C43">
        <v>138641.75</v>
      </c>
      <c r="D43">
        <v>1708</v>
      </c>
      <c r="E43">
        <v>4650.25</v>
      </c>
      <c r="F43">
        <v>61555</v>
      </c>
      <c r="G43">
        <v>12490.75</v>
      </c>
      <c r="H43">
        <f>SUM(C43:G43)</f>
        <v>219045.75</v>
      </c>
      <c r="I43"/>
    </row>
    <row r="44" spans="1:9" x14ac:dyDescent="0.25">
      <c r="A44"/>
      <c r="B44" t="s">
        <v>45</v>
      </c>
      <c r="C44">
        <v>166035.75</v>
      </c>
      <c r="D44">
        <v>0</v>
      </c>
      <c r="E44">
        <v>0</v>
      </c>
      <c r="F44">
        <v>10526.25</v>
      </c>
      <c r="G44">
        <v>0</v>
      </c>
      <c r="H44">
        <f>SUM(C44:G44)</f>
        <v>176562</v>
      </c>
      <c r="I44"/>
    </row>
    <row r="45" spans="1:9" x14ac:dyDescent="0.25">
      <c r="A45"/>
      <c r="B45" t="s">
        <v>213</v>
      </c>
      <c r="C45">
        <f>SUM(C42:C44)</f>
        <v>432994</v>
      </c>
      <c r="D45">
        <f>SUM(D42:D44)</f>
        <v>3734</v>
      </c>
      <c r="E45">
        <f>SUM(E42:E44)</f>
        <v>9022.25</v>
      </c>
      <c r="F45">
        <f>SUM(F42:F44)</f>
        <v>134501</v>
      </c>
      <c r="G45">
        <f>SUM(G42:G44)</f>
        <v>24955.25</v>
      </c>
      <c r="H45">
        <f>SUM(C45:G45)</f>
        <v>605206.5</v>
      </c>
      <c r="I45"/>
    </row>
    <row r="46" spans="1:9" s="5" customFormat="1" x14ac:dyDescent="0.25">
      <c r="A46"/>
      <c r="B46" t="s">
        <v>66</v>
      </c>
      <c r="C46"/>
      <c r="D46"/>
      <c r="E46"/>
      <c r="F46"/>
      <c r="G46"/>
      <c r="H46"/>
      <c r="I46"/>
    </row>
    <row r="47" spans="1:9" s="5" customFormat="1" x14ac:dyDescent="0.25">
      <c r="A47"/>
      <c r="B47"/>
      <c r="C47"/>
      <c r="D47"/>
      <c r="E47"/>
      <c r="F47"/>
      <c r="G47"/>
      <c r="H47"/>
      <c r="I47"/>
    </row>
    <row r="48" spans="1:9" s="5" customFormat="1" x14ac:dyDescent="0.25">
      <c r="A48"/>
      <c r="B48"/>
      <c r="C48"/>
      <c r="D48"/>
      <c r="E48"/>
      <c r="F48"/>
      <c r="G48"/>
      <c r="H48"/>
      <c r="I48"/>
    </row>
    <row r="49" spans="1:9" s="5" customFormat="1" x14ac:dyDescent="0.25">
      <c r="A49"/>
      <c r="B49"/>
      <c r="C49"/>
      <c r="D49"/>
      <c r="E49"/>
      <c r="F49"/>
      <c r="G49"/>
      <c r="H49"/>
      <c r="I49"/>
    </row>
    <row r="50" spans="1:9" s="5" customFormat="1" x14ac:dyDescent="0.25">
      <c r="A50"/>
      <c r="B50"/>
      <c r="C50"/>
      <c r="D50"/>
      <c r="E50"/>
      <c r="F50"/>
      <c r="G50"/>
      <c r="H50"/>
      <c r="I50"/>
    </row>
    <row r="51" spans="1:9" s="5" customFormat="1" x14ac:dyDescent="0.25">
      <c r="A51"/>
      <c r="B51"/>
      <c r="C51"/>
      <c r="D51"/>
      <c r="E51"/>
      <c r="F51"/>
      <c r="G51"/>
      <c r="H51"/>
      <c r="I51"/>
    </row>
    <row r="52" spans="1:9" s="5" customFormat="1" x14ac:dyDescent="0.25">
      <c r="A52"/>
      <c r="B52"/>
      <c r="C52"/>
      <c r="D52"/>
      <c r="E52"/>
      <c r="F52"/>
      <c r="G52"/>
      <c r="H52"/>
      <c r="I52"/>
    </row>
    <row r="53" spans="1:9" s="5" customFormat="1" x14ac:dyDescent="0.25">
      <c r="A53"/>
      <c r="B53"/>
      <c r="C53"/>
      <c r="D53"/>
      <c r="E53"/>
      <c r="F53"/>
      <c r="G53"/>
      <c r="H53"/>
      <c r="I53"/>
    </row>
    <row r="54" spans="1:9" s="5" customFormat="1" x14ac:dyDescent="0.25">
      <c r="A54"/>
      <c r="B54" t="s">
        <v>53</v>
      </c>
      <c r="C54"/>
      <c r="D54"/>
      <c r="E54"/>
      <c r="F54"/>
      <c r="G54"/>
      <c r="H54"/>
      <c r="I54"/>
    </row>
    <row r="55" spans="1:9" s="5" customFormat="1" x14ac:dyDescent="0.25">
      <c r="A55"/>
      <c r="B55"/>
      <c r="C55"/>
      <c r="D55"/>
      <c r="E55"/>
      <c r="F55"/>
      <c r="G55"/>
      <c r="H55"/>
      <c r="I55"/>
    </row>
    <row r="56" spans="1:9" s="5" customFormat="1" x14ac:dyDescent="0.25">
      <c r="A56"/>
      <c r="B56"/>
      <c r="C56"/>
      <c r="D56"/>
      <c r="E56"/>
      <c r="F56"/>
      <c r="G56"/>
      <c r="H56"/>
      <c r="I56"/>
    </row>
    <row r="57" spans="1:9" s="5" customFormat="1" x14ac:dyDescent="0.25">
      <c r="A57"/>
      <c r="B57"/>
      <c r="C57"/>
      <c r="D57"/>
      <c r="E57"/>
      <c r="F57"/>
      <c r="G57"/>
      <c r="H57"/>
      <c r="I57"/>
    </row>
    <row r="58" spans="1:9" s="5" customFormat="1" x14ac:dyDescent="0.25">
      <c r="A58"/>
      <c r="B58"/>
      <c r="C58"/>
      <c r="D58"/>
      <c r="E58"/>
      <c r="F58"/>
      <c r="G58"/>
      <c r="H58"/>
      <c r="I58"/>
    </row>
    <row r="59" spans="1:9" s="5" customFormat="1" x14ac:dyDescent="0.25">
      <c r="A59"/>
      <c r="B59"/>
      <c r="C59"/>
      <c r="D59"/>
      <c r="E59"/>
      <c r="F59"/>
      <c r="G59"/>
      <c r="H59"/>
      <c r="I59"/>
    </row>
    <row r="60" spans="1:9" s="5" customFormat="1" x14ac:dyDescent="0.25">
      <c r="A60"/>
      <c r="B60"/>
      <c r="C60"/>
      <c r="D60"/>
      <c r="E60"/>
      <c r="F60"/>
      <c r="G60"/>
      <c r="H60"/>
      <c r="I60"/>
    </row>
    <row r="61" spans="1:9" s="5" customFormat="1" x14ac:dyDescent="0.25">
      <c r="A61"/>
      <c r="B61"/>
      <c r="C61"/>
      <c r="D61"/>
      <c r="E61"/>
      <c r="F61"/>
      <c r="G61"/>
      <c r="H61"/>
      <c r="I61"/>
    </row>
    <row r="62" spans="1:9" s="5" customFormat="1" x14ac:dyDescent="0.25">
      <c r="A62"/>
      <c r="B62"/>
      <c r="C62"/>
      <c r="D62"/>
      <c r="E62"/>
      <c r="F62"/>
      <c r="G62"/>
      <c r="H62"/>
      <c r="I62"/>
    </row>
    <row r="63" spans="1:9" s="5" customFormat="1" x14ac:dyDescent="0.25">
      <c r="A63"/>
      <c r="B63"/>
      <c r="C63"/>
      <c r="D63"/>
      <c r="E63"/>
      <c r="F63"/>
      <c r="G63"/>
      <c r="H63"/>
      <c r="I63"/>
    </row>
    <row r="64" spans="1:9" s="5" customFormat="1" x14ac:dyDescent="0.25">
      <c r="A64"/>
      <c r="B64"/>
      <c r="C64"/>
      <c r="D64"/>
      <c r="E64"/>
      <c r="F64"/>
      <c r="G64"/>
      <c r="H64"/>
      <c r="I64"/>
    </row>
    <row r="65" spans="1:9" s="5" customFormat="1" x14ac:dyDescent="0.25">
      <c r="A65"/>
      <c r="B65"/>
      <c r="C65"/>
      <c r="D65"/>
      <c r="E65"/>
      <c r="F65"/>
      <c r="G65"/>
      <c r="H65"/>
      <c r="I65"/>
    </row>
    <row r="66" spans="1:9" s="5" customFormat="1" x14ac:dyDescent="0.25">
      <c r="A66"/>
      <c r="B66"/>
      <c r="C66"/>
      <c r="D66"/>
      <c r="E66"/>
      <c r="F66"/>
      <c r="G66"/>
      <c r="H66"/>
      <c r="I66"/>
    </row>
    <row r="67" spans="1:9" s="5" customFormat="1" x14ac:dyDescent="0.25">
      <c r="A67"/>
      <c r="B67"/>
      <c r="C67"/>
      <c r="D67"/>
      <c r="E67"/>
      <c r="F67"/>
      <c r="G67"/>
      <c r="H67"/>
      <c r="I67"/>
    </row>
    <row r="68" spans="1:9" s="5" customFormat="1" x14ac:dyDescent="0.25">
      <c r="A68"/>
      <c r="B68"/>
      <c r="C68"/>
      <c r="D68"/>
      <c r="E68"/>
      <c r="F68"/>
      <c r="G68"/>
      <c r="H68"/>
      <c r="I68"/>
    </row>
    <row r="69" spans="1:9" s="5" customFormat="1" x14ac:dyDescent="0.25">
      <c r="A69"/>
      <c r="B69"/>
      <c r="C69"/>
      <c r="D69"/>
      <c r="E69"/>
      <c r="F69"/>
      <c r="G69"/>
      <c r="H69"/>
      <c r="I69"/>
    </row>
    <row r="70" spans="1:9" s="5" customFormat="1" x14ac:dyDescent="0.25">
      <c r="A70"/>
      <c r="B70"/>
      <c r="C70"/>
      <c r="D70"/>
      <c r="E70"/>
      <c r="F70"/>
      <c r="G70"/>
      <c r="H70"/>
      <c r="I70"/>
    </row>
    <row r="71" spans="1:9" s="5" customFormat="1" x14ac:dyDescent="0.25">
      <c r="A71"/>
      <c r="B71"/>
      <c r="C71"/>
      <c r="D71"/>
      <c r="E71"/>
      <c r="F71"/>
      <c r="G71"/>
      <c r="H71"/>
      <c r="I71"/>
    </row>
    <row r="72" spans="1:9" s="5" customFormat="1" x14ac:dyDescent="0.25">
      <c r="A72"/>
      <c r="B72"/>
      <c r="C72"/>
      <c r="D72"/>
      <c r="E72"/>
      <c r="F72"/>
      <c r="G72"/>
      <c r="H72"/>
      <c r="I72"/>
    </row>
    <row r="73" spans="1:9" s="5" customFormat="1" x14ac:dyDescent="0.25">
      <c r="A73"/>
      <c r="B73"/>
      <c r="C73"/>
      <c r="D73"/>
      <c r="E73"/>
      <c r="F73"/>
      <c r="G73"/>
      <c r="H73"/>
      <c r="I73"/>
    </row>
    <row r="74" spans="1:9" s="5" customFormat="1" x14ac:dyDescent="0.25">
      <c r="A74"/>
      <c r="B74"/>
      <c r="C74"/>
      <c r="D74"/>
      <c r="E74"/>
      <c r="F74"/>
      <c r="G74"/>
      <c r="H74"/>
      <c r="I74"/>
    </row>
    <row r="75" spans="1:9" s="5" customFormat="1" x14ac:dyDescent="0.25">
      <c r="A75"/>
      <c r="B75"/>
      <c r="C75"/>
      <c r="D75"/>
      <c r="E75"/>
      <c r="F75"/>
      <c r="G75"/>
      <c r="H75"/>
      <c r="I75"/>
    </row>
    <row r="76" spans="1:9" s="5" customFormat="1" x14ac:dyDescent="0.25">
      <c r="A76"/>
      <c r="B76"/>
      <c r="C76"/>
      <c r="D76"/>
      <c r="E76"/>
      <c r="F76"/>
      <c r="G76"/>
      <c r="H76"/>
      <c r="I76"/>
    </row>
    <row r="77" spans="1:9" s="5" customFormat="1" x14ac:dyDescent="0.25">
      <c r="A77"/>
      <c r="B77" s="14" t="s">
        <v>241</v>
      </c>
      <c r="C77" s="14"/>
      <c r="D77" s="14"/>
      <c r="E77" s="14"/>
      <c r="F77" s="14"/>
      <c r="G77"/>
      <c r="H77"/>
      <c r="I77"/>
    </row>
    <row r="78" spans="1:9" s="5" customFormat="1" x14ac:dyDescent="0.25">
      <c r="A78"/>
      <c r="B78" s="14" t="s">
        <v>232</v>
      </c>
      <c r="C78" s="14"/>
      <c r="D78" s="14"/>
      <c r="E78" s="14"/>
      <c r="F78" s="14"/>
      <c r="G78"/>
      <c r="H78"/>
      <c r="I78"/>
    </row>
    <row r="79" spans="1:9" x14ac:dyDescent="0.25">
      <c r="A79"/>
      <c r="B79" t="s">
        <v>37</v>
      </c>
      <c r="C79">
        <v>2024</v>
      </c>
      <c r="D79">
        <v>2025</v>
      </c>
      <c r="E79" t="s">
        <v>69</v>
      </c>
      <c r="F79" t="s">
        <v>68</v>
      </c>
      <c r="I79"/>
    </row>
    <row r="80" spans="1:9" x14ac:dyDescent="0.25">
      <c r="A80"/>
      <c r="B80" t="s">
        <v>38</v>
      </c>
      <c r="C80">
        <v>171026</v>
      </c>
      <c r="D80">
        <v>190937</v>
      </c>
      <c r="E80">
        <f>D80-C80</f>
        <v>19911</v>
      </c>
      <c r="F80">
        <f>E80/C80</f>
        <v>0.11642089506858606</v>
      </c>
      <c r="I80"/>
    </row>
    <row r="81" spans="1:11" x14ac:dyDescent="0.25">
      <c r="A81"/>
      <c r="B81" t="s">
        <v>186</v>
      </c>
      <c r="C81">
        <v>18394</v>
      </c>
      <c r="D81">
        <v>18661.75</v>
      </c>
      <c r="E81">
        <f>D81-C81</f>
        <v>267.75</v>
      </c>
      <c r="F81">
        <f t="shared" ref="F81:F82" si="3">E81/C81</f>
        <v>1.455637707948244E-2</v>
      </c>
      <c r="I81"/>
    </row>
    <row r="82" spans="1:11" x14ac:dyDescent="0.25">
      <c r="A82"/>
      <c r="B82" t="s">
        <v>214</v>
      </c>
      <c r="C82">
        <f>SUM(C80:C81)</f>
        <v>189420</v>
      </c>
      <c r="D82">
        <f>SUM(D80:D81)</f>
        <v>209598.75</v>
      </c>
      <c r="E82">
        <f>D82-C82</f>
        <v>20178.75</v>
      </c>
      <c r="F82">
        <f t="shared" si="3"/>
        <v>0.1065291415901172</v>
      </c>
      <c r="I82"/>
    </row>
    <row r="83" spans="1:11" x14ac:dyDescent="0.25">
      <c r="A83"/>
      <c r="I83"/>
    </row>
    <row r="84" spans="1:11" x14ac:dyDescent="0.25">
      <c r="A84"/>
      <c r="B84" t="s">
        <v>40</v>
      </c>
      <c r="C84">
        <v>2024</v>
      </c>
      <c r="D84">
        <v>2025</v>
      </c>
      <c r="E84" t="s">
        <v>69</v>
      </c>
      <c r="F84" t="s">
        <v>68</v>
      </c>
      <c r="I84"/>
    </row>
    <row r="85" spans="1:11" x14ac:dyDescent="0.25">
      <c r="A85"/>
      <c r="B85" t="s">
        <v>38</v>
      </c>
      <c r="C85">
        <v>69905</v>
      </c>
      <c r="D85">
        <v>75392</v>
      </c>
      <c r="E85">
        <f>D85-C85</f>
        <v>5487</v>
      </c>
      <c r="F85">
        <f>E85/C85</f>
        <v>7.8492239467849223E-2</v>
      </c>
      <c r="I85"/>
    </row>
    <row r="86" spans="1:11" x14ac:dyDescent="0.25">
      <c r="A86"/>
      <c r="B86" t="s">
        <v>186</v>
      </c>
      <c r="C86">
        <v>113248</v>
      </c>
      <c r="D86">
        <v>143653.75</v>
      </c>
      <c r="E86">
        <f t="shared" ref="E86:E87" si="4">D86-C86</f>
        <v>30405.75</v>
      </c>
      <c r="F86">
        <f t="shared" ref="F86:F87" si="5">E86/C86</f>
        <v>0.26848818522181406</v>
      </c>
      <c r="I86"/>
    </row>
    <row r="87" spans="1:11" x14ac:dyDescent="0.25">
      <c r="A87"/>
      <c r="B87" t="s">
        <v>215</v>
      </c>
      <c r="C87">
        <f>SUM(C85:C86)</f>
        <v>183153</v>
      </c>
      <c r="D87">
        <f>SUM(D85:D86)</f>
        <v>219045.75</v>
      </c>
      <c r="E87">
        <f t="shared" si="4"/>
        <v>35892.75</v>
      </c>
      <c r="F87">
        <f t="shared" si="5"/>
        <v>0.19597140095985324</v>
      </c>
      <c r="I87"/>
    </row>
    <row r="88" spans="1:11" x14ac:dyDescent="0.25">
      <c r="A88"/>
      <c r="I88"/>
    </row>
    <row r="89" spans="1:11" x14ac:dyDescent="0.25">
      <c r="A89"/>
      <c r="B89" t="s">
        <v>41</v>
      </c>
      <c r="C89">
        <v>2024</v>
      </c>
      <c r="D89">
        <v>2025</v>
      </c>
      <c r="E89" t="s">
        <v>69</v>
      </c>
      <c r="F89" t="s">
        <v>68</v>
      </c>
      <c r="I89"/>
    </row>
    <row r="90" spans="1:11" x14ac:dyDescent="0.25">
      <c r="A90"/>
      <c r="B90" t="s">
        <v>38</v>
      </c>
      <c r="C90">
        <v>75233</v>
      </c>
      <c r="D90">
        <v>59434.5</v>
      </c>
      <c r="E90">
        <f>D90-C90</f>
        <v>-15798.5</v>
      </c>
      <c r="F90">
        <f>E90/C90</f>
        <v>-0.20999428442305904</v>
      </c>
      <c r="I90"/>
    </row>
    <row r="91" spans="1:11" x14ac:dyDescent="0.25">
      <c r="A91"/>
      <c r="B91" t="s">
        <v>39</v>
      </c>
      <c r="C91">
        <v>26237</v>
      </c>
      <c r="D91">
        <v>26100.5</v>
      </c>
      <c r="E91">
        <f>D91-C91</f>
        <v>-136.5</v>
      </c>
      <c r="F91">
        <f t="shared" ref="F91:F95" si="6">E91/C91</f>
        <v>-5.2025765140831653E-3</v>
      </c>
      <c r="I91"/>
      <c r="K91" s="10"/>
    </row>
    <row r="92" spans="1:11" x14ac:dyDescent="0.25">
      <c r="A92"/>
      <c r="B92" t="s">
        <v>42</v>
      </c>
      <c r="C92">
        <f>+C90+C91</f>
        <v>101470</v>
      </c>
      <c r="D92">
        <f>+D90+D91</f>
        <v>85535</v>
      </c>
      <c r="E92">
        <f t="shared" ref="E92:E96" si="7">D92-C92</f>
        <v>-15935</v>
      </c>
      <c r="F92">
        <f t="shared" si="6"/>
        <v>-0.15704149009559476</v>
      </c>
      <c r="I92"/>
    </row>
    <row r="93" spans="1:11" x14ac:dyDescent="0.25">
      <c r="A93"/>
      <c r="B93" t="s">
        <v>38</v>
      </c>
      <c r="C93">
        <v>74319</v>
      </c>
      <c r="D93">
        <v>63354</v>
      </c>
      <c r="E93">
        <f>D93-C93</f>
        <v>-10965</v>
      </c>
      <c r="F93">
        <f>E93/C93</f>
        <v>-0.1475396601138336</v>
      </c>
      <c r="I93"/>
    </row>
    <row r="94" spans="1:11" x14ac:dyDescent="0.25">
      <c r="A94"/>
      <c r="B94" t="s">
        <v>186</v>
      </c>
      <c r="C94">
        <v>22758</v>
      </c>
      <c r="D94">
        <v>27673</v>
      </c>
      <c r="E94">
        <f>D94-C94</f>
        <v>4915</v>
      </c>
      <c r="F94">
        <f>E94/C94</f>
        <v>0.21596801124879164</v>
      </c>
      <c r="I94"/>
    </row>
    <row r="95" spans="1:11" x14ac:dyDescent="0.25">
      <c r="A95"/>
      <c r="B95" t="s">
        <v>43</v>
      </c>
      <c r="C95">
        <f>+C93+C94</f>
        <v>97077</v>
      </c>
      <c r="D95">
        <f>+D93+D94</f>
        <v>91027</v>
      </c>
      <c r="E95">
        <f t="shared" si="7"/>
        <v>-6050</v>
      </c>
      <c r="F95">
        <f t="shared" si="6"/>
        <v>-6.2321662185687653E-2</v>
      </c>
      <c r="I95"/>
    </row>
    <row r="96" spans="1:11" x14ac:dyDescent="0.25">
      <c r="A96"/>
      <c r="B96" t="s">
        <v>41</v>
      </c>
      <c r="C96">
        <f>+C95+C92</f>
        <v>198547</v>
      </c>
      <c r="D96">
        <f>+D95+D92</f>
        <v>176562</v>
      </c>
      <c r="E96">
        <f t="shared" si="7"/>
        <v>-21985</v>
      </c>
      <c r="F96">
        <f>E96/C96</f>
        <v>-0.1107294494502561</v>
      </c>
      <c r="I96"/>
    </row>
    <row r="97" spans="1:9" x14ac:dyDescent="0.25">
      <c r="A97"/>
      <c r="I97"/>
    </row>
    <row r="98" spans="1:9" x14ac:dyDescent="0.25">
      <c r="A98"/>
      <c r="B98" t="s">
        <v>17</v>
      </c>
      <c r="C98">
        <f>C82+C87+C96</f>
        <v>571120</v>
      </c>
      <c r="D98">
        <f>D82+D87+D96</f>
        <v>605206.5</v>
      </c>
      <c r="E98">
        <f>E82+E87+E96</f>
        <v>34086.5</v>
      </c>
      <c r="F98">
        <f>E98/C98</f>
        <v>5.9683604146238967E-2</v>
      </c>
      <c r="I98"/>
    </row>
    <row r="99" spans="1:9" x14ac:dyDescent="0.25">
      <c r="A99"/>
      <c r="B99" t="s">
        <v>66</v>
      </c>
      <c r="I99"/>
    </row>
    <row r="100" spans="1:9" x14ac:dyDescent="0.25">
      <c r="A100"/>
      <c r="I100"/>
    </row>
    <row r="101" spans="1:9" x14ac:dyDescent="0.25">
      <c r="A101"/>
      <c r="I101"/>
    </row>
    <row r="102" spans="1:9" x14ac:dyDescent="0.25">
      <c r="A102"/>
      <c r="I102"/>
    </row>
    <row r="103" spans="1:9" x14ac:dyDescent="0.25">
      <c r="A103"/>
      <c r="I103"/>
    </row>
    <row r="104" spans="1:9" x14ac:dyDescent="0.25">
      <c r="A104"/>
      <c r="I104"/>
    </row>
    <row r="105" spans="1:9" x14ac:dyDescent="0.25">
      <c r="A105"/>
      <c r="I105"/>
    </row>
    <row r="106" spans="1:9" x14ac:dyDescent="0.25">
      <c r="A106"/>
      <c r="I106"/>
    </row>
    <row r="107" spans="1:9" x14ac:dyDescent="0.25">
      <c r="A107"/>
      <c r="I107"/>
    </row>
    <row r="108" spans="1:9" x14ac:dyDescent="0.25">
      <c r="A108"/>
      <c r="I108"/>
    </row>
    <row r="109" spans="1:9" x14ac:dyDescent="0.25">
      <c r="A109"/>
      <c r="I109"/>
    </row>
    <row r="110" spans="1:9" x14ac:dyDescent="0.25">
      <c r="A110"/>
      <c r="I110"/>
    </row>
    <row r="111" spans="1:9" x14ac:dyDescent="0.25">
      <c r="A111"/>
      <c r="I111"/>
    </row>
    <row r="112" spans="1:9" x14ac:dyDescent="0.25">
      <c r="A112"/>
      <c r="I112"/>
    </row>
    <row r="113" spans="1:9" x14ac:dyDescent="0.25">
      <c r="A113"/>
      <c r="I113"/>
    </row>
    <row r="114" spans="1:9" x14ac:dyDescent="0.25">
      <c r="A114"/>
      <c r="I114"/>
    </row>
    <row r="115" spans="1:9" x14ac:dyDescent="0.25">
      <c r="A115"/>
      <c r="I115"/>
    </row>
    <row r="116" spans="1:9" x14ac:dyDescent="0.25">
      <c r="A116"/>
      <c r="I116"/>
    </row>
    <row r="117" spans="1:9" x14ac:dyDescent="0.25">
      <c r="A117"/>
      <c r="I117"/>
    </row>
    <row r="118" spans="1:9" x14ac:dyDescent="0.25">
      <c r="A118"/>
      <c r="I118"/>
    </row>
    <row r="119" spans="1:9" x14ac:dyDescent="0.25">
      <c r="A119"/>
      <c r="I119"/>
    </row>
    <row r="120" spans="1:9" x14ac:dyDescent="0.25">
      <c r="A120"/>
      <c r="I120"/>
    </row>
    <row r="121" spans="1:9" x14ac:dyDescent="0.25">
      <c r="A121"/>
      <c r="I121"/>
    </row>
    <row r="122" spans="1:9" x14ac:dyDescent="0.25">
      <c r="A122"/>
      <c r="I122"/>
    </row>
    <row r="123" spans="1:9" x14ac:dyDescent="0.25">
      <c r="A123"/>
      <c r="I123"/>
    </row>
    <row r="124" spans="1:9" x14ac:dyDescent="0.25">
      <c r="A124"/>
      <c r="I124"/>
    </row>
    <row r="125" spans="1:9" x14ac:dyDescent="0.25">
      <c r="A125"/>
      <c r="I125"/>
    </row>
    <row r="126" spans="1:9" x14ac:dyDescent="0.25">
      <c r="A126"/>
      <c r="I126"/>
    </row>
    <row r="127" spans="1:9" x14ac:dyDescent="0.25">
      <c r="A127"/>
      <c r="I127"/>
    </row>
    <row r="128" spans="1:9" x14ac:dyDescent="0.25">
      <c r="A128"/>
      <c r="I128"/>
    </row>
    <row r="129" spans="1:9" x14ac:dyDescent="0.25">
      <c r="A129"/>
      <c r="I129"/>
    </row>
    <row r="130" spans="1:9" x14ac:dyDescent="0.25">
      <c r="A130"/>
      <c r="I130"/>
    </row>
    <row r="131" spans="1:9" x14ac:dyDescent="0.25">
      <c r="A131"/>
      <c r="I131"/>
    </row>
    <row r="132" spans="1:9" x14ac:dyDescent="0.25">
      <c r="A132"/>
      <c r="I132"/>
    </row>
    <row r="133" spans="1:9" x14ac:dyDescent="0.25">
      <c r="A133"/>
      <c r="I133"/>
    </row>
    <row r="134" spans="1:9" x14ac:dyDescent="0.25">
      <c r="A134"/>
      <c r="I134"/>
    </row>
    <row r="135" spans="1:9" x14ac:dyDescent="0.25">
      <c r="A135"/>
      <c r="I135"/>
    </row>
    <row r="136" spans="1:9" x14ac:dyDescent="0.25">
      <c r="A136"/>
      <c r="I136"/>
    </row>
    <row r="137" spans="1:9" x14ac:dyDescent="0.25">
      <c r="A137"/>
      <c r="I137"/>
    </row>
    <row r="138" spans="1:9" x14ac:dyDescent="0.25">
      <c r="A138"/>
      <c r="I138"/>
    </row>
    <row r="139" spans="1:9" x14ac:dyDescent="0.25">
      <c r="A139"/>
      <c r="I139"/>
    </row>
    <row r="140" spans="1:9" x14ac:dyDescent="0.25">
      <c r="A140"/>
      <c r="I140"/>
    </row>
    <row r="141" spans="1:9" x14ac:dyDescent="0.25">
      <c r="A141"/>
      <c r="B141" s="14" t="s">
        <v>46</v>
      </c>
      <c r="C141" s="14"/>
      <c r="D141" s="14"/>
      <c r="I141"/>
    </row>
    <row r="142" spans="1:9" ht="27.6" customHeight="1" x14ac:dyDescent="0.25">
      <c r="A142"/>
      <c r="B142" t="s">
        <v>102</v>
      </c>
      <c r="C142" t="s">
        <v>242</v>
      </c>
      <c r="D142" t="s">
        <v>243</v>
      </c>
      <c r="I142"/>
    </row>
    <row r="143" spans="1:9" x14ac:dyDescent="0.25">
      <c r="A143"/>
      <c r="B143" t="s">
        <v>38</v>
      </c>
      <c r="C143">
        <v>75233</v>
      </c>
      <c r="D143">
        <v>59434.5</v>
      </c>
      <c r="I143"/>
    </row>
    <row r="144" spans="1:9" x14ac:dyDescent="0.25">
      <c r="A144"/>
      <c r="B144" t="s">
        <v>186</v>
      </c>
      <c r="C144">
        <v>26237</v>
      </c>
      <c r="D144">
        <v>26100.5</v>
      </c>
      <c r="I144"/>
    </row>
    <row r="145" spans="1:9" s="5" customFormat="1" x14ac:dyDescent="0.25">
      <c r="A145"/>
      <c r="B145"/>
      <c r="C145"/>
      <c r="D145"/>
      <c r="E145"/>
      <c r="F145"/>
      <c r="G145"/>
      <c r="H145"/>
      <c r="I145"/>
    </row>
    <row r="146" spans="1:9" s="5" customFormat="1" x14ac:dyDescent="0.25">
      <c r="A146"/>
      <c r="B146"/>
      <c r="C146"/>
      <c r="D146"/>
      <c r="E146"/>
      <c r="F146"/>
      <c r="G146"/>
      <c r="H146"/>
      <c r="I146"/>
    </row>
    <row r="147" spans="1:9" s="5" customFormat="1" x14ac:dyDescent="0.25">
      <c r="A147"/>
      <c r="B147"/>
      <c r="C147"/>
      <c r="D147"/>
      <c r="E147"/>
      <c r="F147"/>
      <c r="G147"/>
      <c r="H147"/>
      <c r="I147"/>
    </row>
    <row r="148" spans="1:9" s="5" customFormat="1" x14ac:dyDescent="0.25">
      <c r="A148"/>
      <c r="B148"/>
      <c r="C148"/>
      <c r="D148"/>
      <c r="E148"/>
      <c r="F148"/>
      <c r="G148"/>
      <c r="H148"/>
      <c r="I148"/>
    </row>
    <row r="149" spans="1:9" s="5" customFormat="1" x14ac:dyDescent="0.25">
      <c r="A149"/>
      <c r="B149"/>
      <c r="C149"/>
      <c r="D149"/>
      <c r="E149"/>
      <c r="F149"/>
      <c r="G149"/>
      <c r="H149"/>
      <c r="I149"/>
    </row>
    <row r="150" spans="1:9" s="5" customFormat="1" x14ac:dyDescent="0.25">
      <c r="A150"/>
      <c r="B150"/>
      <c r="C150"/>
      <c r="D150"/>
      <c r="E150"/>
      <c r="F150"/>
      <c r="G150"/>
      <c r="H150"/>
      <c r="I150"/>
    </row>
    <row r="151" spans="1:9" s="5" customFormat="1" x14ac:dyDescent="0.25">
      <c r="A151"/>
      <c r="B151"/>
      <c r="C151"/>
      <c r="D151"/>
      <c r="E151"/>
      <c r="F151"/>
      <c r="G151"/>
      <c r="H151"/>
      <c r="I151"/>
    </row>
    <row r="152" spans="1:9" s="5" customFormat="1" x14ac:dyDescent="0.25">
      <c r="A152"/>
      <c r="B152"/>
      <c r="C152"/>
      <c r="D152"/>
      <c r="E152"/>
      <c r="F152"/>
      <c r="G152"/>
      <c r="H152"/>
      <c r="I152"/>
    </row>
    <row r="153" spans="1:9" s="5" customFormat="1" x14ac:dyDescent="0.25">
      <c r="A153"/>
      <c r="B153"/>
      <c r="C153"/>
      <c r="D153"/>
      <c r="E153"/>
      <c r="F153"/>
      <c r="G153"/>
      <c r="H153"/>
      <c r="I153"/>
    </row>
    <row r="154" spans="1:9" s="5" customFormat="1" x14ac:dyDescent="0.25">
      <c r="A154"/>
      <c r="B154"/>
      <c r="C154"/>
      <c r="D154"/>
      <c r="E154"/>
      <c r="F154"/>
      <c r="G154"/>
      <c r="H154"/>
      <c r="I154"/>
    </row>
    <row r="155" spans="1:9" s="5" customFormat="1" x14ac:dyDescent="0.25">
      <c r="A155"/>
      <c r="B155"/>
      <c r="C155"/>
      <c r="D155"/>
      <c r="E155"/>
      <c r="F155"/>
      <c r="G155"/>
      <c r="H155"/>
      <c r="I155"/>
    </row>
    <row r="156" spans="1:9" s="5" customFormat="1" x14ac:dyDescent="0.25">
      <c r="A156"/>
      <c r="B156"/>
      <c r="C156"/>
      <c r="D156"/>
      <c r="E156"/>
      <c r="F156"/>
      <c r="G156"/>
      <c r="H156"/>
      <c r="I156"/>
    </row>
    <row r="157" spans="1:9" s="5" customFormat="1" x14ac:dyDescent="0.25">
      <c r="A157"/>
      <c r="B157"/>
      <c r="C157"/>
      <c r="D157"/>
      <c r="E157"/>
      <c r="F157"/>
      <c r="G157"/>
      <c r="H157"/>
      <c r="I157"/>
    </row>
    <row r="158" spans="1:9" s="5" customFormat="1" x14ac:dyDescent="0.25">
      <c r="A158"/>
      <c r="B158"/>
      <c r="C158"/>
      <c r="D158"/>
      <c r="E158"/>
      <c r="F158"/>
      <c r="G158"/>
      <c r="H158"/>
      <c r="I158"/>
    </row>
    <row r="159" spans="1:9" s="5" customFormat="1" x14ac:dyDescent="0.25">
      <c r="A159"/>
      <c r="B159"/>
      <c r="C159"/>
      <c r="D159"/>
      <c r="E159"/>
      <c r="F159"/>
      <c r="G159"/>
      <c r="H159"/>
      <c r="I159"/>
    </row>
    <row r="160" spans="1:9" s="5" customFormat="1" x14ac:dyDescent="0.25">
      <c r="A160"/>
      <c r="B160"/>
      <c r="C160"/>
      <c r="D160"/>
      <c r="E160"/>
      <c r="F160"/>
      <c r="G160"/>
      <c r="H160"/>
      <c r="I160"/>
    </row>
    <row r="161" spans="1:9" s="5" customFormat="1" x14ac:dyDescent="0.25">
      <c r="A161"/>
      <c r="B161"/>
      <c r="C161"/>
      <c r="D161"/>
      <c r="E161"/>
      <c r="F161"/>
      <c r="G161"/>
      <c r="H161"/>
      <c r="I161"/>
    </row>
    <row r="162" spans="1:9" s="5" customFormat="1" x14ac:dyDescent="0.25">
      <c r="A162"/>
      <c r="B162"/>
      <c r="C162"/>
      <c r="D162"/>
      <c r="E162"/>
      <c r="F162"/>
      <c r="G162"/>
      <c r="H162"/>
      <c r="I162"/>
    </row>
    <row r="163" spans="1:9" s="5" customFormat="1" x14ac:dyDescent="0.25">
      <c r="A163"/>
      <c r="B163"/>
      <c r="C163"/>
      <c r="D163"/>
      <c r="E163"/>
      <c r="F163"/>
      <c r="G163"/>
      <c r="H163"/>
      <c r="I163"/>
    </row>
    <row r="164" spans="1:9" s="5" customFormat="1" x14ac:dyDescent="0.25">
      <c r="A164"/>
      <c r="B164"/>
      <c r="C164"/>
      <c r="D164"/>
      <c r="E164"/>
      <c r="F164"/>
      <c r="G164"/>
      <c r="H164"/>
      <c r="I164"/>
    </row>
    <row r="165" spans="1:9" s="5" customFormat="1" x14ac:dyDescent="0.25">
      <c r="A165"/>
      <c r="B165"/>
      <c r="C165"/>
      <c r="D165"/>
      <c r="E165"/>
      <c r="F165"/>
      <c r="G165"/>
      <c r="H165"/>
      <c r="I165"/>
    </row>
    <row r="166" spans="1:9" s="5" customFormat="1" x14ac:dyDescent="0.25">
      <c r="A166"/>
      <c r="B166"/>
      <c r="C166"/>
      <c r="D166"/>
      <c r="E166"/>
      <c r="F166"/>
      <c r="G166"/>
      <c r="H166"/>
      <c r="I166"/>
    </row>
    <row r="167" spans="1:9" s="5" customFormat="1" x14ac:dyDescent="0.25">
      <c r="A167"/>
      <c r="B167"/>
      <c r="C167"/>
      <c r="D167"/>
      <c r="E167"/>
      <c r="F167"/>
      <c r="G167"/>
      <c r="H167"/>
      <c r="I167"/>
    </row>
    <row r="168" spans="1:9" x14ac:dyDescent="0.25">
      <c r="A168"/>
      <c r="B168" s="14" t="s">
        <v>44</v>
      </c>
      <c r="C168" s="14"/>
      <c r="D168" s="14"/>
      <c r="I168"/>
    </row>
    <row r="169" spans="1:9" x14ac:dyDescent="0.25">
      <c r="A169"/>
      <c r="B169" t="s">
        <v>101</v>
      </c>
      <c r="C169" t="s">
        <v>244</v>
      </c>
      <c r="D169" t="s">
        <v>245</v>
      </c>
      <c r="I169"/>
    </row>
    <row r="170" spans="1:9" x14ac:dyDescent="0.25">
      <c r="A170"/>
      <c r="B170" t="s">
        <v>38</v>
      </c>
      <c r="C170">
        <v>74319</v>
      </c>
      <c r="D170">
        <v>63354</v>
      </c>
      <c r="I170"/>
    </row>
    <row r="171" spans="1:9" x14ac:dyDescent="0.25">
      <c r="A171"/>
      <c r="B171" t="s">
        <v>186</v>
      </c>
      <c r="C171">
        <v>22758</v>
      </c>
      <c r="D171">
        <v>27673</v>
      </c>
      <c r="I171"/>
    </row>
    <row r="172" spans="1:9" x14ac:dyDescent="0.25">
      <c r="A172"/>
      <c r="I172"/>
    </row>
    <row r="173" spans="1:9" x14ac:dyDescent="0.25">
      <c r="A173"/>
      <c r="I173"/>
    </row>
    <row r="174" spans="1:9" x14ac:dyDescent="0.25">
      <c r="A174"/>
      <c r="I174"/>
    </row>
    <row r="175" spans="1:9" x14ac:dyDescent="0.25">
      <c r="A175"/>
      <c r="I175"/>
    </row>
    <row r="176" spans="1:9" x14ac:dyDescent="0.25">
      <c r="A176"/>
      <c r="I176"/>
    </row>
    <row r="177" spans="1:9" x14ac:dyDescent="0.25">
      <c r="A177"/>
      <c r="I177"/>
    </row>
    <row r="178" spans="1:9" x14ac:dyDescent="0.25">
      <c r="A178"/>
      <c r="I178"/>
    </row>
    <row r="179" spans="1:9" x14ac:dyDescent="0.25">
      <c r="A179"/>
      <c r="I179"/>
    </row>
    <row r="180" spans="1:9" x14ac:dyDescent="0.25">
      <c r="A180"/>
      <c r="I180"/>
    </row>
    <row r="181" spans="1:9" x14ac:dyDescent="0.25">
      <c r="A181"/>
      <c r="I181"/>
    </row>
    <row r="182" spans="1:9" x14ac:dyDescent="0.25">
      <c r="A182"/>
      <c r="I182"/>
    </row>
    <row r="183" spans="1:9" x14ac:dyDescent="0.25">
      <c r="A183"/>
      <c r="I183"/>
    </row>
    <row r="184" spans="1:9" x14ac:dyDescent="0.25">
      <c r="A184"/>
      <c r="I184"/>
    </row>
    <row r="185" spans="1:9" x14ac:dyDescent="0.25">
      <c r="A185"/>
      <c r="I185"/>
    </row>
    <row r="186" spans="1:9" x14ac:dyDescent="0.25">
      <c r="A186"/>
      <c r="I186"/>
    </row>
    <row r="187" spans="1:9" x14ac:dyDescent="0.25">
      <c r="A187"/>
      <c r="I187"/>
    </row>
    <row r="188" spans="1:9" x14ac:dyDescent="0.25">
      <c r="A188"/>
      <c r="I188"/>
    </row>
    <row r="189" spans="1:9" x14ac:dyDescent="0.25">
      <c r="A189"/>
      <c r="I189"/>
    </row>
    <row r="190" spans="1:9" x14ac:dyDescent="0.25">
      <c r="A190"/>
      <c r="I190"/>
    </row>
    <row r="191" spans="1:9" x14ac:dyDescent="0.25">
      <c r="A191"/>
      <c r="I191"/>
    </row>
    <row r="192" spans="1:9" s="5" customFormat="1" x14ac:dyDescent="0.25">
      <c r="A192"/>
      <c r="B192"/>
      <c r="C192"/>
      <c r="D192"/>
      <c r="E192"/>
      <c r="F192"/>
      <c r="G192"/>
      <c r="H192"/>
      <c r="I192"/>
    </row>
    <row r="193" spans="1:9" s="5" customFormat="1" x14ac:dyDescent="0.25">
      <c r="A193"/>
      <c r="B193"/>
      <c r="C193"/>
      <c r="D193"/>
      <c r="E193"/>
      <c r="F193"/>
      <c r="G193"/>
      <c r="H193"/>
      <c r="I193"/>
    </row>
    <row r="194" spans="1:9" s="5" customFormat="1" x14ac:dyDescent="0.25">
      <c r="A194"/>
      <c r="B194"/>
      <c r="C194"/>
      <c r="D194"/>
      <c r="E194"/>
      <c r="F194"/>
      <c r="G194"/>
      <c r="H194"/>
      <c r="I194"/>
    </row>
    <row r="195" spans="1:9" s="5" customFormat="1" x14ac:dyDescent="0.25">
      <c r="A195"/>
      <c r="B195"/>
      <c r="C195"/>
      <c r="D195"/>
      <c r="E195"/>
      <c r="F195"/>
      <c r="G195"/>
      <c r="H195"/>
      <c r="I195"/>
    </row>
    <row r="196" spans="1:9" s="5" customFormat="1" x14ac:dyDescent="0.25">
      <c r="A196"/>
      <c r="B196"/>
      <c r="C196"/>
      <c r="D196"/>
      <c r="E196"/>
      <c r="F196"/>
      <c r="G196"/>
      <c r="H196"/>
      <c r="I196"/>
    </row>
    <row r="197" spans="1:9" s="5" customFormat="1" x14ac:dyDescent="0.25">
      <c r="A197"/>
      <c r="B197"/>
      <c r="C197"/>
      <c r="D197"/>
      <c r="E197"/>
      <c r="F197"/>
      <c r="G197"/>
      <c r="H197"/>
      <c r="I197"/>
    </row>
    <row r="198" spans="1:9" s="5" customFormat="1" x14ac:dyDescent="0.25">
      <c r="A198"/>
      <c r="B198"/>
      <c r="C198"/>
      <c r="D198"/>
      <c r="E198"/>
      <c r="F198"/>
      <c r="G198"/>
      <c r="H198"/>
      <c r="I198"/>
    </row>
    <row r="199" spans="1:9" s="5" customFormat="1" x14ac:dyDescent="0.25">
      <c r="A199"/>
      <c r="B199"/>
      <c r="C199"/>
      <c r="D199"/>
      <c r="E199"/>
      <c r="F199"/>
      <c r="G199"/>
      <c r="H199"/>
      <c r="I199"/>
    </row>
    <row r="200" spans="1:9" s="5" customFormat="1" x14ac:dyDescent="0.25">
      <c r="A200"/>
      <c r="B200" s="14" t="s">
        <v>246</v>
      </c>
      <c r="C200" s="14"/>
      <c r="D200" s="14"/>
      <c r="E200" s="14"/>
      <c r="F200" s="14"/>
      <c r="G200"/>
      <c r="H200"/>
      <c r="I200"/>
    </row>
    <row r="201" spans="1:9" s="5" customFormat="1" x14ac:dyDescent="0.25">
      <c r="A201"/>
      <c r="B201"/>
      <c r="C201"/>
      <c r="D201"/>
      <c r="E201"/>
      <c r="F201"/>
      <c r="G201"/>
      <c r="H201"/>
      <c r="I201"/>
    </row>
    <row r="202" spans="1:9" x14ac:dyDescent="0.25">
      <c r="A202"/>
      <c r="B202" t="s">
        <v>54</v>
      </c>
      <c r="C202">
        <v>2024</v>
      </c>
      <c r="D202">
        <v>2025</v>
      </c>
      <c r="E202" t="s">
        <v>82</v>
      </c>
      <c r="F202" t="s">
        <v>81</v>
      </c>
      <c r="I202"/>
    </row>
    <row r="203" spans="1:9" x14ac:dyDescent="0.25">
      <c r="A203"/>
      <c r="B203" t="s">
        <v>179</v>
      </c>
      <c r="C203">
        <v>189420</v>
      </c>
      <c r="D203">
        <v>209598.75</v>
      </c>
      <c r="E203">
        <f>D203-C203</f>
        <v>20178.75</v>
      </c>
      <c r="F203">
        <f>E203/C203</f>
        <v>0.1065291415901172</v>
      </c>
      <c r="I203"/>
    </row>
    <row r="204" spans="1:9" x14ac:dyDescent="0.25">
      <c r="A204"/>
      <c r="B204" t="s">
        <v>180</v>
      </c>
      <c r="C204">
        <v>183153</v>
      </c>
      <c r="D204">
        <v>219045.75</v>
      </c>
      <c r="E204">
        <f>D204-C204</f>
        <v>35892.75</v>
      </c>
      <c r="F204">
        <f>E204/C204</f>
        <v>0.19597140095985324</v>
      </c>
      <c r="I204"/>
    </row>
    <row r="205" spans="1:9" x14ac:dyDescent="0.25">
      <c r="A205"/>
      <c r="B205" t="s">
        <v>181</v>
      </c>
      <c r="C205">
        <v>198547</v>
      </c>
      <c r="D205">
        <v>176562</v>
      </c>
      <c r="E205">
        <f>D205-C205</f>
        <v>-21985</v>
      </c>
      <c r="F205">
        <f>E205/C205</f>
        <v>-0.1107294494502561</v>
      </c>
      <c r="I205"/>
    </row>
    <row r="206" spans="1:9" x14ac:dyDescent="0.25">
      <c r="A206"/>
      <c r="B206" t="s">
        <v>182</v>
      </c>
      <c r="C206">
        <f>SUM(C203:C205)</f>
        <v>571120</v>
      </c>
      <c r="D206">
        <f>SUM(D203:D205)</f>
        <v>605206.5</v>
      </c>
      <c r="E206">
        <f>D206-C206</f>
        <v>34086.5</v>
      </c>
      <c r="F206">
        <f>E206/C206</f>
        <v>5.9683604146238967E-2</v>
      </c>
      <c r="I206"/>
    </row>
    <row r="207" spans="1:9" x14ac:dyDescent="0.25">
      <c r="A207"/>
      <c r="B207" t="s">
        <v>66</v>
      </c>
      <c r="I207"/>
    </row>
    <row r="208" spans="1:9" x14ac:dyDescent="0.25">
      <c r="A208"/>
      <c r="I208"/>
    </row>
    <row r="209" spans="1:9" x14ac:dyDescent="0.25">
      <c r="A209"/>
      <c r="I209"/>
    </row>
    <row r="210" spans="1:9" x14ac:dyDescent="0.25">
      <c r="A210"/>
      <c r="I210"/>
    </row>
    <row r="211" spans="1:9" x14ac:dyDescent="0.25">
      <c r="A211"/>
      <c r="I211"/>
    </row>
    <row r="212" spans="1:9" x14ac:dyDescent="0.25">
      <c r="A212"/>
      <c r="I212"/>
    </row>
    <row r="213" spans="1:9" x14ac:dyDescent="0.25">
      <c r="A213"/>
      <c r="I213"/>
    </row>
    <row r="214" spans="1:9" x14ac:dyDescent="0.25">
      <c r="A214"/>
      <c r="I214"/>
    </row>
    <row r="215" spans="1:9" x14ac:dyDescent="0.25">
      <c r="A215"/>
      <c r="I215"/>
    </row>
    <row r="216" spans="1:9" x14ac:dyDescent="0.25">
      <c r="A216"/>
      <c r="I216"/>
    </row>
    <row r="217" spans="1:9" x14ac:dyDescent="0.25">
      <c r="A217"/>
      <c r="I217"/>
    </row>
    <row r="218" spans="1:9" x14ac:dyDescent="0.25">
      <c r="A218"/>
      <c r="I218"/>
    </row>
    <row r="219" spans="1:9" x14ac:dyDescent="0.25">
      <c r="A219"/>
      <c r="I219"/>
    </row>
    <row r="220" spans="1:9" x14ac:dyDescent="0.25">
      <c r="A220"/>
      <c r="I220"/>
    </row>
    <row r="221" spans="1:9" x14ac:dyDescent="0.25">
      <c r="A221"/>
      <c r="I221"/>
    </row>
    <row r="222" spans="1:9" x14ac:dyDescent="0.25">
      <c r="A222"/>
      <c r="I222"/>
    </row>
    <row r="223" spans="1:9" x14ac:dyDescent="0.25">
      <c r="A223"/>
      <c r="I223"/>
    </row>
    <row r="224" spans="1:9" x14ac:dyDescent="0.25">
      <c r="A224"/>
      <c r="I224"/>
    </row>
    <row r="225" spans="1:9" x14ac:dyDescent="0.25">
      <c r="A225"/>
      <c r="I225"/>
    </row>
    <row r="226" spans="1:9" x14ac:dyDescent="0.25">
      <c r="A226"/>
      <c r="I226"/>
    </row>
    <row r="227" spans="1:9" x14ac:dyDescent="0.25">
      <c r="A227"/>
      <c r="I227"/>
    </row>
    <row r="228" spans="1:9" x14ac:dyDescent="0.25">
      <c r="A228"/>
      <c r="I228"/>
    </row>
    <row r="229" spans="1:9" x14ac:dyDescent="0.25">
      <c r="A229"/>
      <c r="I229"/>
    </row>
    <row r="230" spans="1:9" x14ac:dyDescent="0.25">
      <c r="A230"/>
      <c r="I230"/>
    </row>
    <row r="231" spans="1:9" x14ac:dyDescent="0.25">
      <c r="A231"/>
      <c r="I231"/>
    </row>
    <row r="232" spans="1:9" x14ac:dyDescent="0.25">
      <c r="A232"/>
      <c r="I232"/>
    </row>
    <row r="233" spans="1:9" x14ac:dyDescent="0.25">
      <c r="A233"/>
      <c r="I233"/>
    </row>
    <row r="234" spans="1:9" s="5" customFormat="1" x14ac:dyDescent="0.25"/>
    <row r="235" spans="1:9" s="5" customFormat="1" x14ac:dyDescent="0.25"/>
    <row r="236" spans="1:9" s="5" customFormat="1" x14ac:dyDescent="0.25"/>
    <row r="237" spans="1:9" s="5" customFormat="1" x14ac:dyDescent="0.25"/>
    <row r="238" spans="1:9" s="5" customFormat="1" x14ac:dyDescent="0.25"/>
    <row r="239" spans="1:9" s="5" customFormat="1" x14ac:dyDescent="0.25"/>
    <row r="240" spans="1:9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pans="7:8" s="5" customFormat="1" x14ac:dyDescent="0.25"/>
    <row r="258" spans="7:8" s="5" customFormat="1" x14ac:dyDescent="0.25"/>
    <row r="259" spans="7:8" s="5" customFormat="1" x14ac:dyDescent="0.25"/>
    <row r="260" spans="7:8" s="5" customFormat="1" x14ac:dyDescent="0.25"/>
    <row r="261" spans="7:8" s="5" customFormat="1" x14ac:dyDescent="0.25"/>
    <row r="262" spans="7:8" s="5" customFormat="1" x14ac:dyDescent="0.25"/>
    <row r="263" spans="7:8" s="5" customFormat="1" x14ac:dyDescent="0.25"/>
    <row r="264" spans="7:8" s="5" customFormat="1" x14ac:dyDescent="0.25"/>
    <row r="265" spans="7:8" s="5" customFormat="1" x14ac:dyDescent="0.25"/>
    <row r="266" spans="7:8" s="5" customFormat="1" x14ac:dyDescent="0.25"/>
    <row r="267" spans="7:8" s="5" customFormat="1" x14ac:dyDescent="0.25"/>
    <row r="268" spans="7:8" s="5" customFormat="1" x14ac:dyDescent="0.25"/>
    <row r="269" spans="7:8" s="5" customFormat="1" x14ac:dyDescent="0.25"/>
    <row r="270" spans="7:8" x14ac:dyDescent="0.25">
      <c r="G270" s="5"/>
      <c r="H270" s="5"/>
    </row>
    <row r="271" spans="7:8" x14ac:dyDescent="0.25">
      <c r="G271" s="5"/>
      <c r="H271" s="5"/>
    </row>
    <row r="272" spans="7:8" x14ac:dyDescent="0.25">
      <c r="G272" s="5"/>
      <c r="H272" s="5"/>
    </row>
    <row r="273" spans="7:8" x14ac:dyDescent="0.25">
      <c r="G273" s="5"/>
      <c r="H273" s="5"/>
    </row>
    <row r="274" spans="7:8" x14ac:dyDescent="0.25">
      <c r="G274" s="5"/>
      <c r="H274" s="5"/>
    </row>
    <row r="275" spans="7:8" x14ac:dyDescent="0.25">
      <c r="G275" s="5"/>
      <c r="H275" s="5"/>
    </row>
    <row r="276" spans="7:8" x14ac:dyDescent="0.25">
      <c r="G276" s="5"/>
      <c r="H276" s="5"/>
    </row>
    <row r="277" spans="7:8" x14ac:dyDescent="0.25">
      <c r="G277" s="5"/>
      <c r="H277" s="5"/>
    </row>
    <row r="278" spans="7:8" x14ac:dyDescent="0.25">
      <c r="G278" s="5"/>
      <c r="H278" s="5"/>
    </row>
    <row r="279" spans="7:8" x14ac:dyDescent="0.25">
      <c r="G279" s="5"/>
      <c r="H279" s="5"/>
    </row>
    <row r="280" spans="7:8" x14ac:dyDescent="0.25">
      <c r="G280" s="5"/>
      <c r="H280" s="5"/>
    </row>
    <row r="281" spans="7:8" x14ac:dyDescent="0.25">
      <c r="G281" s="5"/>
      <c r="H281" s="5"/>
    </row>
  </sheetData>
  <mergeCells count="27">
    <mergeCell ref="G6:G7"/>
    <mergeCell ref="B78:F78"/>
    <mergeCell ref="B77:F77"/>
    <mergeCell ref="H18:H19"/>
    <mergeCell ref="B18:B19"/>
    <mergeCell ref="C18:C19"/>
    <mergeCell ref="D18:D19"/>
    <mergeCell ref="E18:E19"/>
    <mergeCell ref="F18:F19"/>
    <mergeCell ref="G18:G19"/>
    <mergeCell ref="A39:I39"/>
    <mergeCell ref="B168:D168"/>
    <mergeCell ref="B141:D141"/>
    <mergeCell ref="B200:F200"/>
    <mergeCell ref="H6:H7"/>
    <mergeCell ref="B12:B13"/>
    <mergeCell ref="C12:C13"/>
    <mergeCell ref="D12:D13"/>
    <mergeCell ref="E12:E13"/>
    <mergeCell ref="F12:F13"/>
    <mergeCell ref="G12:G13"/>
    <mergeCell ref="H12:H13"/>
    <mergeCell ref="B6:B7"/>
    <mergeCell ref="C6:C7"/>
    <mergeCell ref="D6:D7"/>
    <mergeCell ref="E6:E7"/>
    <mergeCell ref="F6:F7"/>
  </mergeCells>
  <pageMargins left="0.7" right="0.7" top="0.75" bottom="0.75" header="0.3" footer="0.3"/>
  <pageSetup scale="58" orientation="landscape" r:id="rId1"/>
  <rowBreaks count="4" manualBreakCount="4">
    <brk id="31" max="11" man="1"/>
    <brk id="70" max="16383" man="1"/>
    <brk id="118" max="16383" man="1"/>
    <brk id="192" max="11" man="1"/>
  </rowBreaks>
  <ignoredErrors>
    <ignoredError sqref="C206:D206 C82:D82 C87:D87" formulaRange="1"/>
    <ignoredError sqref="F203:F206" evalError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X114"/>
  <sheetViews>
    <sheetView zoomScale="10" zoomScaleNormal="10" workbookViewId="0">
      <selection activeCell="U95" sqref="U95"/>
    </sheetView>
  </sheetViews>
  <sheetFormatPr baseColWidth="10" defaultRowHeight="15" x14ac:dyDescent="0.25"/>
  <cols>
    <col min="1" max="1" width="24.28515625" customWidth="1"/>
    <col min="2" max="2" width="20.140625" customWidth="1"/>
    <col min="3" max="3" width="29.5703125" customWidth="1"/>
    <col min="4" max="4" width="28.7109375" customWidth="1"/>
    <col min="5" max="5" width="26.28515625" customWidth="1"/>
    <col min="6" max="6" width="29" customWidth="1"/>
    <col min="7" max="7" width="24.85546875" customWidth="1"/>
    <col min="8" max="8" width="27.28515625" customWidth="1"/>
    <col min="9" max="9" width="28.85546875" customWidth="1"/>
    <col min="10" max="10" width="21.5703125" customWidth="1"/>
    <col min="11" max="11" width="19.28515625" customWidth="1"/>
    <col min="12" max="12" width="28.140625" customWidth="1"/>
    <col min="13" max="13" width="26.28515625" customWidth="1"/>
    <col min="14" max="14" width="23.5703125" customWidth="1"/>
    <col min="15" max="15" width="21.140625" customWidth="1"/>
    <col min="16" max="16" width="25.28515625" customWidth="1"/>
    <col min="17" max="17" width="19" customWidth="1"/>
    <col min="18" max="18" width="23.28515625" customWidth="1"/>
    <col min="19" max="19" width="20.85546875" customWidth="1"/>
    <col min="20" max="20" width="41.140625" customWidth="1"/>
    <col min="21" max="21" width="30.7109375" customWidth="1"/>
    <col min="22" max="22" width="23.140625" style="5" customWidth="1"/>
    <col min="23" max="24" width="11.5703125" style="5"/>
  </cols>
  <sheetData>
    <row r="1" spans="1:23" s="5" customFormat="1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3" s="5" customFormat="1" x14ac:dyDescent="0.25">
      <c r="A2" s="14" t="s">
        <v>27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/>
    </row>
    <row r="3" spans="1:23" s="5" customForma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/>
    </row>
    <row r="4" spans="1:23" s="5" customFormat="1" x14ac:dyDescent="0.25">
      <c r="A4" s="14" t="s">
        <v>90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/>
    </row>
    <row r="5" spans="1:23" s="5" customFormat="1" x14ac:dyDescent="0.25">
      <c r="A5" s="14" t="s">
        <v>169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/>
    </row>
    <row r="6" spans="1:23" s="5" customFormat="1" x14ac:dyDescent="0.25">
      <c r="A6" s="14" t="s">
        <v>247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/>
    </row>
    <row r="7" spans="1:23" s="5" customFormat="1" x14ac:dyDescent="0.25">
      <c r="A7" s="14" t="s">
        <v>55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/>
    </row>
    <row r="8" spans="1:23" s="5" customForma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3" ht="32.450000000000003" customHeight="1" x14ac:dyDescent="0.25">
      <c r="A9" t="s">
        <v>223</v>
      </c>
      <c r="B9" t="s">
        <v>224</v>
      </c>
      <c r="C9" t="s">
        <v>119</v>
      </c>
      <c r="D9" t="s">
        <v>120</v>
      </c>
      <c r="E9" t="s">
        <v>121</v>
      </c>
      <c r="F9" t="s">
        <v>122</v>
      </c>
      <c r="G9" t="s">
        <v>123</v>
      </c>
      <c r="H9" t="s">
        <v>124</v>
      </c>
      <c r="I9" t="s">
        <v>125</v>
      </c>
      <c r="J9" t="s">
        <v>126</v>
      </c>
      <c r="K9" t="s">
        <v>127</v>
      </c>
      <c r="L9" t="s">
        <v>128</v>
      </c>
      <c r="M9" t="s">
        <v>129</v>
      </c>
      <c r="N9" t="s">
        <v>225</v>
      </c>
      <c r="O9" t="s">
        <v>226</v>
      </c>
      <c r="P9" t="s">
        <v>227</v>
      </c>
      <c r="Q9" t="s">
        <v>228</v>
      </c>
      <c r="R9" t="s">
        <v>229</v>
      </c>
      <c r="S9" t="s">
        <v>230</v>
      </c>
      <c r="T9" t="s">
        <v>130</v>
      </c>
      <c r="U9" t="s">
        <v>131</v>
      </c>
      <c r="V9"/>
    </row>
    <row r="10" spans="1:23" s="5" customFormat="1" x14ac:dyDescent="0.25">
      <c r="A10" t="s">
        <v>258</v>
      </c>
      <c r="B10">
        <v>2025</v>
      </c>
      <c r="C10" t="s">
        <v>6</v>
      </c>
      <c r="D10">
        <v>7597</v>
      </c>
      <c r="E10">
        <v>115</v>
      </c>
      <c r="F10">
        <v>16156</v>
      </c>
      <c r="G10">
        <v>21</v>
      </c>
      <c r="H10">
        <v>32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39981</v>
      </c>
      <c r="U10">
        <v>157</v>
      </c>
      <c r="V10"/>
      <c r="W10" s="12"/>
    </row>
    <row r="11" spans="1:23" s="5" customFormat="1" x14ac:dyDescent="0.25">
      <c r="A11" t="s">
        <v>258</v>
      </c>
      <c r="B11">
        <v>2025</v>
      </c>
      <c r="C11" t="s">
        <v>12</v>
      </c>
      <c r="D11">
        <v>21</v>
      </c>
      <c r="E11">
        <v>11</v>
      </c>
      <c r="F11">
        <v>189</v>
      </c>
      <c r="G11">
        <v>559</v>
      </c>
      <c r="H11">
        <v>53</v>
      </c>
      <c r="I11">
        <v>83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518.25</v>
      </c>
      <c r="U11">
        <v>1315.75</v>
      </c>
      <c r="V11"/>
      <c r="W11" s="12"/>
    </row>
    <row r="12" spans="1:23" s="5" customFormat="1" x14ac:dyDescent="0.25">
      <c r="A12" t="s">
        <v>258</v>
      </c>
      <c r="B12">
        <v>2025</v>
      </c>
      <c r="C12" t="s">
        <v>132</v>
      </c>
      <c r="D12">
        <v>1392</v>
      </c>
      <c r="E12">
        <v>187</v>
      </c>
      <c r="F12">
        <v>164</v>
      </c>
      <c r="G12">
        <v>13</v>
      </c>
      <c r="H12">
        <v>7690</v>
      </c>
      <c r="I12">
        <v>844</v>
      </c>
      <c r="J12">
        <v>0</v>
      </c>
      <c r="K12">
        <v>0</v>
      </c>
      <c r="L12">
        <v>0</v>
      </c>
      <c r="M12">
        <v>0</v>
      </c>
      <c r="N12">
        <v>21</v>
      </c>
      <c r="O12">
        <v>6</v>
      </c>
      <c r="P12">
        <v>0</v>
      </c>
      <c r="Q12">
        <v>20</v>
      </c>
      <c r="R12">
        <v>603</v>
      </c>
      <c r="S12">
        <v>102</v>
      </c>
      <c r="T12">
        <v>20400.25</v>
      </c>
      <c r="U12">
        <v>2387.5</v>
      </c>
      <c r="V12"/>
      <c r="W12" s="12"/>
    </row>
    <row r="13" spans="1:23" s="5" customFormat="1" x14ac:dyDescent="0.25">
      <c r="A13" t="s">
        <v>258</v>
      </c>
      <c r="B13">
        <v>2025</v>
      </c>
      <c r="C13" t="s">
        <v>15</v>
      </c>
      <c r="D13">
        <v>0</v>
      </c>
      <c r="E13">
        <v>0</v>
      </c>
      <c r="F13">
        <v>575</v>
      </c>
      <c r="G13">
        <v>1521</v>
      </c>
      <c r="H13">
        <v>0</v>
      </c>
      <c r="I13">
        <v>85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1150</v>
      </c>
      <c r="U13">
        <v>3233.25</v>
      </c>
      <c r="V13"/>
      <c r="W13" s="12"/>
    </row>
    <row r="14" spans="1:23" s="5" customFormat="1" x14ac:dyDescent="0.25">
      <c r="A14" t="s">
        <v>258</v>
      </c>
      <c r="B14">
        <v>2025</v>
      </c>
      <c r="C14" t="s">
        <v>9</v>
      </c>
      <c r="D14">
        <v>0</v>
      </c>
      <c r="E14">
        <v>23</v>
      </c>
      <c r="F14">
        <v>54</v>
      </c>
      <c r="G14">
        <v>310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108</v>
      </c>
      <c r="U14">
        <v>643</v>
      </c>
      <c r="V14"/>
      <c r="W14" s="12"/>
    </row>
    <row r="15" spans="1:23" s="5" customFormat="1" x14ac:dyDescent="0.25">
      <c r="A15" t="s">
        <v>259</v>
      </c>
      <c r="B15">
        <v>2025</v>
      </c>
      <c r="C15" t="s">
        <v>9</v>
      </c>
      <c r="D15">
        <v>0</v>
      </c>
      <c r="E15">
        <v>1</v>
      </c>
      <c r="F15">
        <v>64</v>
      </c>
      <c r="G15">
        <v>291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128</v>
      </c>
      <c r="U15">
        <v>583</v>
      </c>
      <c r="V15"/>
      <c r="W15" s="12"/>
    </row>
    <row r="16" spans="1:23" s="5" customFormat="1" x14ac:dyDescent="0.25">
      <c r="A16" t="s">
        <v>259</v>
      </c>
      <c r="B16">
        <v>2025</v>
      </c>
      <c r="C16" t="s">
        <v>15</v>
      </c>
      <c r="D16">
        <v>0</v>
      </c>
      <c r="E16">
        <v>0</v>
      </c>
      <c r="F16">
        <v>640</v>
      </c>
      <c r="G16">
        <v>1536</v>
      </c>
      <c r="H16">
        <v>0</v>
      </c>
      <c r="I16">
        <v>28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1280</v>
      </c>
      <c r="U16">
        <v>3135</v>
      </c>
      <c r="V16"/>
      <c r="W16" s="12"/>
    </row>
    <row r="17" spans="1:23" s="5" customFormat="1" x14ac:dyDescent="0.25">
      <c r="A17" t="s">
        <v>259</v>
      </c>
      <c r="B17">
        <v>2025</v>
      </c>
      <c r="C17" t="s">
        <v>132</v>
      </c>
      <c r="D17">
        <v>1535</v>
      </c>
      <c r="E17">
        <v>159</v>
      </c>
      <c r="F17">
        <v>142</v>
      </c>
      <c r="G17">
        <v>26</v>
      </c>
      <c r="H17">
        <v>6881</v>
      </c>
      <c r="I17">
        <v>0</v>
      </c>
      <c r="J17">
        <v>0</v>
      </c>
      <c r="K17">
        <v>0</v>
      </c>
      <c r="L17">
        <v>0</v>
      </c>
      <c r="M17">
        <v>0</v>
      </c>
      <c r="N17">
        <v>31</v>
      </c>
      <c r="O17">
        <v>0</v>
      </c>
      <c r="P17">
        <v>0</v>
      </c>
      <c r="Q17">
        <v>0</v>
      </c>
      <c r="R17">
        <v>712</v>
      </c>
      <c r="S17">
        <v>89</v>
      </c>
      <c r="T17">
        <v>18934.25</v>
      </c>
      <c r="U17">
        <v>411.25</v>
      </c>
      <c r="V17"/>
      <c r="W17" s="12"/>
    </row>
    <row r="18" spans="1:23" s="5" customFormat="1" x14ac:dyDescent="0.25">
      <c r="A18" t="s">
        <v>260</v>
      </c>
      <c r="B18">
        <v>2025</v>
      </c>
      <c r="C18" t="s">
        <v>12</v>
      </c>
      <c r="D18">
        <v>47</v>
      </c>
      <c r="E18">
        <v>13</v>
      </c>
      <c r="F18">
        <v>146</v>
      </c>
      <c r="G18">
        <v>294</v>
      </c>
      <c r="H18">
        <v>35</v>
      </c>
      <c r="I18">
        <v>91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417.75</v>
      </c>
      <c r="U18">
        <v>805.75</v>
      </c>
      <c r="V18"/>
      <c r="W18" s="12"/>
    </row>
    <row r="19" spans="1:23" s="5" customFormat="1" x14ac:dyDescent="0.25">
      <c r="A19" t="s">
        <v>260</v>
      </c>
      <c r="B19">
        <v>2025</v>
      </c>
      <c r="C19" t="s">
        <v>6</v>
      </c>
      <c r="D19">
        <v>6522</v>
      </c>
      <c r="E19">
        <v>139</v>
      </c>
      <c r="F19">
        <v>18921</v>
      </c>
      <c r="G19">
        <v>33</v>
      </c>
      <c r="H19">
        <v>121</v>
      </c>
      <c r="I19">
        <v>1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44636.25</v>
      </c>
      <c r="U19">
        <v>207.25</v>
      </c>
      <c r="V19"/>
      <c r="W19" s="12"/>
    </row>
    <row r="20" spans="1:23" s="5" customFormat="1" x14ac:dyDescent="0.25">
      <c r="A20" t="s">
        <v>260</v>
      </c>
      <c r="B20">
        <v>2025</v>
      </c>
      <c r="C20" t="s">
        <v>15</v>
      </c>
      <c r="D20">
        <v>0</v>
      </c>
      <c r="E20">
        <v>0</v>
      </c>
      <c r="F20">
        <v>555</v>
      </c>
      <c r="G20">
        <v>1241</v>
      </c>
      <c r="H20">
        <v>0</v>
      </c>
      <c r="I20">
        <v>33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1110</v>
      </c>
      <c r="U20">
        <v>2556.25</v>
      </c>
      <c r="V20"/>
      <c r="W20" s="12"/>
    </row>
    <row r="21" spans="1:23" s="5" customFormat="1" x14ac:dyDescent="0.25">
      <c r="A21" t="s">
        <v>259</v>
      </c>
      <c r="B21">
        <v>2025</v>
      </c>
      <c r="C21" t="s">
        <v>6</v>
      </c>
      <c r="D21">
        <v>6719</v>
      </c>
      <c r="E21">
        <v>84</v>
      </c>
      <c r="F21">
        <v>18185</v>
      </c>
      <c r="G21">
        <v>27</v>
      </c>
      <c r="H21">
        <v>48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43197</v>
      </c>
      <c r="U21">
        <v>138</v>
      </c>
      <c r="V21"/>
      <c r="W21" s="12"/>
    </row>
    <row r="22" spans="1:23" s="5" customFormat="1" x14ac:dyDescent="0.25">
      <c r="A22" t="s">
        <v>260</v>
      </c>
      <c r="B22">
        <v>2025</v>
      </c>
      <c r="C22" t="s">
        <v>132</v>
      </c>
      <c r="D22">
        <v>1355</v>
      </c>
      <c r="E22">
        <v>275</v>
      </c>
      <c r="F22">
        <v>102</v>
      </c>
      <c r="G22">
        <v>43</v>
      </c>
      <c r="H22">
        <v>6783</v>
      </c>
      <c r="I22">
        <v>657</v>
      </c>
      <c r="J22">
        <v>0</v>
      </c>
      <c r="K22">
        <v>0</v>
      </c>
      <c r="L22">
        <v>0</v>
      </c>
      <c r="M22">
        <v>0</v>
      </c>
      <c r="N22">
        <v>19</v>
      </c>
      <c r="O22">
        <v>19</v>
      </c>
      <c r="P22">
        <v>0</v>
      </c>
      <c r="Q22">
        <v>0</v>
      </c>
      <c r="R22">
        <v>617</v>
      </c>
      <c r="S22">
        <v>89</v>
      </c>
      <c r="T22">
        <v>18228</v>
      </c>
      <c r="U22">
        <v>2058.5</v>
      </c>
      <c r="V22"/>
      <c r="W22" s="13"/>
    </row>
    <row r="23" spans="1:23" s="5" customFormat="1" x14ac:dyDescent="0.25">
      <c r="A23" t="s">
        <v>259</v>
      </c>
      <c r="B23">
        <v>2025</v>
      </c>
      <c r="C23" t="s">
        <v>12</v>
      </c>
      <c r="D23">
        <v>16</v>
      </c>
      <c r="E23">
        <v>5</v>
      </c>
      <c r="F23">
        <v>321</v>
      </c>
      <c r="G23">
        <v>220</v>
      </c>
      <c r="H23">
        <v>49</v>
      </c>
      <c r="I23">
        <v>45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768.25</v>
      </c>
      <c r="U23">
        <v>546.25</v>
      </c>
      <c r="V23"/>
      <c r="W23" s="12"/>
    </row>
    <row r="24" spans="1:23" s="5" customFormat="1" x14ac:dyDescent="0.25">
      <c r="A24" t="s">
        <v>260</v>
      </c>
      <c r="B24">
        <v>2025</v>
      </c>
      <c r="C24" t="s">
        <v>9</v>
      </c>
      <c r="D24">
        <v>0</v>
      </c>
      <c r="E24">
        <v>58</v>
      </c>
      <c r="F24">
        <v>40</v>
      </c>
      <c r="G24">
        <v>213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80</v>
      </c>
      <c r="U24">
        <v>484</v>
      </c>
      <c r="V24"/>
      <c r="W24" s="12"/>
    </row>
    <row r="25" spans="1:23" x14ac:dyDescent="0.25">
      <c r="C25" t="s">
        <v>171</v>
      </c>
      <c r="D25">
        <f>SUM(D10:D24)</f>
        <v>25204</v>
      </c>
      <c r="E25">
        <f t="shared" ref="E25:U25" si="0">SUM(E10:E24)</f>
        <v>1070</v>
      </c>
      <c r="F25">
        <f t="shared" si="0"/>
        <v>56254</v>
      </c>
      <c r="G25">
        <f t="shared" si="0"/>
        <v>6348</v>
      </c>
      <c r="H25">
        <f t="shared" si="0"/>
        <v>21692</v>
      </c>
      <c r="I25">
        <f t="shared" si="0"/>
        <v>1867</v>
      </c>
      <c r="J25">
        <f t="shared" si="0"/>
        <v>0</v>
      </c>
      <c r="K25">
        <f t="shared" si="0"/>
        <v>0</v>
      </c>
      <c r="L25">
        <f t="shared" si="0"/>
        <v>0</v>
      </c>
      <c r="M25">
        <f t="shared" si="0"/>
        <v>0</v>
      </c>
      <c r="N25">
        <f t="shared" si="0"/>
        <v>71</v>
      </c>
      <c r="O25">
        <f t="shared" si="0"/>
        <v>25</v>
      </c>
      <c r="P25">
        <f t="shared" si="0"/>
        <v>0</v>
      </c>
      <c r="Q25">
        <f t="shared" si="0"/>
        <v>20</v>
      </c>
      <c r="R25">
        <f t="shared" si="0"/>
        <v>1932</v>
      </c>
      <c r="S25">
        <f t="shared" si="0"/>
        <v>280</v>
      </c>
      <c r="T25">
        <f t="shared" si="0"/>
        <v>190937</v>
      </c>
      <c r="U25">
        <f t="shared" si="0"/>
        <v>18661.75</v>
      </c>
      <c r="V25"/>
      <c r="W25" s="12"/>
    </row>
    <row r="26" spans="1:23" s="5" customFormat="1" x14ac:dyDescent="0.25">
      <c r="A26" t="s">
        <v>66</v>
      </c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 s="14" t="s">
        <v>77</v>
      </c>
      <c r="U26" s="14"/>
      <c r="V26"/>
    </row>
    <row r="27" spans="1:23" s="5" customForma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spans="1:23" s="5" customForma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spans="1:23" s="5" customForma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spans="1:23" s="5" customForma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spans="1:23" s="5" customForma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spans="1:23" s="5" customForma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spans="1:24" s="5" customFormat="1" x14ac:dyDescent="0.25">
      <c r="A33" s="14" t="s">
        <v>56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/>
    </row>
    <row r="34" spans="1:24" s="5" customForma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 s="12"/>
      <c r="X34" s="12"/>
    </row>
    <row r="35" spans="1:24" ht="30.6" customHeight="1" x14ac:dyDescent="0.25">
      <c r="A35" t="s">
        <v>223</v>
      </c>
      <c r="B35" t="s">
        <v>224</v>
      </c>
      <c r="C35" t="s">
        <v>119</v>
      </c>
      <c r="D35" t="s">
        <v>133</v>
      </c>
      <c r="E35" t="s">
        <v>134</v>
      </c>
      <c r="F35" t="s">
        <v>135</v>
      </c>
      <c r="G35" t="s">
        <v>136</v>
      </c>
      <c r="H35" t="s">
        <v>137</v>
      </c>
      <c r="I35" t="s">
        <v>138</v>
      </c>
      <c r="J35" t="s">
        <v>139</v>
      </c>
      <c r="K35" t="s">
        <v>140</v>
      </c>
      <c r="L35" t="s">
        <v>141</v>
      </c>
      <c r="M35" t="s">
        <v>142</v>
      </c>
      <c r="N35" t="s">
        <v>225</v>
      </c>
      <c r="O35" t="s">
        <v>226</v>
      </c>
      <c r="P35" t="s">
        <v>227</v>
      </c>
      <c r="Q35" t="s">
        <v>228</v>
      </c>
      <c r="R35" t="s">
        <v>229</v>
      </c>
      <c r="S35" t="s">
        <v>230</v>
      </c>
      <c r="T35" t="s">
        <v>143</v>
      </c>
      <c r="U35" t="s">
        <v>144</v>
      </c>
      <c r="V35"/>
      <c r="W35" s="12"/>
      <c r="X35" s="12"/>
    </row>
    <row r="36" spans="1:24" x14ac:dyDescent="0.25">
      <c r="A36" t="s">
        <v>258</v>
      </c>
      <c r="B36">
        <v>2025</v>
      </c>
      <c r="C36" t="s">
        <v>6</v>
      </c>
      <c r="D36">
        <v>1251</v>
      </c>
      <c r="E36">
        <v>4411</v>
      </c>
      <c r="F36">
        <v>4451</v>
      </c>
      <c r="G36">
        <v>14559</v>
      </c>
      <c r="H36">
        <v>27</v>
      </c>
      <c r="I36">
        <v>37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10213.75</v>
      </c>
      <c r="U36">
        <v>33612.25</v>
      </c>
      <c r="V36"/>
      <c r="W36" s="12"/>
    </row>
    <row r="37" spans="1:24" x14ac:dyDescent="0.25">
      <c r="A37" t="s">
        <v>258</v>
      </c>
      <c r="B37">
        <v>2025</v>
      </c>
      <c r="C37" t="s">
        <v>12</v>
      </c>
      <c r="D37">
        <v>39</v>
      </c>
      <c r="E37">
        <v>5</v>
      </c>
      <c r="F37">
        <v>462</v>
      </c>
      <c r="G37">
        <v>78</v>
      </c>
      <c r="H37">
        <v>112</v>
      </c>
      <c r="I37">
        <v>44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1215</v>
      </c>
      <c r="U37">
        <v>260</v>
      </c>
      <c r="V37"/>
      <c r="W37" s="12"/>
    </row>
    <row r="38" spans="1:24" x14ac:dyDescent="0.25">
      <c r="A38" t="s">
        <v>258</v>
      </c>
      <c r="B38">
        <v>2025</v>
      </c>
      <c r="C38" t="s">
        <v>132</v>
      </c>
      <c r="D38">
        <v>646</v>
      </c>
      <c r="E38">
        <v>811</v>
      </c>
      <c r="F38">
        <v>68</v>
      </c>
      <c r="G38">
        <v>135</v>
      </c>
      <c r="H38">
        <v>3235</v>
      </c>
      <c r="I38">
        <v>3864</v>
      </c>
      <c r="J38">
        <v>0</v>
      </c>
      <c r="K38">
        <v>0</v>
      </c>
      <c r="L38">
        <v>0</v>
      </c>
      <c r="M38">
        <v>0</v>
      </c>
      <c r="N38">
        <v>77</v>
      </c>
      <c r="O38">
        <v>20</v>
      </c>
      <c r="P38">
        <v>5</v>
      </c>
      <c r="Q38">
        <v>0</v>
      </c>
      <c r="R38">
        <v>458</v>
      </c>
      <c r="S38">
        <v>488</v>
      </c>
      <c r="T38">
        <v>9178.25</v>
      </c>
      <c r="U38">
        <v>10893</v>
      </c>
      <c r="V38"/>
      <c r="W38" s="12"/>
    </row>
    <row r="39" spans="1:24" x14ac:dyDescent="0.25">
      <c r="A39" t="s">
        <v>258</v>
      </c>
      <c r="B39">
        <v>2025</v>
      </c>
      <c r="C39" t="s">
        <v>15</v>
      </c>
      <c r="D39">
        <v>0</v>
      </c>
      <c r="E39">
        <v>0</v>
      </c>
      <c r="F39">
        <v>2205</v>
      </c>
      <c r="G39">
        <v>9</v>
      </c>
      <c r="H39">
        <v>99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4632.75</v>
      </c>
      <c r="U39">
        <v>18</v>
      </c>
      <c r="V39"/>
      <c r="W39" s="12"/>
    </row>
    <row r="40" spans="1:24" x14ac:dyDescent="0.25">
      <c r="A40" t="s">
        <v>258</v>
      </c>
      <c r="B40">
        <v>2025</v>
      </c>
      <c r="C40" t="s">
        <v>9</v>
      </c>
      <c r="D40">
        <v>1</v>
      </c>
      <c r="E40">
        <v>37</v>
      </c>
      <c r="F40">
        <v>182</v>
      </c>
      <c r="G40">
        <v>91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365</v>
      </c>
      <c r="U40">
        <v>219</v>
      </c>
      <c r="V40"/>
      <c r="W40" s="12"/>
    </row>
    <row r="41" spans="1:24" x14ac:dyDescent="0.25">
      <c r="A41" t="s">
        <v>259</v>
      </c>
      <c r="B41">
        <v>2025</v>
      </c>
      <c r="C41" t="s">
        <v>9</v>
      </c>
      <c r="D41">
        <v>1</v>
      </c>
      <c r="E41">
        <v>0</v>
      </c>
      <c r="F41">
        <v>236</v>
      </c>
      <c r="G41">
        <v>58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473</v>
      </c>
      <c r="U41">
        <v>116</v>
      </c>
      <c r="V41"/>
      <c r="W41" s="12"/>
    </row>
    <row r="42" spans="1:24" x14ac:dyDescent="0.25">
      <c r="A42" t="s">
        <v>259</v>
      </c>
      <c r="B42">
        <v>2025</v>
      </c>
      <c r="C42" t="s">
        <v>15</v>
      </c>
      <c r="D42">
        <v>0</v>
      </c>
      <c r="E42">
        <v>0</v>
      </c>
      <c r="F42">
        <v>2070</v>
      </c>
      <c r="G42">
        <v>0</v>
      </c>
      <c r="H42">
        <v>60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4275</v>
      </c>
      <c r="U42">
        <v>0</v>
      </c>
      <c r="V42"/>
      <c r="W42" s="12"/>
    </row>
    <row r="43" spans="1:24" x14ac:dyDescent="0.25">
      <c r="A43" t="s">
        <v>259</v>
      </c>
      <c r="B43">
        <v>2025</v>
      </c>
      <c r="C43" t="s">
        <v>6</v>
      </c>
      <c r="D43">
        <v>1050</v>
      </c>
      <c r="E43">
        <v>7872</v>
      </c>
      <c r="F43">
        <v>5517</v>
      </c>
      <c r="G43">
        <v>17735</v>
      </c>
      <c r="H43">
        <v>12</v>
      </c>
      <c r="I43">
        <v>55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12111</v>
      </c>
      <c r="U43">
        <v>43465.75</v>
      </c>
      <c r="V43"/>
      <c r="W43" s="12"/>
    </row>
    <row r="44" spans="1:24" x14ac:dyDescent="0.25">
      <c r="A44" t="s">
        <v>259</v>
      </c>
      <c r="B44">
        <v>2025</v>
      </c>
      <c r="C44" t="s">
        <v>132</v>
      </c>
      <c r="D44">
        <v>651</v>
      </c>
      <c r="E44">
        <v>1153</v>
      </c>
      <c r="F44">
        <v>3</v>
      </c>
      <c r="G44">
        <v>166</v>
      </c>
      <c r="H44">
        <v>3052</v>
      </c>
      <c r="I44">
        <v>5029</v>
      </c>
      <c r="J44">
        <v>0</v>
      </c>
      <c r="K44">
        <v>0</v>
      </c>
      <c r="L44">
        <v>0</v>
      </c>
      <c r="M44">
        <v>0</v>
      </c>
      <c r="N44">
        <v>16</v>
      </c>
      <c r="O44">
        <v>12</v>
      </c>
      <c r="P44">
        <v>0</v>
      </c>
      <c r="Q44">
        <v>0</v>
      </c>
      <c r="R44">
        <v>374</v>
      </c>
      <c r="S44">
        <v>405</v>
      </c>
      <c r="T44">
        <v>8381.5</v>
      </c>
      <c r="U44">
        <v>13723.5</v>
      </c>
      <c r="V44"/>
      <c r="W44" s="12"/>
    </row>
    <row r="45" spans="1:24" x14ac:dyDescent="0.25">
      <c r="A45" t="s">
        <v>259</v>
      </c>
      <c r="B45">
        <v>2025</v>
      </c>
      <c r="C45" t="s">
        <v>12</v>
      </c>
      <c r="D45">
        <v>68</v>
      </c>
      <c r="E45">
        <v>2</v>
      </c>
      <c r="F45">
        <v>710</v>
      </c>
      <c r="G45">
        <v>50</v>
      </c>
      <c r="H45">
        <v>110</v>
      </c>
      <c r="I45">
        <v>26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1735.5</v>
      </c>
      <c r="U45">
        <v>160.5</v>
      </c>
      <c r="V45"/>
      <c r="W45" s="12"/>
    </row>
    <row r="46" spans="1:24" x14ac:dyDescent="0.25">
      <c r="A46" t="s">
        <v>260</v>
      </c>
      <c r="B46">
        <v>2025</v>
      </c>
      <c r="C46" t="s">
        <v>132</v>
      </c>
      <c r="D46">
        <v>692</v>
      </c>
      <c r="E46">
        <v>1058</v>
      </c>
      <c r="F46">
        <v>13</v>
      </c>
      <c r="G46">
        <v>159</v>
      </c>
      <c r="H46">
        <v>2727</v>
      </c>
      <c r="I46">
        <v>4176</v>
      </c>
      <c r="J46">
        <v>0</v>
      </c>
      <c r="K46">
        <v>0</v>
      </c>
      <c r="L46">
        <v>0</v>
      </c>
      <c r="M46">
        <v>0</v>
      </c>
      <c r="N46">
        <v>13</v>
      </c>
      <c r="O46">
        <v>12</v>
      </c>
      <c r="P46">
        <v>0</v>
      </c>
      <c r="Q46">
        <v>0</v>
      </c>
      <c r="R46">
        <v>445</v>
      </c>
      <c r="S46">
        <v>323</v>
      </c>
      <c r="T46">
        <v>7868</v>
      </c>
      <c r="U46">
        <v>11510.75</v>
      </c>
      <c r="V46"/>
      <c r="W46" s="12"/>
    </row>
    <row r="47" spans="1:24" x14ac:dyDescent="0.25">
      <c r="A47" t="s">
        <v>260</v>
      </c>
      <c r="B47">
        <v>2025</v>
      </c>
      <c r="C47" t="s">
        <v>12</v>
      </c>
      <c r="D47">
        <v>33</v>
      </c>
      <c r="E47">
        <v>3</v>
      </c>
      <c r="F47">
        <v>458</v>
      </c>
      <c r="G47">
        <v>23</v>
      </c>
      <c r="H47">
        <v>97</v>
      </c>
      <c r="I47">
        <v>28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1167.25</v>
      </c>
      <c r="U47">
        <v>112</v>
      </c>
      <c r="V47"/>
      <c r="W47" s="13"/>
    </row>
    <row r="48" spans="1:24" x14ac:dyDescent="0.25">
      <c r="A48" t="s">
        <v>260</v>
      </c>
      <c r="B48">
        <v>2025</v>
      </c>
      <c r="C48" t="s">
        <v>6</v>
      </c>
      <c r="D48">
        <v>932</v>
      </c>
      <c r="E48">
        <v>6740</v>
      </c>
      <c r="F48">
        <v>4436</v>
      </c>
      <c r="G48">
        <v>11289</v>
      </c>
      <c r="H48">
        <v>4</v>
      </c>
      <c r="I48">
        <v>48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9813</v>
      </c>
      <c r="U48">
        <v>29426</v>
      </c>
      <c r="V48"/>
      <c r="W48" s="12"/>
    </row>
    <row r="49" spans="1:23" x14ac:dyDescent="0.25">
      <c r="A49" t="s">
        <v>260</v>
      </c>
      <c r="B49">
        <v>2025</v>
      </c>
      <c r="C49" t="s">
        <v>15</v>
      </c>
      <c r="D49">
        <v>0</v>
      </c>
      <c r="E49">
        <v>0</v>
      </c>
      <c r="F49">
        <v>1436</v>
      </c>
      <c r="G49">
        <v>0</v>
      </c>
      <c r="H49">
        <v>308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3565</v>
      </c>
      <c r="U49">
        <v>0</v>
      </c>
      <c r="V49"/>
      <c r="W49" s="12"/>
    </row>
    <row r="50" spans="1:23" x14ac:dyDescent="0.25">
      <c r="A50" t="s">
        <v>260</v>
      </c>
      <c r="B50">
        <v>2025</v>
      </c>
      <c r="C50" t="s">
        <v>9</v>
      </c>
      <c r="D50">
        <v>0</v>
      </c>
      <c r="E50">
        <v>11</v>
      </c>
      <c r="F50">
        <v>199</v>
      </c>
      <c r="G50">
        <v>63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398</v>
      </c>
      <c r="U50">
        <v>137</v>
      </c>
      <c r="V50"/>
      <c r="W50" s="12"/>
    </row>
    <row r="51" spans="1:23" x14ac:dyDescent="0.25">
      <c r="C51" t="s">
        <v>171</v>
      </c>
      <c r="D51">
        <f t="shared" ref="D51:U51" si="1">SUM(D36:D50)</f>
        <v>5364</v>
      </c>
      <c r="E51">
        <f t="shared" si="1"/>
        <v>22103</v>
      </c>
      <c r="F51">
        <f t="shared" si="1"/>
        <v>22446</v>
      </c>
      <c r="G51">
        <f t="shared" si="1"/>
        <v>44415</v>
      </c>
      <c r="H51">
        <f t="shared" si="1"/>
        <v>9843</v>
      </c>
      <c r="I51">
        <f t="shared" si="1"/>
        <v>13307</v>
      </c>
      <c r="J51">
        <f t="shared" si="1"/>
        <v>0</v>
      </c>
      <c r="K51">
        <f t="shared" si="1"/>
        <v>0</v>
      </c>
      <c r="L51">
        <f t="shared" si="1"/>
        <v>0</v>
      </c>
      <c r="M51">
        <f t="shared" si="1"/>
        <v>0</v>
      </c>
      <c r="N51">
        <f t="shared" si="1"/>
        <v>106</v>
      </c>
      <c r="O51">
        <f t="shared" si="1"/>
        <v>44</v>
      </c>
      <c r="P51">
        <f t="shared" si="1"/>
        <v>5</v>
      </c>
      <c r="Q51">
        <f t="shared" si="1"/>
        <v>0</v>
      </c>
      <c r="R51">
        <f t="shared" si="1"/>
        <v>1277</v>
      </c>
      <c r="S51">
        <f t="shared" si="1"/>
        <v>1216</v>
      </c>
      <c r="T51">
        <f t="shared" si="1"/>
        <v>75392</v>
      </c>
      <c r="U51">
        <f t="shared" si="1"/>
        <v>143653.75</v>
      </c>
      <c r="V51"/>
    </row>
    <row r="52" spans="1:23" s="5" customFormat="1" x14ac:dyDescent="0.25">
      <c r="A52" t="s">
        <v>66</v>
      </c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 s="14" t="s">
        <v>77</v>
      </c>
      <c r="U52" s="14"/>
      <c r="V52"/>
    </row>
    <row r="53" spans="1:23" s="5" customForma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</row>
    <row r="54" spans="1:23" s="5" customForma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</row>
    <row r="55" spans="1:23" s="5" customForma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</row>
    <row r="56" spans="1:23" s="5" customForma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</row>
    <row r="57" spans="1:23" s="5" customForma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</row>
    <row r="58" spans="1:23" s="5" customForma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</row>
    <row r="59" spans="1:23" s="5" customFormat="1" x14ac:dyDescent="0.25">
      <c r="A59" s="14" t="s">
        <v>262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/>
    </row>
    <row r="60" spans="1:23" s="5" customForma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</row>
    <row r="61" spans="1:23" x14ac:dyDescent="0.25">
      <c r="A61" t="s">
        <v>223</v>
      </c>
      <c r="B61" t="s">
        <v>224</v>
      </c>
      <c r="C61" t="s">
        <v>119</v>
      </c>
      <c r="D61" t="s">
        <v>145</v>
      </c>
      <c r="E61" t="s">
        <v>146</v>
      </c>
      <c r="F61" t="s">
        <v>147</v>
      </c>
      <c r="G61" t="s">
        <v>148</v>
      </c>
      <c r="H61" t="s">
        <v>149</v>
      </c>
      <c r="I61" t="s">
        <v>150</v>
      </c>
      <c r="J61" t="s">
        <v>151</v>
      </c>
      <c r="K61" t="s">
        <v>152</v>
      </c>
      <c r="L61" t="s">
        <v>153</v>
      </c>
      <c r="M61" t="s">
        <v>154</v>
      </c>
      <c r="N61" t="s">
        <v>225</v>
      </c>
      <c r="O61" t="s">
        <v>226</v>
      </c>
      <c r="P61" t="s">
        <v>227</v>
      </c>
      <c r="Q61" t="s">
        <v>228</v>
      </c>
      <c r="R61" t="s">
        <v>229</v>
      </c>
      <c r="S61" t="s">
        <v>230</v>
      </c>
      <c r="T61" t="s">
        <v>155</v>
      </c>
      <c r="U61" t="s">
        <v>156</v>
      </c>
      <c r="V61"/>
    </row>
    <row r="62" spans="1:23" x14ac:dyDescent="0.25">
      <c r="A62" t="s">
        <v>258</v>
      </c>
      <c r="B62">
        <v>2025</v>
      </c>
      <c r="C62" t="s">
        <v>132</v>
      </c>
      <c r="D62">
        <v>203</v>
      </c>
      <c r="E62">
        <v>0</v>
      </c>
      <c r="F62">
        <v>17</v>
      </c>
      <c r="G62">
        <v>0</v>
      </c>
      <c r="H62">
        <v>442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33</v>
      </c>
      <c r="P62">
        <v>0</v>
      </c>
      <c r="Q62">
        <v>0</v>
      </c>
      <c r="R62">
        <v>196</v>
      </c>
      <c r="S62">
        <v>0</v>
      </c>
      <c r="T62">
        <v>1672.5</v>
      </c>
      <c r="U62">
        <v>33</v>
      </c>
      <c r="V62"/>
    </row>
    <row r="63" spans="1:23" x14ac:dyDescent="0.25">
      <c r="A63" t="s">
        <v>259</v>
      </c>
      <c r="B63">
        <v>2025</v>
      </c>
      <c r="C63" t="s">
        <v>6</v>
      </c>
      <c r="D63">
        <v>3155</v>
      </c>
      <c r="E63">
        <v>1407</v>
      </c>
      <c r="F63">
        <v>7821</v>
      </c>
      <c r="G63">
        <v>2951</v>
      </c>
      <c r="H63">
        <v>6</v>
      </c>
      <c r="I63">
        <v>28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18810.5</v>
      </c>
      <c r="U63">
        <v>7372</v>
      </c>
      <c r="V63"/>
    </row>
    <row r="64" spans="1:23" x14ac:dyDescent="0.25">
      <c r="A64" t="s">
        <v>258</v>
      </c>
      <c r="B64">
        <v>2025</v>
      </c>
      <c r="C64" t="s">
        <v>6</v>
      </c>
      <c r="D64">
        <v>3494</v>
      </c>
      <c r="E64">
        <v>1733</v>
      </c>
      <c r="F64">
        <v>7205</v>
      </c>
      <c r="G64">
        <v>3670</v>
      </c>
      <c r="H64">
        <v>0</v>
      </c>
      <c r="I64">
        <v>78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17904</v>
      </c>
      <c r="U64">
        <v>9248.5</v>
      </c>
      <c r="V64"/>
    </row>
    <row r="65" spans="1:22" x14ac:dyDescent="0.25">
      <c r="A65" t="s">
        <v>259</v>
      </c>
      <c r="B65">
        <v>2025</v>
      </c>
      <c r="C65" t="s">
        <v>132</v>
      </c>
      <c r="D65">
        <v>202</v>
      </c>
      <c r="E65">
        <v>0</v>
      </c>
      <c r="F65">
        <v>6</v>
      </c>
      <c r="G65">
        <v>0</v>
      </c>
      <c r="H65">
        <v>407</v>
      </c>
      <c r="I65">
        <v>0</v>
      </c>
      <c r="J65">
        <v>0</v>
      </c>
      <c r="K65">
        <v>0</v>
      </c>
      <c r="L65">
        <v>0</v>
      </c>
      <c r="M65">
        <v>0</v>
      </c>
      <c r="N65">
        <v>5</v>
      </c>
      <c r="O65">
        <v>0</v>
      </c>
      <c r="P65">
        <v>0</v>
      </c>
      <c r="Q65">
        <v>0</v>
      </c>
      <c r="R65">
        <v>88</v>
      </c>
      <c r="S65">
        <v>0</v>
      </c>
      <c r="T65">
        <v>1332.75</v>
      </c>
      <c r="U65">
        <v>0</v>
      </c>
      <c r="V65"/>
    </row>
    <row r="66" spans="1:22" x14ac:dyDescent="0.25">
      <c r="A66" t="s">
        <v>260</v>
      </c>
      <c r="B66">
        <v>2025</v>
      </c>
      <c r="C66" t="s">
        <v>132</v>
      </c>
      <c r="D66">
        <v>145</v>
      </c>
      <c r="E66">
        <v>0</v>
      </c>
      <c r="F66">
        <v>30</v>
      </c>
      <c r="G66">
        <v>0</v>
      </c>
      <c r="H66">
        <v>415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7</v>
      </c>
      <c r="P66">
        <v>0</v>
      </c>
      <c r="Q66">
        <v>3</v>
      </c>
      <c r="R66">
        <v>119</v>
      </c>
      <c r="S66">
        <v>70</v>
      </c>
      <c r="T66">
        <v>1406.5</v>
      </c>
      <c r="U66">
        <v>170.5</v>
      </c>
      <c r="V66"/>
    </row>
    <row r="67" spans="1:22" x14ac:dyDescent="0.25">
      <c r="A67" t="s">
        <v>260</v>
      </c>
      <c r="B67">
        <v>2025</v>
      </c>
      <c r="C67" t="s">
        <v>6</v>
      </c>
      <c r="D67">
        <v>2916</v>
      </c>
      <c r="E67">
        <v>1786</v>
      </c>
      <c r="F67">
        <v>7695</v>
      </c>
      <c r="G67">
        <v>3680</v>
      </c>
      <c r="H67">
        <v>1</v>
      </c>
      <c r="I67">
        <v>58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18308.25</v>
      </c>
      <c r="U67">
        <v>9276.5</v>
      </c>
      <c r="V67"/>
    </row>
    <row r="68" spans="1:22" x14ac:dyDescent="0.25">
      <c r="C68" t="s">
        <v>172</v>
      </c>
      <c r="D68">
        <f>SUM(D62:D67)</f>
        <v>10115</v>
      </c>
      <c r="E68">
        <f t="shared" ref="E68:U68" si="2">SUM(E62:E67)</f>
        <v>4926</v>
      </c>
      <c r="F68">
        <f t="shared" si="2"/>
        <v>22774</v>
      </c>
      <c r="G68">
        <f t="shared" si="2"/>
        <v>10301</v>
      </c>
      <c r="H68">
        <f t="shared" si="2"/>
        <v>1271</v>
      </c>
      <c r="I68">
        <f t="shared" si="2"/>
        <v>164</v>
      </c>
      <c r="J68">
        <f t="shared" si="2"/>
        <v>0</v>
      </c>
      <c r="K68">
        <f t="shared" si="2"/>
        <v>0</v>
      </c>
      <c r="L68">
        <f t="shared" si="2"/>
        <v>0</v>
      </c>
      <c r="M68">
        <f t="shared" si="2"/>
        <v>0</v>
      </c>
      <c r="N68">
        <f t="shared" si="2"/>
        <v>5</v>
      </c>
      <c r="O68">
        <f t="shared" si="2"/>
        <v>40</v>
      </c>
      <c r="P68">
        <f t="shared" si="2"/>
        <v>0</v>
      </c>
      <c r="Q68">
        <f t="shared" si="2"/>
        <v>3</v>
      </c>
      <c r="R68">
        <f t="shared" si="2"/>
        <v>403</v>
      </c>
      <c r="S68">
        <f t="shared" si="2"/>
        <v>70</v>
      </c>
      <c r="T68">
        <f t="shared" si="2"/>
        <v>59434.5</v>
      </c>
      <c r="U68">
        <f t="shared" si="2"/>
        <v>26100.5</v>
      </c>
      <c r="V68"/>
    </row>
    <row r="69" spans="1:22" s="5" customFormat="1" x14ac:dyDescent="0.25">
      <c r="A69" t="s">
        <v>66</v>
      </c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 s="14" t="s">
        <v>77</v>
      </c>
      <c r="U69" s="14"/>
      <c r="V69"/>
    </row>
    <row r="70" spans="1:22" s="5" customForma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</row>
    <row r="71" spans="1:22" s="5" customForma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</row>
    <row r="72" spans="1:22" s="5" customForma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</row>
    <row r="73" spans="1:22" s="5" customForma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</row>
    <row r="74" spans="1:22" s="5" customFormat="1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</row>
    <row r="75" spans="1:22" s="5" customFormat="1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</row>
    <row r="76" spans="1:22" s="5" customFormat="1" x14ac:dyDescent="0.25">
      <c r="A76" s="14" t="s">
        <v>263</v>
      </c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</row>
    <row r="77" spans="1:22" s="5" customFormat="1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</row>
    <row r="78" spans="1:22" ht="30.6" customHeight="1" x14ac:dyDescent="0.25">
      <c r="A78" t="s">
        <v>223</v>
      </c>
      <c r="B78" t="s">
        <v>224</v>
      </c>
      <c r="C78" t="s">
        <v>119</v>
      </c>
      <c r="D78" t="s">
        <v>157</v>
      </c>
      <c r="E78" t="s">
        <v>158</v>
      </c>
      <c r="F78" t="s">
        <v>159</v>
      </c>
      <c r="G78" t="s">
        <v>160</v>
      </c>
      <c r="H78" t="s">
        <v>161</v>
      </c>
      <c r="I78" t="s">
        <v>162</v>
      </c>
      <c r="J78" t="s">
        <v>163</v>
      </c>
      <c r="K78" t="s">
        <v>164</v>
      </c>
      <c r="L78" t="s">
        <v>165</v>
      </c>
      <c r="M78" t="s">
        <v>166</v>
      </c>
      <c r="N78" t="s">
        <v>225</v>
      </c>
      <c r="O78" t="s">
        <v>226</v>
      </c>
      <c r="P78" t="s">
        <v>227</v>
      </c>
      <c r="Q78" t="s">
        <v>228</v>
      </c>
      <c r="R78" t="s">
        <v>229</v>
      </c>
      <c r="S78" t="s">
        <v>230</v>
      </c>
      <c r="T78" t="s">
        <v>167</v>
      </c>
      <c r="U78" t="s">
        <v>168</v>
      </c>
      <c r="V78"/>
    </row>
    <row r="79" spans="1:22" x14ac:dyDescent="0.25">
      <c r="A79" t="s">
        <v>259</v>
      </c>
      <c r="B79">
        <v>2025</v>
      </c>
      <c r="C79" t="s">
        <v>6</v>
      </c>
      <c r="D79">
        <v>3281</v>
      </c>
      <c r="E79">
        <v>1802</v>
      </c>
      <c r="F79">
        <v>7299</v>
      </c>
      <c r="G79">
        <v>4402</v>
      </c>
      <c r="H79">
        <v>6</v>
      </c>
      <c r="I79">
        <v>47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17892.5</v>
      </c>
      <c r="U79">
        <v>10711.75</v>
      </c>
      <c r="V79"/>
    </row>
    <row r="80" spans="1:22" x14ac:dyDescent="0.25">
      <c r="A80" t="s">
        <v>259</v>
      </c>
      <c r="B80">
        <v>2025</v>
      </c>
      <c r="C80" t="s">
        <v>132</v>
      </c>
      <c r="D80">
        <v>195</v>
      </c>
      <c r="E80">
        <v>0</v>
      </c>
      <c r="F80">
        <v>10</v>
      </c>
      <c r="G80">
        <v>0</v>
      </c>
      <c r="H80">
        <v>461</v>
      </c>
      <c r="I80">
        <v>0</v>
      </c>
      <c r="J80">
        <v>0</v>
      </c>
      <c r="K80">
        <v>0</v>
      </c>
      <c r="L80">
        <v>0</v>
      </c>
      <c r="M80">
        <v>0</v>
      </c>
      <c r="N80">
        <v>6</v>
      </c>
      <c r="O80">
        <v>22</v>
      </c>
      <c r="P80">
        <v>0</v>
      </c>
      <c r="Q80">
        <v>0</v>
      </c>
      <c r="R80">
        <v>53</v>
      </c>
      <c r="S80">
        <v>49</v>
      </c>
      <c r="T80">
        <v>1377.5</v>
      </c>
      <c r="U80">
        <v>132.25</v>
      </c>
      <c r="V80"/>
    </row>
    <row r="81" spans="1:23" x14ac:dyDescent="0.25">
      <c r="A81" t="s">
        <v>258</v>
      </c>
      <c r="B81">
        <v>2025</v>
      </c>
      <c r="C81" t="s">
        <v>132</v>
      </c>
      <c r="D81">
        <v>197</v>
      </c>
      <c r="E81">
        <v>0</v>
      </c>
      <c r="F81">
        <v>12</v>
      </c>
      <c r="G81">
        <v>0</v>
      </c>
      <c r="H81">
        <v>545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83</v>
      </c>
      <c r="P81">
        <v>0</v>
      </c>
      <c r="Q81">
        <v>5</v>
      </c>
      <c r="R81">
        <v>184</v>
      </c>
      <c r="S81">
        <v>420</v>
      </c>
      <c r="T81">
        <v>1861.25</v>
      </c>
      <c r="U81">
        <v>1038</v>
      </c>
      <c r="V81"/>
    </row>
    <row r="82" spans="1:23" x14ac:dyDescent="0.25">
      <c r="A82" t="s">
        <v>258</v>
      </c>
      <c r="B82">
        <v>2025</v>
      </c>
      <c r="C82" t="s">
        <v>6</v>
      </c>
      <c r="D82">
        <v>3437</v>
      </c>
      <c r="E82">
        <v>780</v>
      </c>
      <c r="F82">
        <v>8823</v>
      </c>
      <c r="G82">
        <v>4118</v>
      </c>
      <c r="H82">
        <v>0</v>
      </c>
      <c r="I82">
        <v>62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21083</v>
      </c>
      <c r="U82">
        <v>9155.5</v>
      </c>
      <c r="V82"/>
    </row>
    <row r="83" spans="1:23" x14ac:dyDescent="0.25">
      <c r="A83" t="s">
        <v>260</v>
      </c>
      <c r="B83">
        <v>2025</v>
      </c>
      <c r="C83" t="s">
        <v>132</v>
      </c>
      <c r="D83">
        <v>167</v>
      </c>
      <c r="E83">
        <v>0</v>
      </c>
      <c r="F83">
        <v>20</v>
      </c>
      <c r="G83">
        <v>0</v>
      </c>
      <c r="H83">
        <v>447</v>
      </c>
      <c r="I83">
        <v>0</v>
      </c>
      <c r="J83">
        <v>0</v>
      </c>
      <c r="K83">
        <v>0</v>
      </c>
      <c r="L83">
        <v>0</v>
      </c>
      <c r="M83">
        <v>0</v>
      </c>
      <c r="N83">
        <v>1</v>
      </c>
      <c r="O83">
        <v>7</v>
      </c>
      <c r="P83">
        <v>0</v>
      </c>
      <c r="Q83">
        <v>0</v>
      </c>
      <c r="R83">
        <v>123</v>
      </c>
      <c r="S83">
        <v>2</v>
      </c>
      <c r="T83">
        <v>1490.5</v>
      </c>
      <c r="U83">
        <v>11.5</v>
      </c>
      <c r="V83"/>
    </row>
    <row r="84" spans="1:23" x14ac:dyDescent="0.25">
      <c r="A84" t="s">
        <v>260</v>
      </c>
      <c r="B84">
        <v>2025</v>
      </c>
      <c r="C84" t="s">
        <v>6</v>
      </c>
      <c r="D84">
        <v>3193</v>
      </c>
      <c r="E84">
        <v>1571</v>
      </c>
      <c r="F84">
        <v>8227</v>
      </c>
      <c r="G84">
        <v>2468</v>
      </c>
      <c r="H84">
        <v>1</v>
      </c>
      <c r="I84">
        <v>52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19649.25</v>
      </c>
      <c r="U84">
        <v>6624</v>
      </c>
      <c r="V84"/>
      <c r="W84" s="12"/>
    </row>
    <row r="85" spans="1:23" x14ac:dyDescent="0.25">
      <c r="C85" t="s">
        <v>173</v>
      </c>
      <c r="D85">
        <f>SUM(D79:D84)</f>
        <v>10470</v>
      </c>
      <c r="E85">
        <f t="shared" ref="E85:S85" si="3">SUM(E79:E84)</f>
        <v>4153</v>
      </c>
      <c r="F85">
        <f t="shared" si="3"/>
        <v>24391</v>
      </c>
      <c r="G85">
        <f t="shared" si="3"/>
        <v>10988</v>
      </c>
      <c r="H85">
        <f t="shared" si="3"/>
        <v>1460</v>
      </c>
      <c r="I85">
        <f t="shared" si="3"/>
        <v>161</v>
      </c>
      <c r="J85">
        <f t="shared" si="3"/>
        <v>0</v>
      </c>
      <c r="K85">
        <f t="shared" si="3"/>
        <v>0</v>
      </c>
      <c r="L85">
        <f t="shared" si="3"/>
        <v>0</v>
      </c>
      <c r="M85">
        <f t="shared" si="3"/>
        <v>0</v>
      </c>
      <c r="N85">
        <f t="shared" si="3"/>
        <v>7</v>
      </c>
      <c r="O85">
        <f t="shared" si="3"/>
        <v>112</v>
      </c>
      <c r="P85">
        <f t="shared" si="3"/>
        <v>0</v>
      </c>
      <c r="Q85">
        <f t="shared" si="3"/>
        <v>5</v>
      </c>
      <c r="R85">
        <f t="shared" si="3"/>
        <v>360</v>
      </c>
      <c r="S85">
        <f t="shared" si="3"/>
        <v>471</v>
      </c>
      <c r="T85">
        <f>SUM(T79:T84)</f>
        <v>63354</v>
      </c>
      <c r="U85">
        <f>SUM(U79:U84)</f>
        <v>27673</v>
      </c>
      <c r="V85"/>
    </row>
    <row r="86" spans="1:23" s="5" customFormat="1" x14ac:dyDescent="0.25">
      <c r="A86" t="s">
        <v>66</v>
      </c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 s="14" t="s">
        <v>77</v>
      </c>
      <c r="U86" s="14"/>
      <c r="V86"/>
    </row>
    <row r="87" spans="1:23" s="5" customForma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</row>
    <row r="88" spans="1:23" s="5" customFormat="1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</row>
    <row r="89" spans="1:23" s="5" customFormat="1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</row>
    <row r="90" spans="1:23" x14ac:dyDescent="0.25">
      <c r="A90" s="14" t="s">
        <v>174</v>
      </c>
      <c r="B90" s="14"/>
      <c r="V90"/>
    </row>
    <row r="91" spans="1:23" x14ac:dyDescent="0.25">
      <c r="A91" s="14"/>
      <c r="B91" s="14"/>
      <c r="V91"/>
    </row>
    <row r="92" spans="1:23" ht="51.6" customHeight="1" x14ac:dyDescent="0.25">
      <c r="A92" t="s">
        <v>175</v>
      </c>
      <c r="B92">
        <v>209599</v>
      </c>
      <c r="V92"/>
    </row>
    <row r="93" spans="1:23" ht="48.75" customHeight="1" x14ac:dyDescent="0.25">
      <c r="A93" t="s">
        <v>176</v>
      </c>
      <c r="B93">
        <v>219046</v>
      </c>
      <c r="V93"/>
    </row>
    <row r="94" spans="1:23" ht="63" customHeight="1" x14ac:dyDescent="0.25">
      <c r="A94" t="s">
        <v>177</v>
      </c>
      <c r="B94">
        <v>85535</v>
      </c>
      <c r="V94"/>
    </row>
    <row r="95" spans="1:23" ht="59.25" customHeight="1" x14ac:dyDescent="0.25">
      <c r="A95" t="s">
        <v>178</v>
      </c>
      <c r="B95">
        <v>91027</v>
      </c>
      <c r="V95"/>
    </row>
    <row r="96" spans="1:23" x14ac:dyDescent="0.25">
      <c r="A96" t="s">
        <v>66</v>
      </c>
      <c r="V96"/>
    </row>
    <row r="97" spans="1:22" x14ac:dyDescent="0.25">
      <c r="V97"/>
    </row>
    <row r="98" spans="1:22" s="5" customFormat="1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</row>
    <row r="99" spans="1:22" s="5" customFormat="1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</row>
    <row r="100" spans="1:22" s="5" customFormat="1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</row>
    <row r="101" spans="1:22" s="5" customFormat="1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</row>
    <row r="102" spans="1:22" s="5" customFormat="1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</row>
    <row r="103" spans="1:22" s="5" customFormat="1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</row>
    <row r="104" spans="1:22" s="5" customFormat="1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</row>
    <row r="105" spans="1:22" s="5" customFormat="1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</row>
    <row r="106" spans="1:22" s="5" customFormat="1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</row>
    <row r="107" spans="1:22" s="5" customFormat="1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</row>
    <row r="108" spans="1:22" s="5" customFormat="1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</row>
    <row r="109" spans="1:22" s="5" customFormat="1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</row>
    <row r="110" spans="1:22" s="5" customFormat="1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</row>
    <row r="111" spans="1:22" s="5" customFormat="1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</row>
    <row r="112" spans="1:22" s="5" customFormat="1" x14ac:dyDescent="0.25"/>
    <row r="113" s="5" customFormat="1" x14ac:dyDescent="0.25"/>
    <row r="114" s="5" customFormat="1" x14ac:dyDescent="0.25"/>
  </sheetData>
  <mergeCells count="13">
    <mergeCell ref="A90:B91"/>
    <mergeCell ref="A59:U59"/>
    <mergeCell ref="A76:V76"/>
    <mergeCell ref="T26:U26"/>
    <mergeCell ref="T52:U52"/>
    <mergeCell ref="T69:U69"/>
    <mergeCell ref="T86:U86"/>
    <mergeCell ref="A33:U33"/>
    <mergeCell ref="A2:U3"/>
    <mergeCell ref="A5:U5"/>
    <mergeCell ref="A4:U4"/>
    <mergeCell ref="A6:U6"/>
    <mergeCell ref="A7:U7"/>
  </mergeCells>
  <pageMargins left="0.7" right="0.7" top="0.75" bottom="0.75" header="0.3" footer="0.3"/>
  <pageSetup paperSize="9" scale="24" fitToHeight="0" orientation="landscape" r:id="rId1"/>
  <colBreaks count="1" manualBreakCount="1">
    <brk id="2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AJ200"/>
  <sheetViews>
    <sheetView zoomScale="10" zoomScaleNormal="10" workbookViewId="0">
      <selection activeCell="AL99" sqref="AL99"/>
    </sheetView>
  </sheetViews>
  <sheetFormatPr baseColWidth="10" defaultColWidth="10.85546875" defaultRowHeight="12.75" x14ac:dyDescent="0.2"/>
  <cols>
    <col min="1" max="1" width="24.28515625" style="2" customWidth="1"/>
    <col min="2" max="2" width="14.42578125" style="2" customWidth="1"/>
    <col min="3" max="3" width="14.28515625" style="2" customWidth="1"/>
    <col min="4" max="4" width="15.42578125" style="2" customWidth="1"/>
    <col min="5" max="5" width="17.28515625" style="2" customWidth="1"/>
    <col min="6" max="6" width="12.28515625" style="2" customWidth="1"/>
    <col min="7" max="7" width="13.28515625" style="2" customWidth="1"/>
    <col min="8" max="8" width="12.28515625" style="2" customWidth="1"/>
    <col min="9" max="9" width="15" style="2" customWidth="1"/>
    <col min="10" max="10" width="12.28515625" style="2" customWidth="1"/>
    <col min="11" max="11" width="12.7109375" style="2" customWidth="1"/>
    <col min="12" max="12" width="14.5703125" style="2" customWidth="1"/>
    <col min="13" max="13" width="14.28515625" style="2" customWidth="1"/>
    <col min="14" max="14" width="14.5703125" style="2" customWidth="1"/>
    <col min="15" max="15" width="13.42578125" style="2" customWidth="1"/>
    <col min="16" max="16" width="10.85546875" style="2" customWidth="1"/>
    <col min="17" max="18" width="12.5703125" style="2" customWidth="1"/>
    <col min="19" max="36" width="10.85546875" style="9"/>
    <col min="37" max="16384" width="10.85546875" style="2"/>
  </cols>
  <sheetData>
    <row r="1" spans="1:18" s="9" customFormat="1" ht="15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 s="9" customFormat="1" ht="15" x14ac:dyDescent="0.25">
      <c r="A2" s="14" t="s">
        <v>58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18" s="9" customFormat="1" ht="15" x14ac:dyDescent="0.25">
      <c r="A3" s="14" t="s">
        <v>90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pans="1:18" s="9" customFormat="1" ht="15" x14ac:dyDescent="0.25">
      <c r="A4" s="14" t="s">
        <v>184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18" s="9" customFormat="1" ht="15" x14ac:dyDescent="0.25">
      <c r="A5" s="14" t="s">
        <v>233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spans="1:18" s="9" customFormat="1" ht="15" x14ac:dyDescent="0.25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</row>
    <row r="7" spans="1:18" ht="15" x14ac:dyDescent="0.25">
      <c r="A7" t="s">
        <v>46</v>
      </c>
      <c r="B7" t="s">
        <v>2</v>
      </c>
      <c r="C7" t="s">
        <v>1</v>
      </c>
      <c r="D7" t="s">
        <v>3</v>
      </c>
      <c r="E7" t="s">
        <v>4</v>
      </c>
      <c r="F7" t="s">
        <v>6</v>
      </c>
      <c r="G7" t="s">
        <v>7</v>
      </c>
      <c r="H7" t="s">
        <v>8</v>
      </c>
      <c r="I7" t="s">
        <v>9</v>
      </c>
      <c r="J7" t="s">
        <v>11</v>
      </c>
      <c r="K7" t="s">
        <v>12</v>
      </c>
      <c r="L7" t="s">
        <v>13</v>
      </c>
      <c r="M7" t="s">
        <v>132</v>
      </c>
      <c r="N7" t="s">
        <v>204</v>
      </c>
      <c r="O7" t="s">
        <v>32</v>
      </c>
      <c r="P7" t="s">
        <v>14</v>
      </c>
      <c r="Q7" t="s">
        <v>15</v>
      </c>
      <c r="R7" t="s">
        <v>17</v>
      </c>
    </row>
    <row r="8" spans="1:18" ht="15" x14ac:dyDescent="0.25">
      <c r="A8" t="s">
        <v>47</v>
      </c>
      <c r="B8">
        <v>0</v>
      </c>
      <c r="C8">
        <v>0</v>
      </c>
      <c r="D8">
        <v>0</v>
      </c>
      <c r="E8">
        <v>21384</v>
      </c>
      <c r="F8">
        <v>40966</v>
      </c>
      <c r="G8">
        <v>0</v>
      </c>
      <c r="H8">
        <v>15691</v>
      </c>
      <c r="I8">
        <v>47792</v>
      </c>
      <c r="J8">
        <v>32773</v>
      </c>
      <c r="K8">
        <v>16493</v>
      </c>
      <c r="L8">
        <v>0</v>
      </c>
      <c r="M8">
        <v>248838</v>
      </c>
      <c r="N8">
        <v>94133</v>
      </c>
      <c r="O8">
        <v>14319</v>
      </c>
      <c r="P8">
        <v>2</v>
      </c>
      <c r="Q8">
        <v>125189</v>
      </c>
      <c r="R8">
        <f>SUM(B8:Q8)</f>
        <v>657580</v>
      </c>
    </row>
    <row r="9" spans="1:18" ht="15" x14ac:dyDescent="0.25">
      <c r="A9" t="s">
        <v>48</v>
      </c>
      <c r="B9">
        <v>0</v>
      </c>
      <c r="C9">
        <v>0</v>
      </c>
      <c r="D9">
        <v>0</v>
      </c>
      <c r="E9">
        <v>0</v>
      </c>
      <c r="F9">
        <v>1353123</v>
      </c>
      <c r="G9">
        <v>0</v>
      </c>
      <c r="H9">
        <v>0</v>
      </c>
      <c r="I9">
        <v>1449</v>
      </c>
      <c r="J9">
        <v>0</v>
      </c>
      <c r="K9">
        <v>7976</v>
      </c>
      <c r="L9">
        <v>0</v>
      </c>
      <c r="M9">
        <v>431304</v>
      </c>
      <c r="N9">
        <v>0</v>
      </c>
      <c r="O9">
        <v>0</v>
      </c>
      <c r="P9">
        <v>0</v>
      </c>
      <c r="Q9">
        <v>3149</v>
      </c>
      <c r="R9">
        <f>SUM(B9:Q9)</f>
        <v>1797001</v>
      </c>
    </row>
    <row r="10" spans="1:18" ht="15" x14ac:dyDescent="0.25">
      <c r="A10" t="s">
        <v>49</v>
      </c>
      <c r="B10">
        <v>0</v>
      </c>
      <c r="C10">
        <v>0</v>
      </c>
      <c r="D10">
        <v>40411</v>
      </c>
      <c r="E10">
        <v>0</v>
      </c>
      <c r="F10">
        <v>0</v>
      </c>
      <c r="G10">
        <v>0</v>
      </c>
      <c r="H10">
        <v>0</v>
      </c>
      <c r="I10">
        <v>94895</v>
      </c>
      <c r="J10">
        <v>22447</v>
      </c>
      <c r="K10">
        <v>240745</v>
      </c>
      <c r="L10">
        <v>475352</v>
      </c>
      <c r="M10">
        <v>428943</v>
      </c>
      <c r="N10">
        <v>808772</v>
      </c>
      <c r="O10">
        <v>14085</v>
      </c>
      <c r="P10">
        <v>0</v>
      </c>
      <c r="Q10">
        <v>0</v>
      </c>
      <c r="R10">
        <f>SUM(B10:Q10)</f>
        <v>2125650</v>
      </c>
    </row>
    <row r="11" spans="1:18" ht="15" x14ac:dyDescent="0.25">
      <c r="A11" t="s">
        <v>50</v>
      </c>
      <c r="B11">
        <v>65184</v>
      </c>
      <c r="C11">
        <v>0</v>
      </c>
      <c r="D11">
        <v>0</v>
      </c>
      <c r="E11">
        <v>439475</v>
      </c>
      <c r="F11">
        <v>0</v>
      </c>
      <c r="G11">
        <v>504126</v>
      </c>
      <c r="H11">
        <v>74980</v>
      </c>
      <c r="I11">
        <v>0</v>
      </c>
      <c r="J11">
        <v>0</v>
      </c>
      <c r="K11">
        <v>0</v>
      </c>
      <c r="L11">
        <v>0</v>
      </c>
      <c r="M11">
        <v>202158</v>
      </c>
      <c r="N11">
        <v>768398</v>
      </c>
      <c r="O11">
        <v>148522</v>
      </c>
      <c r="P11">
        <v>0</v>
      </c>
      <c r="Q11">
        <v>0</v>
      </c>
      <c r="R11">
        <f>SUM(B11:Q11)</f>
        <v>2202843</v>
      </c>
    </row>
    <row r="12" spans="1:18" ht="15" x14ac:dyDescent="0.25">
      <c r="A12" t="s">
        <v>216</v>
      </c>
      <c r="B12">
        <f>SUM(B8:B11)</f>
        <v>65184</v>
      </c>
      <c r="C12">
        <f t="shared" ref="C12:Q12" si="0">SUM(C8:C11)</f>
        <v>0</v>
      </c>
      <c r="D12">
        <f t="shared" si="0"/>
        <v>40411</v>
      </c>
      <c r="E12">
        <f t="shared" si="0"/>
        <v>460859</v>
      </c>
      <c r="F12">
        <f t="shared" si="0"/>
        <v>1394089</v>
      </c>
      <c r="G12">
        <f t="shared" si="0"/>
        <v>504126</v>
      </c>
      <c r="H12">
        <f t="shared" si="0"/>
        <v>90671</v>
      </c>
      <c r="I12">
        <f t="shared" si="0"/>
        <v>144136</v>
      </c>
      <c r="J12">
        <f t="shared" si="0"/>
        <v>55220</v>
      </c>
      <c r="K12">
        <f t="shared" si="0"/>
        <v>265214</v>
      </c>
      <c r="L12">
        <f t="shared" si="0"/>
        <v>475352</v>
      </c>
      <c r="M12">
        <f t="shared" si="0"/>
        <v>1311243</v>
      </c>
      <c r="N12">
        <f t="shared" si="0"/>
        <v>1671303</v>
      </c>
      <c r="O12">
        <f t="shared" si="0"/>
        <v>176926</v>
      </c>
      <c r="P12">
        <f t="shared" si="0"/>
        <v>2</v>
      </c>
      <c r="Q12">
        <f t="shared" si="0"/>
        <v>128338</v>
      </c>
      <c r="R12">
        <f t="shared" ref="R12" si="1">SUM(R8:R11)</f>
        <v>6783074</v>
      </c>
    </row>
    <row r="13" spans="1:18" ht="15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</row>
    <row r="14" spans="1:18" ht="15" x14ac:dyDescent="0.25">
      <c r="A14" t="s">
        <v>44</v>
      </c>
      <c r="B14" t="s">
        <v>2</v>
      </c>
      <c r="C14" t="s">
        <v>1</v>
      </c>
      <c r="D14" t="s">
        <v>3</v>
      </c>
      <c r="E14" t="s">
        <v>4</v>
      </c>
      <c r="F14" t="s">
        <v>6</v>
      </c>
      <c r="G14" t="s">
        <v>7</v>
      </c>
      <c r="H14" t="s">
        <v>8</v>
      </c>
      <c r="I14" t="s">
        <v>9</v>
      </c>
      <c r="J14" t="s">
        <v>11</v>
      </c>
      <c r="K14" t="s">
        <v>12</v>
      </c>
      <c r="L14" t="s">
        <v>13</v>
      </c>
      <c r="M14" t="s">
        <v>78</v>
      </c>
      <c r="N14" t="s">
        <v>204</v>
      </c>
      <c r="O14" t="s">
        <v>32</v>
      </c>
      <c r="P14" t="s">
        <v>14</v>
      </c>
      <c r="Q14" t="s">
        <v>15</v>
      </c>
      <c r="R14" t="s">
        <v>17</v>
      </c>
    </row>
    <row r="15" spans="1:18" ht="15" x14ac:dyDescent="0.25">
      <c r="A15" t="s">
        <v>47</v>
      </c>
      <c r="B15">
        <v>0</v>
      </c>
      <c r="C15">
        <v>0</v>
      </c>
      <c r="D15">
        <v>5176</v>
      </c>
      <c r="E15">
        <v>32640</v>
      </c>
      <c r="F15">
        <v>0</v>
      </c>
      <c r="G15">
        <v>0</v>
      </c>
      <c r="H15">
        <v>0</v>
      </c>
      <c r="I15">
        <v>32737</v>
      </c>
      <c r="J15">
        <v>0</v>
      </c>
      <c r="K15">
        <v>72903</v>
      </c>
      <c r="L15">
        <v>0</v>
      </c>
      <c r="M15">
        <v>62072</v>
      </c>
      <c r="N15">
        <v>25664</v>
      </c>
      <c r="O15">
        <v>20136</v>
      </c>
      <c r="P15">
        <v>0</v>
      </c>
      <c r="Q15">
        <v>10089</v>
      </c>
      <c r="R15">
        <f>SUM(B15:Q15)</f>
        <v>261417</v>
      </c>
    </row>
    <row r="16" spans="1:18" ht="15" x14ac:dyDescent="0.25">
      <c r="A16" t="s">
        <v>48</v>
      </c>
      <c r="B16">
        <v>0</v>
      </c>
      <c r="C16">
        <v>0</v>
      </c>
      <c r="D16">
        <v>0</v>
      </c>
      <c r="E16">
        <v>0</v>
      </c>
      <c r="F16">
        <v>346855</v>
      </c>
      <c r="G16">
        <v>0</v>
      </c>
      <c r="H16">
        <v>0</v>
      </c>
      <c r="I16">
        <v>7820</v>
      </c>
      <c r="J16">
        <v>0</v>
      </c>
      <c r="K16">
        <v>24463</v>
      </c>
      <c r="L16">
        <v>0</v>
      </c>
      <c r="M16">
        <v>203119</v>
      </c>
      <c r="N16">
        <v>37481</v>
      </c>
      <c r="O16">
        <v>0</v>
      </c>
      <c r="P16">
        <v>0</v>
      </c>
      <c r="Q16">
        <v>78330</v>
      </c>
      <c r="R16">
        <f>SUM(B16:Q16)</f>
        <v>698068</v>
      </c>
    </row>
    <row r="17" spans="1:18" ht="15" x14ac:dyDescent="0.25">
      <c r="A17" t="s">
        <v>49</v>
      </c>
      <c r="B17">
        <v>0</v>
      </c>
      <c r="C17">
        <v>0</v>
      </c>
      <c r="D17">
        <v>23652</v>
      </c>
      <c r="E17">
        <v>0</v>
      </c>
      <c r="F17">
        <v>0</v>
      </c>
      <c r="G17">
        <v>0</v>
      </c>
      <c r="H17">
        <v>0</v>
      </c>
      <c r="I17">
        <v>1769</v>
      </c>
      <c r="J17">
        <v>0</v>
      </c>
      <c r="K17">
        <v>27811</v>
      </c>
      <c r="L17">
        <v>0</v>
      </c>
      <c r="M17">
        <v>37383</v>
      </c>
      <c r="N17">
        <v>40157</v>
      </c>
      <c r="O17">
        <v>7170</v>
      </c>
      <c r="P17">
        <v>0</v>
      </c>
      <c r="Q17">
        <v>0</v>
      </c>
      <c r="R17">
        <f>SUM(B17:Q17)</f>
        <v>137942</v>
      </c>
    </row>
    <row r="18" spans="1:18" ht="15" x14ac:dyDescent="0.25">
      <c r="A18" t="s">
        <v>50</v>
      </c>
      <c r="B18">
        <v>0</v>
      </c>
      <c r="C18">
        <v>0</v>
      </c>
      <c r="D18">
        <v>0</v>
      </c>
      <c r="E18">
        <v>0</v>
      </c>
      <c r="F18">
        <v>0</v>
      </c>
      <c r="G18">
        <v>253193</v>
      </c>
      <c r="H18">
        <v>23464</v>
      </c>
      <c r="I18">
        <v>0</v>
      </c>
      <c r="J18">
        <v>0</v>
      </c>
      <c r="K18">
        <v>0</v>
      </c>
      <c r="L18">
        <v>0</v>
      </c>
      <c r="M18">
        <v>7196</v>
      </c>
      <c r="N18">
        <v>16731</v>
      </c>
      <c r="O18">
        <v>21346</v>
      </c>
      <c r="P18">
        <v>0</v>
      </c>
      <c r="Q18">
        <v>7241</v>
      </c>
      <c r="R18">
        <f>SUM(B18:Q18)</f>
        <v>329171</v>
      </c>
    </row>
    <row r="19" spans="1:18" ht="15" x14ac:dyDescent="0.25">
      <c r="A19" t="s">
        <v>217</v>
      </c>
      <c r="B19">
        <f>SUM(B15:B18)</f>
        <v>0</v>
      </c>
      <c r="C19">
        <f t="shared" ref="C19:Q19" si="2">SUM(C15:C18)</f>
        <v>0</v>
      </c>
      <c r="D19">
        <f t="shared" si="2"/>
        <v>28828</v>
      </c>
      <c r="E19">
        <f t="shared" si="2"/>
        <v>32640</v>
      </c>
      <c r="F19">
        <f t="shared" si="2"/>
        <v>346855</v>
      </c>
      <c r="G19">
        <f t="shared" si="2"/>
        <v>253193</v>
      </c>
      <c r="H19">
        <f t="shared" si="2"/>
        <v>23464</v>
      </c>
      <c r="I19">
        <f t="shared" si="2"/>
        <v>42326</v>
      </c>
      <c r="J19">
        <f t="shared" si="2"/>
        <v>0</v>
      </c>
      <c r="K19">
        <f t="shared" si="2"/>
        <v>125177</v>
      </c>
      <c r="L19">
        <f t="shared" si="2"/>
        <v>0</v>
      </c>
      <c r="M19">
        <f t="shared" si="2"/>
        <v>309770</v>
      </c>
      <c r="N19">
        <f t="shared" si="2"/>
        <v>120033</v>
      </c>
      <c r="O19">
        <f t="shared" si="2"/>
        <v>48652</v>
      </c>
      <c r="P19">
        <f t="shared" si="2"/>
        <v>0</v>
      </c>
      <c r="Q19">
        <f t="shared" si="2"/>
        <v>95660</v>
      </c>
      <c r="R19">
        <f t="shared" ref="R19" si="3">SUM(R15:R18)</f>
        <v>1426598</v>
      </c>
    </row>
    <row r="20" spans="1:18" ht="15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</row>
    <row r="21" spans="1:18" ht="15" x14ac:dyDescent="0.25">
      <c r="A21" t="s">
        <v>45</v>
      </c>
      <c r="B21" t="s">
        <v>2</v>
      </c>
      <c r="C21" t="s">
        <v>1</v>
      </c>
      <c r="D21" t="s">
        <v>3</v>
      </c>
      <c r="E21" t="s">
        <v>4</v>
      </c>
      <c r="F21" t="s">
        <v>6</v>
      </c>
      <c r="G21" t="s">
        <v>7</v>
      </c>
      <c r="H21" t="s">
        <v>8</v>
      </c>
      <c r="I21" t="s">
        <v>9</v>
      </c>
      <c r="J21" t="s">
        <v>11</v>
      </c>
      <c r="K21" t="s">
        <v>12</v>
      </c>
      <c r="L21" t="s">
        <v>13</v>
      </c>
      <c r="M21" t="s">
        <v>78</v>
      </c>
      <c r="N21" t="s">
        <v>204</v>
      </c>
      <c r="O21" t="s">
        <v>32</v>
      </c>
      <c r="P21" t="s">
        <v>14</v>
      </c>
      <c r="Q21" t="s">
        <v>15</v>
      </c>
      <c r="R21" t="s">
        <v>17</v>
      </c>
    </row>
    <row r="22" spans="1:18" ht="15" x14ac:dyDescent="0.25">
      <c r="A22" t="s">
        <v>42</v>
      </c>
      <c r="B22">
        <v>0</v>
      </c>
      <c r="C22">
        <v>0</v>
      </c>
      <c r="D22">
        <v>0</v>
      </c>
      <c r="E22">
        <v>0</v>
      </c>
      <c r="F22">
        <v>583549</v>
      </c>
      <c r="G22">
        <v>0</v>
      </c>
      <c r="H22">
        <v>0</v>
      </c>
      <c r="I22">
        <v>0</v>
      </c>
      <c r="J22">
        <v>0</v>
      </c>
      <c r="K22">
        <v>311</v>
      </c>
      <c r="L22">
        <v>0</v>
      </c>
      <c r="M22">
        <v>35732</v>
      </c>
      <c r="N22">
        <v>0</v>
      </c>
      <c r="O22">
        <v>0</v>
      </c>
      <c r="P22">
        <v>0</v>
      </c>
      <c r="Q22">
        <v>852</v>
      </c>
      <c r="R22">
        <f>SUM(B22:Q22)</f>
        <v>620444</v>
      </c>
    </row>
    <row r="23" spans="1:18" ht="15" x14ac:dyDescent="0.25">
      <c r="A23" t="s">
        <v>43</v>
      </c>
      <c r="B23">
        <v>0</v>
      </c>
      <c r="C23">
        <v>0</v>
      </c>
      <c r="D23">
        <v>0</v>
      </c>
      <c r="E23">
        <v>0</v>
      </c>
      <c r="F23">
        <v>580001</v>
      </c>
      <c r="G23">
        <v>0</v>
      </c>
      <c r="H23">
        <v>0</v>
      </c>
      <c r="I23">
        <v>0</v>
      </c>
      <c r="J23">
        <v>0</v>
      </c>
      <c r="K23">
        <v>4910</v>
      </c>
      <c r="L23">
        <v>0</v>
      </c>
      <c r="M23">
        <v>38904</v>
      </c>
      <c r="N23">
        <v>0</v>
      </c>
      <c r="O23">
        <v>0</v>
      </c>
      <c r="P23">
        <v>0</v>
      </c>
      <c r="Q23">
        <v>0</v>
      </c>
      <c r="R23">
        <f>SUM(B23:Q23)</f>
        <v>623815</v>
      </c>
    </row>
    <row r="24" spans="1:18" ht="15" x14ac:dyDescent="0.25">
      <c r="A24" t="s">
        <v>219</v>
      </c>
      <c r="B24">
        <f>SUM(B22:B23)</f>
        <v>0</v>
      </c>
      <c r="C24">
        <f t="shared" ref="C24:R24" si="4">SUM(C22:C23)</f>
        <v>0</v>
      </c>
      <c r="D24">
        <f t="shared" si="4"/>
        <v>0</v>
      </c>
      <c r="E24">
        <f t="shared" si="4"/>
        <v>0</v>
      </c>
      <c r="F24">
        <f t="shared" si="4"/>
        <v>1163550</v>
      </c>
      <c r="G24">
        <f t="shared" si="4"/>
        <v>0</v>
      </c>
      <c r="H24">
        <f t="shared" si="4"/>
        <v>0</v>
      </c>
      <c r="I24">
        <f t="shared" si="4"/>
        <v>0</v>
      </c>
      <c r="J24">
        <f t="shared" si="4"/>
        <v>0</v>
      </c>
      <c r="K24">
        <f t="shared" si="4"/>
        <v>5221</v>
      </c>
      <c r="L24">
        <f t="shared" si="4"/>
        <v>0</v>
      </c>
      <c r="M24">
        <f t="shared" si="4"/>
        <v>74636</v>
      </c>
      <c r="N24">
        <f t="shared" si="4"/>
        <v>0</v>
      </c>
      <c r="O24">
        <f t="shared" si="4"/>
        <v>0</v>
      </c>
      <c r="P24">
        <f t="shared" si="4"/>
        <v>0</v>
      </c>
      <c r="Q24">
        <f t="shared" si="4"/>
        <v>852</v>
      </c>
      <c r="R24">
        <f t="shared" si="4"/>
        <v>1244259</v>
      </c>
    </row>
    <row r="25" spans="1:18" ht="15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1:18" ht="15" x14ac:dyDescent="0.25">
      <c r="A26" t="s">
        <v>218</v>
      </c>
      <c r="B26">
        <f>B12+B19+B24</f>
        <v>65184</v>
      </c>
      <c r="C26">
        <f t="shared" ref="C26:P26" si="5">C12+C19+C24</f>
        <v>0</v>
      </c>
      <c r="D26">
        <f t="shared" si="5"/>
        <v>69239</v>
      </c>
      <c r="E26">
        <f t="shared" si="5"/>
        <v>493499</v>
      </c>
      <c r="F26">
        <f t="shared" si="5"/>
        <v>2904494</v>
      </c>
      <c r="G26">
        <f t="shared" si="5"/>
        <v>757319</v>
      </c>
      <c r="H26">
        <f t="shared" si="5"/>
        <v>114135</v>
      </c>
      <c r="I26">
        <f t="shared" si="5"/>
        <v>186462</v>
      </c>
      <c r="J26">
        <f t="shared" si="5"/>
        <v>55220</v>
      </c>
      <c r="K26">
        <f t="shared" si="5"/>
        <v>395612</v>
      </c>
      <c r="L26">
        <f t="shared" si="5"/>
        <v>475352</v>
      </c>
      <c r="M26">
        <f t="shared" si="5"/>
        <v>1695649</v>
      </c>
      <c r="N26">
        <f t="shared" si="5"/>
        <v>1791336</v>
      </c>
      <c r="O26">
        <f>O12+O19+O24</f>
        <v>225578</v>
      </c>
      <c r="P26">
        <f t="shared" si="5"/>
        <v>2</v>
      </c>
      <c r="Q26">
        <f>Q12+Q19+Q24</f>
        <v>224850</v>
      </c>
      <c r="R26">
        <f>R12+R19+R24</f>
        <v>9453931</v>
      </c>
    </row>
    <row r="27" spans="1:18" s="9" customFormat="1" ht="15" x14ac:dyDescent="0.25">
      <c r="A27" t="s">
        <v>66</v>
      </c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spans="1:18" s="9" customFormat="1" ht="15" x14ac:dyDescent="0.25">
      <c r="A28" t="s">
        <v>79</v>
      </c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spans="1:18" s="9" customFormat="1" ht="15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spans="1:18" s="9" customFormat="1" ht="15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spans="1:18" s="9" customFormat="1" ht="15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spans="1:18" s="9" customFormat="1" ht="15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spans="1:18" s="9" customFormat="1" ht="15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spans="1:18" s="9" customFormat="1" ht="15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</row>
    <row r="35" spans="1:18" s="9" customFormat="1" ht="15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</row>
    <row r="36" spans="1:18" s="9" customFormat="1" ht="15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</row>
    <row r="37" spans="1:18" s="9" customFormat="1" ht="37.15" customHeight="1" x14ac:dyDescent="0.25">
      <c r="A37" s="14" t="s">
        <v>231</v>
      </c>
      <c r="B37" s="14"/>
      <c r="C37" s="14"/>
      <c r="D37" s="14"/>
      <c r="E37" s="14"/>
      <c r="F37"/>
      <c r="G37"/>
      <c r="H37"/>
      <c r="I37"/>
      <c r="J37"/>
      <c r="K37"/>
      <c r="L37"/>
      <c r="M37"/>
      <c r="N37"/>
      <c r="O37"/>
      <c r="P37"/>
      <c r="Q37"/>
      <c r="R37"/>
    </row>
    <row r="38" spans="1:18" s="9" customFormat="1" ht="15" x14ac:dyDescent="0.25">
      <c r="A38" s="14" t="s">
        <v>253</v>
      </c>
      <c r="B38" s="14"/>
      <c r="C38" s="14"/>
      <c r="D38" s="14"/>
      <c r="E38" s="14"/>
      <c r="F38"/>
      <c r="G38"/>
      <c r="H38"/>
      <c r="I38"/>
      <c r="J38"/>
      <c r="K38"/>
      <c r="L38"/>
      <c r="M38"/>
      <c r="N38"/>
      <c r="O38"/>
      <c r="P38"/>
      <c r="Q38"/>
      <c r="R38"/>
    </row>
    <row r="39" spans="1:18" s="9" customFormat="1" ht="15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  <row r="40" spans="1:18" ht="45" customHeight="1" x14ac:dyDescent="0.25">
      <c r="A40" t="s">
        <v>46</v>
      </c>
      <c r="B40">
        <v>2024</v>
      </c>
      <c r="C40">
        <v>2025</v>
      </c>
      <c r="D40" t="s">
        <v>62</v>
      </c>
      <c r="E40" t="s">
        <v>70</v>
      </c>
      <c r="F40"/>
      <c r="G40"/>
      <c r="H40"/>
      <c r="I40"/>
      <c r="J40"/>
      <c r="K40"/>
      <c r="L40"/>
      <c r="M40"/>
      <c r="N40"/>
      <c r="O40"/>
      <c r="P40"/>
      <c r="Q40"/>
      <c r="R40"/>
    </row>
    <row r="41" spans="1:18" ht="15" x14ac:dyDescent="0.25">
      <c r="A41" t="s">
        <v>73</v>
      </c>
      <c r="B41">
        <v>808032</v>
      </c>
      <c r="C41">
        <v>657580</v>
      </c>
      <c r="D41">
        <f>C41-B41</f>
        <v>-150452</v>
      </c>
      <c r="E41">
        <f>D41/B41</f>
        <v>-0.18619559621401133</v>
      </c>
      <c r="F41"/>
      <c r="G41"/>
      <c r="H41"/>
      <c r="I41"/>
      <c r="J41"/>
      <c r="K41"/>
      <c r="L41"/>
      <c r="M41"/>
      <c r="N41"/>
      <c r="O41"/>
      <c r="P41"/>
      <c r="Q41"/>
      <c r="R41"/>
    </row>
    <row r="42" spans="1:18" ht="15" x14ac:dyDescent="0.25">
      <c r="A42" t="s">
        <v>71</v>
      </c>
      <c r="B42">
        <v>1723181</v>
      </c>
      <c r="C42">
        <v>1797001</v>
      </c>
      <c r="D42">
        <f>C42-B42</f>
        <v>73820</v>
      </c>
      <c r="E42">
        <f>D42/B42</f>
        <v>4.2839376710862062E-2</v>
      </c>
      <c r="F42"/>
      <c r="G42"/>
      <c r="H42"/>
      <c r="I42"/>
      <c r="J42"/>
      <c r="K42"/>
      <c r="L42"/>
      <c r="M42"/>
      <c r="N42"/>
      <c r="O42"/>
      <c r="P42"/>
      <c r="Q42"/>
      <c r="R42"/>
    </row>
    <row r="43" spans="1:18" ht="15" x14ac:dyDescent="0.25">
      <c r="A43" t="s">
        <v>49</v>
      </c>
      <c r="B43">
        <v>2586277</v>
      </c>
      <c r="C43">
        <v>2125650</v>
      </c>
      <c r="D43">
        <f>C43-B43</f>
        <v>-460627</v>
      </c>
      <c r="E43">
        <f>D43/B43</f>
        <v>-0.17810427885334787</v>
      </c>
      <c r="F43"/>
      <c r="G43"/>
      <c r="H43"/>
      <c r="I43"/>
      <c r="J43"/>
      <c r="K43"/>
      <c r="L43"/>
      <c r="M43"/>
      <c r="N43"/>
      <c r="O43"/>
      <c r="P43"/>
      <c r="Q43"/>
      <c r="R43"/>
    </row>
    <row r="44" spans="1:18" ht="15" x14ac:dyDescent="0.25">
      <c r="A44" t="s">
        <v>50</v>
      </c>
      <c r="B44">
        <v>2092495</v>
      </c>
      <c r="C44">
        <v>2202843</v>
      </c>
      <c r="D44">
        <f>C44-B44</f>
        <v>110348</v>
      </c>
      <c r="E44">
        <f>D44/B44</f>
        <v>5.2735131983588972E-2</v>
      </c>
      <c r="F44"/>
      <c r="G44"/>
      <c r="H44"/>
      <c r="I44"/>
      <c r="J44"/>
      <c r="K44"/>
      <c r="L44"/>
      <c r="M44"/>
      <c r="N44"/>
      <c r="O44"/>
      <c r="P44"/>
      <c r="Q44"/>
      <c r="R44"/>
    </row>
    <row r="45" spans="1:18" ht="15" x14ac:dyDescent="0.25">
      <c r="A45" t="s">
        <v>51</v>
      </c>
      <c r="B45">
        <f>SUM(B41:B44)</f>
        <v>7209985</v>
      </c>
      <c r="C45">
        <f>SUM(C41:C44)</f>
        <v>6783074</v>
      </c>
      <c r="D45">
        <f>SUM(D41:D44)</f>
        <v>-426911</v>
      </c>
      <c r="E45">
        <f>D45/B45</f>
        <v>-5.9211080189487217E-2</v>
      </c>
      <c r="F45"/>
      <c r="G45"/>
      <c r="H45"/>
      <c r="I45"/>
      <c r="J45"/>
      <c r="K45"/>
      <c r="L45"/>
      <c r="M45"/>
      <c r="N45"/>
      <c r="O45"/>
      <c r="P45"/>
      <c r="Q45"/>
      <c r="R45"/>
    </row>
    <row r="46" spans="1:18" ht="15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</row>
    <row r="47" spans="1:18" ht="26.25" customHeight="1" x14ac:dyDescent="0.25">
      <c r="A47" t="s">
        <v>44</v>
      </c>
      <c r="B47">
        <v>2024</v>
      </c>
      <c r="C47">
        <v>2025</v>
      </c>
      <c r="D47" t="s">
        <v>62</v>
      </c>
      <c r="E47" t="s">
        <v>70</v>
      </c>
      <c r="F47"/>
      <c r="G47"/>
      <c r="H47"/>
      <c r="I47"/>
      <c r="J47"/>
      <c r="K47"/>
      <c r="L47"/>
      <c r="M47"/>
      <c r="N47"/>
      <c r="O47"/>
      <c r="P47"/>
      <c r="Q47"/>
      <c r="R47"/>
    </row>
    <row r="48" spans="1:18" ht="15" x14ac:dyDescent="0.25">
      <c r="A48" t="s">
        <v>72</v>
      </c>
      <c r="B48">
        <v>196583</v>
      </c>
      <c r="C48">
        <v>261417</v>
      </c>
      <c r="D48">
        <f>C48-B48</f>
        <v>64834</v>
      </c>
      <c r="E48">
        <f>D48/B48</f>
        <v>0.32980471353067153</v>
      </c>
      <c r="F48"/>
      <c r="G48"/>
      <c r="H48"/>
      <c r="I48"/>
      <c r="J48"/>
      <c r="K48"/>
      <c r="L48"/>
      <c r="M48"/>
      <c r="N48"/>
      <c r="O48"/>
      <c r="P48"/>
      <c r="Q48"/>
      <c r="R48"/>
    </row>
    <row r="49" spans="1:18" ht="15" x14ac:dyDescent="0.25">
      <c r="A49" t="s">
        <v>71</v>
      </c>
      <c r="B49">
        <v>668702</v>
      </c>
      <c r="C49">
        <v>698068</v>
      </c>
      <c r="D49">
        <f>C49-B49</f>
        <v>29366</v>
      </c>
      <c r="E49">
        <f>D49/B49</f>
        <v>4.3914927725653578E-2</v>
      </c>
      <c r="F49"/>
      <c r="G49"/>
      <c r="H49"/>
      <c r="I49"/>
      <c r="J49"/>
      <c r="K49"/>
      <c r="L49"/>
      <c r="M49"/>
      <c r="N49"/>
      <c r="O49"/>
      <c r="P49"/>
      <c r="Q49"/>
      <c r="R49"/>
    </row>
    <row r="50" spans="1:18" ht="15" x14ac:dyDescent="0.25">
      <c r="A50" t="s">
        <v>98</v>
      </c>
      <c r="B50">
        <v>168990</v>
      </c>
      <c r="C50">
        <v>137942</v>
      </c>
      <c r="D50">
        <f>C50-B50</f>
        <v>-31048</v>
      </c>
      <c r="E50">
        <f>D50/B50</f>
        <v>-0.18372684774246997</v>
      </c>
      <c r="F50"/>
      <c r="G50"/>
      <c r="H50"/>
      <c r="I50"/>
      <c r="J50"/>
      <c r="K50"/>
      <c r="L50"/>
      <c r="M50"/>
      <c r="N50"/>
      <c r="O50"/>
      <c r="P50"/>
      <c r="Q50"/>
      <c r="R50"/>
    </row>
    <row r="51" spans="1:18" ht="15" x14ac:dyDescent="0.25">
      <c r="A51" t="s">
        <v>97</v>
      </c>
      <c r="B51">
        <v>192642</v>
      </c>
      <c r="C51">
        <v>329171</v>
      </c>
      <c r="D51">
        <f>C51-B51</f>
        <v>136529</v>
      </c>
      <c r="E51">
        <f>D51/B51</f>
        <v>0.708718763301876</v>
      </c>
      <c r="F51"/>
      <c r="G51"/>
      <c r="H51"/>
      <c r="I51"/>
      <c r="J51"/>
      <c r="K51"/>
      <c r="L51"/>
      <c r="M51"/>
      <c r="N51"/>
      <c r="O51"/>
      <c r="P51"/>
      <c r="Q51"/>
      <c r="R51"/>
    </row>
    <row r="52" spans="1:18" ht="15" x14ac:dyDescent="0.25">
      <c r="A52" t="s">
        <v>61</v>
      </c>
      <c r="B52">
        <f>SUM(B48:B51)</f>
        <v>1226917</v>
      </c>
      <c r="C52">
        <f>SUM(C48:C51)</f>
        <v>1426598</v>
      </c>
      <c r="D52">
        <f>SUM(D48:D51)</f>
        <v>199681</v>
      </c>
      <c r="E52">
        <f>D52/B52</f>
        <v>0.16275021048693594</v>
      </c>
      <c r="F52"/>
      <c r="G52"/>
      <c r="H52"/>
      <c r="I52"/>
      <c r="J52"/>
      <c r="K52"/>
      <c r="L52"/>
      <c r="M52"/>
      <c r="N52"/>
      <c r="O52"/>
      <c r="P52"/>
      <c r="Q52"/>
      <c r="R52"/>
    </row>
    <row r="53" spans="1:18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</row>
    <row r="54" spans="1:18" ht="24" customHeight="1" x14ac:dyDescent="0.25">
      <c r="A54" t="s">
        <v>45</v>
      </c>
      <c r="B54">
        <v>2024</v>
      </c>
      <c r="C54">
        <v>2025</v>
      </c>
      <c r="D54" t="s">
        <v>62</v>
      </c>
      <c r="E54" t="s">
        <v>70</v>
      </c>
      <c r="F54"/>
      <c r="G54"/>
      <c r="H54"/>
      <c r="I54"/>
      <c r="J54"/>
      <c r="K54"/>
      <c r="L54"/>
      <c r="M54"/>
      <c r="N54"/>
      <c r="O54"/>
      <c r="P54"/>
      <c r="Q54"/>
      <c r="R54"/>
    </row>
    <row r="55" spans="1:18" ht="15" x14ac:dyDescent="0.25">
      <c r="A55" t="s">
        <v>42</v>
      </c>
      <c r="B55">
        <v>789812</v>
      </c>
      <c r="C55">
        <v>620444</v>
      </c>
      <c r="D55">
        <f>C55-B55</f>
        <v>-169368</v>
      </c>
      <c r="E55">
        <f>D55/B55</f>
        <v>-0.21444090492420981</v>
      </c>
      <c r="F55"/>
      <c r="G55"/>
      <c r="H55"/>
      <c r="I55"/>
      <c r="J55"/>
      <c r="K55"/>
      <c r="L55"/>
      <c r="M55"/>
      <c r="N55"/>
      <c r="O55"/>
      <c r="P55"/>
      <c r="Q55"/>
      <c r="R55"/>
    </row>
    <row r="56" spans="1:18" ht="15" x14ac:dyDescent="0.25">
      <c r="A56" t="s">
        <v>52</v>
      </c>
      <c r="B56">
        <v>542615</v>
      </c>
      <c r="C56">
        <v>623815</v>
      </c>
      <c r="D56">
        <f>C56-B56</f>
        <v>81200</v>
      </c>
      <c r="E56">
        <f>D56/B56</f>
        <v>0.14964569722547294</v>
      </c>
      <c r="F56"/>
      <c r="G56"/>
      <c r="H56"/>
      <c r="I56"/>
      <c r="J56"/>
      <c r="K56"/>
      <c r="L56"/>
      <c r="M56"/>
      <c r="N56"/>
      <c r="O56"/>
      <c r="P56"/>
      <c r="Q56"/>
      <c r="R56"/>
    </row>
    <row r="57" spans="1:18" ht="15" x14ac:dyDescent="0.25">
      <c r="A57" t="s">
        <v>60</v>
      </c>
      <c r="B57">
        <f>SUM(B55:B56)</f>
        <v>1332427</v>
      </c>
      <c r="C57">
        <f>SUM(C55:C56)</f>
        <v>1244259</v>
      </c>
      <c r="D57">
        <f>SUM(D55:D56)</f>
        <v>-88168</v>
      </c>
      <c r="E57">
        <f>D57/B57</f>
        <v>-6.6170979723467027E-2</v>
      </c>
      <c r="F57"/>
      <c r="G57"/>
      <c r="H57"/>
      <c r="I57"/>
      <c r="J57"/>
      <c r="K57"/>
      <c r="L57"/>
      <c r="M57"/>
      <c r="N57"/>
      <c r="O57"/>
      <c r="P57"/>
      <c r="Q57"/>
      <c r="R57"/>
    </row>
    <row r="58" spans="1:18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</row>
    <row r="59" spans="1:18" ht="15" x14ac:dyDescent="0.25">
      <c r="A59" t="s">
        <v>185</v>
      </c>
      <c r="B59">
        <f>B45+B52+B57</f>
        <v>9769329</v>
      </c>
      <c r="C59">
        <f>C45+C52+C57</f>
        <v>9453931</v>
      </c>
      <c r="D59">
        <f>D45+D52+D57</f>
        <v>-315398</v>
      </c>
      <c r="E59">
        <f>D59/B59</f>
        <v>-3.2284510021107896E-2</v>
      </c>
      <c r="F59"/>
      <c r="G59"/>
      <c r="H59"/>
      <c r="I59"/>
      <c r="J59"/>
      <c r="K59"/>
      <c r="L59"/>
      <c r="M59"/>
      <c r="N59"/>
      <c r="O59"/>
      <c r="P59"/>
      <c r="Q59"/>
      <c r="R59"/>
    </row>
    <row r="60" spans="1:18" s="9" customFormat="1" ht="15" x14ac:dyDescent="0.25">
      <c r="A60" t="s">
        <v>66</v>
      </c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</row>
    <row r="61" spans="1:18" s="9" customFormat="1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</row>
    <row r="62" spans="1:18" s="9" customFormat="1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</row>
    <row r="63" spans="1:18" s="9" customFormat="1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</row>
    <row r="64" spans="1:18" s="9" customFormat="1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</row>
    <row r="65" spans="1:18" s="9" customFormat="1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</row>
    <row r="66" spans="1:18" s="9" customFormat="1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1:18" s="9" customFormat="1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1:18" s="9" customFormat="1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1:18" s="9" customFormat="1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1:18" s="9" customFormat="1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</row>
    <row r="71" spans="1:18" s="9" customFormat="1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</row>
    <row r="72" spans="1:18" s="9" customFormat="1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</row>
    <row r="73" spans="1:18" s="9" customFormat="1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</row>
    <row r="74" spans="1:18" s="9" customFormat="1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</row>
    <row r="75" spans="1:18" s="9" customFormat="1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</row>
    <row r="76" spans="1:18" s="9" customFormat="1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</row>
    <row r="77" spans="1:18" s="9" customFormat="1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</row>
    <row r="78" spans="1:18" s="9" customFormat="1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</row>
    <row r="79" spans="1:18" s="9" customFormat="1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</row>
    <row r="80" spans="1:18" s="9" customFormat="1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</row>
    <row r="81" spans="1:18" s="9" customFormat="1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</row>
    <row r="82" spans="1:18" s="9" customFormat="1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</row>
    <row r="83" spans="1:18" s="9" customFormat="1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</row>
    <row r="84" spans="1:18" s="9" customFormat="1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</row>
    <row r="85" spans="1:18" s="9" customFormat="1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</row>
    <row r="86" spans="1:18" s="9" customFormat="1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</row>
    <row r="87" spans="1:18" s="9" customFormat="1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</row>
    <row r="88" spans="1:18" s="9" customFormat="1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</row>
    <row r="89" spans="1:18" s="9" customFormat="1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</row>
    <row r="90" spans="1:18" s="9" customFormat="1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</row>
    <row r="91" spans="1:18" s="9" customFormat="1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</row>
    <row r="92" spans="1:18" s="9" customFormat="1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</row>
    <row r="93" spans="1:18" s="9" customFormat="1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</row>
    <row r="94" spans="1:18" s="9" customFormat="1" ht="15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</row>
    <row r="95" spans="1:18" s="9" customFormat="1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</row>
    <row r="96" spans="1:18" s="9" customFormat="1" ht="15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</row>
    <row r="97" spans="1:18" s="9" customFormat="1" ht="15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</row>
    <row r="98" spans="1:18" s="9" customFormat="1" ht="15" customHeight="1" x14ac:dyDescent="0.25">
      <c r="A98" s="14" t="s">
        <v>99</v>
      </c>
      <c r="B98" s="14"/>
      <c r="C98" s="14"/>
      <c r="D98" s="14"/>
      <c r="E98" s="14"/>
      <c r="F98"/>
      <c r="G98"/>
      <c r="H98"/>
      <c r="I98"/>
      <c r="J98"/>
      <c r="K98"/>
      <c r="L98"/>
      <c r="M98"/>
      <c r="N98"/>
      <c r="O98"/>
      <c r="P98"/>
      <c r="Q98"/>
      <c r="R98"/>
    </row>
    <row r="99" spans="1:18" s="9" customFormat="1" ht="15" customHeight="1" x14ac:dyDescent="0.25">
      <c r="A99" s="14" t="s">
        <v>254</v>
      </c>
      <c r="B99" s="14"/>
      <c r="C99" s="14"/>
      <c r="D99" s="14"/>
      <c r="E99" s="14"/>
      <c r="F99"/>
      <c r="G99"/>
      <c r="H99"/>
      <c r="I99"/>
      <c r="J99"/>
      <c r="K99"/>
      <c r="L99"/>
      <c r="M99"/>
      <c r="N99"/>
      <c r="O99"/>
      <c r="P99"/>
      <c r="Q99"/>
      <c r="R99"/>
    </row>
    <row r="100" spans="1:18" ht="15" x14ac:dyDescent="0.25">
      <c r="A100" t="s">
        <v>80</v>
      </c>
      <c r="B100">
        <v>2024</v>
      </c>
      <c r="C100">
        <v>2025</v>
      </c>
      <c r="D100" t="s">
        <v>82</v>
      </c>
      <c r="E100" t="s">
        <v>81</v>
      </c>
      <c r="F100"/>
      <c r="G100"/>
      <c r="H100"/>
      <c r="I100"/>
      <c r="J100"/>
      <c r="K100"/>
      <c r="L100"/>
      <c r="M100"/>
      <c r="N100"/>
      <c r="O100"/>
      <c r="P100"/>
      <c r="Q100"/>
      <c r="R100"/>
    </row>
    <row r="101" spans="1:18" ht="15" x14ac:dyDescent="0.25">
      <c r="A101" t="s">
        <v>1</v>
      </c>
      <c r="B101">
        <v>0</v>
      </c>
      <c r="C101">
        <v>0</v>
      </c>
      <c r="D101">
        <f>C101-B101</f>
        <v>0</v>
      </c>
      <c r="E101">
        <v>0</v>
      </c>
      <c r="F101"/>
      <c r="G101"/>
      <c r="H101"/>
      <c r="I101"/>
      <c r="J101"/>
      <c r="K101"/>
      <c r="L101"/>
      <c r="M101"/>
      <c r="N101"/>
      <c r="O101"/>
      <c r="P101"/>
      <c r="Q101"/>
      <c r="R101"/>
    </row>
    <row r="102" spans="1:18" ht="15" x14ac:dyDescent="0.25">
      <c r="A102" t="s">
        <v>2</v>
      </c>
      <c r="B102">
        <v>70098</v>
      </c>
      <c r="C102">
        <v>65184</v>
      </c>
      <c r="D102">
        <f>C102-B102</f>
        <v>-4914</v>
      </c>
      <c r="E102">
        <f t="shared" ref="E102:E117" si="6">D102/B102</f>
        <v>-7.0101857399640505E-2</v>
      </c>
      <c r="F102"/>
      <c r="G102"/>
      <c r="H102"/>
      <c r="I102"/>
      <c r="J102"/>
      <c r="K102"/>
      <c r="L102"/>
      <c r="M102"/>
      <c r="N102"/>
      <c r="O102"/>
      <c r="P102"/>
      <c r="Q102"/>
      <c r="R102"/>
    </row>
    <row r="103" spans="1:18" ht="15" x14ac:dyDescent="0.25">
      <c r="A103" t="s">
        <v>3</v>
      </c>
      <c r="B103">
        <v>121902</v>
      </c>
      <c r="C103">
        <v>69239</v>
      </c>
      <c r="D103">
        <f t="shared" ref="D103:D115" si="7">C103-B103</f>
        <v>-52663</v>
      </c>
      <c r="E103">
        <f t="shared" si="6"/>
        <v>-0.43201095962330399</v>
      </c>
      <c r="F103"/>
      <c r="G103"/>
      <c r="H103"/>
      <c r="I103"/>
      <c r="J103"/>
      <c r="K103"/>
      <c r="L103"/>
      <c r="M103"/>
      <c r="N103"/>
      <c r="O103"/>
      <c r="P103"/>
      <c r="Q103"/>
      <c r="R103"/>
    </row>
    <row r="104" spans="1:18" ht="15" x14ac:dyDescent="0.25">
      <c r="A104" t="s">
        <v>4</v>
      </c>
      <c r="B104">
        <v>484903</v>
      </c>
      <c r="C104">
        <v>493499</v>
      </c>
      <c r="D104">
        <f t="shared" si="7"/>
        <v>8596</v>
      </c>
      <c r="E104">
        <f t="shared" si="6"/>
        <v>1.7727256791564498E-2</v>
      </c>
      <c r="F104"/>
      <c r="G104"/>
      <c r="H104"/>
      <c r="I104"/>
      <c r="J104"/>
      <c r="K104"/>
      <c r="L104"/>
      <c r="M104"/>
      <c r="N104"/>
      <c r="O104"/>
      <c r="P104"/>
      <c r="Q104"/>
      <c r="R104"/>
    </row>
    <row r="105" spans="1:18" ht="15" x14ac:dyDescent="0.25">
      <c r="A105" t="s">
        <v>6</v>
      </c>
      <c r="B105">
        <v>2926208</v>
      </c>
      <c r="C105">
        <v>2904494</v>
      </c>
      <c r="D105">
        <f t="shared" si="7"/>
        <v>-21714</v>
      </c>
      <c r="E105">
        <f t="shared" si="6"/>
        <v>-7.4205251301342895E-3</v>
      </c>
      <c r="F105"/>
      <c r="G105"/>
      <c r="H105"/>
      <c r="I105"/>
      <c r="J105"/>
      <c r="K105"/>
      <c r="L105"/>
      <c r="M105"/>
      <c r="N105"/>
      <c r="O105"/>
      <c r="P105"/>
      <c r="Q105"/>
      <c r="R105"/>
    </row>
    <row r="106" spans="1:18" ht="15" x14ac:dyDescent="0.25">
      <c r="A106" t="s">
        <v>7</v>
      </c>
      <c r="B106">
        <v>650499</v>
      </c>
      <c r="C106">
        <v>757319</v>
      </c>
      <c r="D106">
        <f t="shared" si="7"/>
        <v>106820</v>
      </c>
      <c r="E106">
        <f t="shared" si="6"/>
        <v>0.16421239694449952</v>
      </c>
      <c r="F106"/>
      <c r="G106"/>
      <c r="H106"/>
      <c r="I106"/>
      <c r="J106"/>
      <c r="K106"/>
      <c r="L106"/>
      <c r="M106"/>
      <c r="N106"/>
      <c r="O106"/>
      <c r="P106"/>
      <c r="Q106"/>
      <c r="R106"/>
    </row>
    <row r="107" spans="1:18" ht="15" x14ac:dyDescent="0.25">
      <c r="A107" t="s">
        <v>8</v>
      </c>
      <c r="B107">
        <v>49202</v>
      </c>
      <c r="C107">
        <v>114135</v>
      </c>
      <c r="D107">
        <f t="shared" si="7"/>
        <v>64933</v>
      </c>
      <c r="E107">
        <f t="shared" si="6"/>
        <v>1.319722775496931</v>
      </c>
      <c r="F107"/>
      <c r="G107"/>
      <c r="H107"/>
      <c r="I107"/>
      <c r="J107"/>
      <c r="K107"/>
      <c r="L107"/>
      <c r="M107"/>
      <c r="N107"/>
      <c r="O107"/>
      <c r="P107"/>
      <c r="Q107"/>
      <c r="R107"/>
    </row>
    <row r="108" spans="1:18" ht="15" x14ac:dyDescent="0.25">
      <c r="A108" t="s">
        <v>9</v>
      </c>
      <c r="B108">
        <v>177918</v>
      </c>
      <c r="C108">
        <v>186462</v>
      </c>
      <c r="D108">
        <f t="shared" si="7"/>
        <v>8544</v>
      </c>
      <c r="E108">
        <f t="shared" si="6"/>
        <v>4.8022122550838028E-2</v>
      </c>
      <c r="F108"/>
      <c r="G108"/>
      <c r="H108"/>
      <c r="I108"/>
      <c r="J108"/>
      <c r="K108"/>
      <c r="L108"/>
      <c r="M108"/>
      <c r="N108"/>
      <c r="O108"/>
      <c r="P108"/>
      <c r="Q108"/>
      <c r="R108"/>
    </row>
    <row r="109" spans="1:18" ht="15" x14ac:dyDescent="0.25">
      <c r="A109" t="s">
        <v>11</v>
      </c>
      <c r="B109">
        <v>74452</v>
      </c>
      <c r="C109">
        <v>55220</v>
      </c>
      <c r="D109">
        <f t="shared" si="7"/>
        <v>-19232</v>
      </c>
      <c r="E109">
        <f t="shared" si="6"/>
        <v>-0.2583140815559018</v>
      </c>
      <c r="F109"/>
      <c r="G109"/>
      <c r="H109"/>
      <c r="I109"/>
      <c r="J109"/>
      <c r="K109"/>
      <c r="L109"/>
      <c r="M109"/>
      <c r="N109"/>
      <c r="O109"/>
      <c r="P109"/>
      <c r="Q109"/>
      <c r="R109"/>
    </row>
    <row r="110" spans="1:18" ht="15" x14ac:dyDescent="0.25">
      <c r="A110" t="s">
        <v>12</v>
      </c>
      <c r="B110">
        <v>383956</v>
      </c>
      <c r="C110">
        <v>395612</v>
      </c>
      <c r="D110">
        <f t="shared" si="7"/>
        <v>11656</v>
      </c>
      <c r="E110">
        <f t="shared" si="6"/>
        <v>3.0357645146839741E-2</v>
      </c>
      <c r="F110"/>
      <c r="G110"/>
      <c r="H110"/>
      <c r="I110"/>
      <c r="J110"/>
      <c r="K110"/>
      <c r="L110"/>
      <c r="M110"/>
      <c r="N110"/>
      <c r="O110"/>
      <c r="P110"/>
      <c r="Q110"/>
      <c r="R110"/>
    </row>
    <row r="111" spans="1:18" ht="15" x14ac:dyDescent="0.25">
      <c r="A111" t="s">
        <v>132</v>
      </c>
      <c r="B111">
        <v>1850975</v>
      </c>
      <c r="C111">
        <v>1695649</v>
      </c>
      <c r="D111">
        <f>C111-B111</f>
        <v>-155326</v>
      </c>
      <c r="E111">
        <f t="shared" si="6"/>
        <v>-8.3915774119045369E-2</v>
      </c>
      <c r="F111"/>
      <c r="G111"/>
      <c r="H111"/>
      <c r="I111"/>
      <c r="J111"/>
      <c r="K111"/>
      <c r="L111"/>
      <c r="M111"/>
      <c r="N111"/>
      <c r="O111"/>
      <c r="P111"/>
      <c r="Q111"/>
      <c r="R111"/>
    </row>
    <row r="112" spans="1:18" ht="15" x14ac:dyDescent="0.25">
      <c r="A112" t="s">
        <v>204</v>
      </c>
      <c r="B112">
        <v>2130793</v>
      </c>
      <c r="C112">
        <v>1791336</v>
      </c>
      <c r="D112">
        <f>C112-B112</f>
        <v>-339457</v>
      </c>
      <c r="E112">
        <v>1</v>
      </c>
      <c r="F112"/>
      <c r="G112"/>
      <c r="H112"/>
      <c r="I112"/>
      <c r="J112"/>
      <c r="K112"/>
      <c r="L112"/>
      <c r="M112"/>
      <c r="N112"/>
      <c r="O112"/>
      <c r="P112"/>
      <c r="Q112"/>
      <c r="R112"/>
    </row>
    <row r="113" spans="1:18" ht="15" x14ac:dyDescent="0.25">
      <c r="A113" t="s">
        <v>13</v>
      </c>
      <c r="B113">
        <v>472333</v>
      </c>
      <c r="C113">
        <v>475352</v>
      </c>
      <c r="D113">
        <f t="shared" si="7"/>
        <v>3019</v>
      </c>
      <c r="E113">
        <f t="shared" si="6"/>
        <v>6.3916770583465482E-3</v>
      </c>
      <c r="F113"/>
      <c r="G113"/>
      <c r="H113"/>
      <c r="I113"/>
      <c r="J113"/>
      <c r="K113"/>
      <c r="L113"/>
      <c r="M113"/>
      <c r="N113"/>
      <c r="O113"/>
      <c r="P113"/>
      <c r="Q113"/>
      <c r="R113"/>
    </row>
    <row r="114" spans="1:18" ht="15" x14ac:dyDescent="0.25">
      <c r="A114" t="s">
        <v>32</v>
      </c>
      <c r="B114">
        <v>206751</v>
      </c>
      <c r="C114">
        <v>225578</v>
      </c>
      <c r="D114">
        <f t="shared" si="7"/>
        <v>18827</v>
      </c>
      <c r="E114">
        <f t="shared" si="6"/>
        <v>9.1061228240734024E-2</v>
      </c>
      <c r="F114"/>
      <c r="G114"/>
      <c r="H114"/>
      <c r="I114"/>
      <c r="J114"/>
      <c r="K114"/>
      <c r="L114"/>
      <c r="M114"/>
      <c r="N114"/>
      <c r="O114"/>
      <c r="P114"/>
      <c r="Q114"/>
      <c r="R114"/>
    </row>
    <row r="115" spans="1:18" ht="15" x14ac:dyDescent="0.25">
      <c r="A115" t="s">
        <v>14</v>
      </c>
      <c r="B115">
        <v>0</v>
      </c>
      <c r="C115">
        <v>2</v>
      </c>
      <c r="D115">
        <f t="shared" si="7"/>
        <v>2</v>
      </c>
      <c r="E115">
        <v>0</v>
      </c>
      <c r="F115"/>
      <c r="G115"/>
      <c r="H115"/>
      <c r="I115"/>
      <c r="J115"/>
      <c r="K115"/>
      <c r="L115"/>
      <c r="M115"/>
      <c r="N115"/>
      <c r="O115"/>
      <c r="P115"/>
      <c r="Q115"/>
      <c r="R115"/>
    </row>
    <row r="116" spans="1:18" ht="15" x14ac:dyDescent="0.25">
      <c r="A116" t="s">
        <v>15</v>
      </c>
      <c r="B116">
        <v>169339</v>
      </c>
      <c r="C116">
        <v>224850</v>
      </c>
      <c r="D116">
        <f>C116-B116</f>
        <v>55511</v>
      </c>
      <c r="E116">
        <f t="shared" si="6"/>
        <v>0.32780989612552336</v>
      </c>
      <c r="F116"/>
      <c r="G116"/>
      <c r="H116"/>
      <c r="I116"/>
      <c r="J116"/>
      <c r="K116"/>
      <c r="L116"/>
      <c r="M116"/>
      <c r="N116"/>
      <c r="O116"/>
      <c r="P116"/>
      <c r="Q116"/>
      <c r="R116"/>
    </row>
    <row r="117" spans="1:18" ht="15" x14ac:dyDescent="0.25">
      <c r="A117" t="s">
        <v>218</v>
      </c>
      <c r="B117">
        <f>SUM(B101:B116)</f>
        <v>9769329</v>
      </c>
      <c r="C117">
        <f>SUM(C101:C116)</f>
        <v>9453931</v>
      </c>
      <c r="D117">
        <f>C117-B117</f>
        <v>-315398</v>
      </c>
      <c r="E117">
        <f t="shared" si="6"/>
        <v>-3.2284510021107896E-2</v>
      </c>
      <c r="F117"/>
      <c r="G117"/>
      <c r="H117"/>
      <c r="I117"/>
      <c r="J117"/>
      <c r="K117"/>
      <c r="L117"/>
      <c r="M117"/>
      <c r="N117"/>
      <c r="O117"/>
      <c r="P117"/>
      <c r="Q117"/>
      <c r="R117"/>
    </row>
    <row r="118" spans="1:18" s="9" customFormat="1" ht="15" x14ac:dyDescent="0.25">
      <c r="A118" t="s">
        <v>66</v>
      </c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</row>
    <row r="119" spans="1:18" s="9" customFormat="1" ht="15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</row>
    <row r="120" spans="1:18" s="9" customFormat="1" ht="15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</row>
    <row r="121" spans="1:18" s="9" customFormat="1" ht="15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</row>
    <row r="122" spans="1:18" s="9" customFormat="1" ht="15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</row>
    <row r="123" spans="1:18" s="9" customFormat="1" ht="15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</row>
    <row r="124" spans="1:18" s="9" customFormat="1" ht="15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</row>
    <row r="125" spans="1:18" s="9" customFormat="1" ht="15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</row>
    <row r="126" spans="1:18" s="9" customFormat="1" ht="15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</row>
    <row r="127" spans="1:18" s="9" customFormat="1" ht="15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</row>
    <row r="128" spans="1:18" s="9" customFormat="1" ht="30" customHeight="1" x14ac:dyDescent="0.25">
      <c r="A128" s="14" t="s">
        <v>255</v>
      </c>
      <c r="B128" s="14"/>
      <c r="C128" s="14"/>
      <c r="D128" s="14"/>
      <c r="E128" s="14"/>
      <c r="F128"/>
      <c r="G128"/>
      <c r="H128"/>
      <c r="I128"/>
      <c r="J128"/>
      <c r="K128"/>
      <c r="L128"/>
      <c r="M128"/>
      <c r="N128"/>
      <c r="O128"/>
      <c r="P128"/>
      <c r="Q128"/>
      <c r="R128"/>
    </row>
    <row r="129" spans="1:18" s="9" customFormat="1" ht="15" customHeight="1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</row>
    <row r="130" spans="1:18" ht="15" x14ac:dyDescent="0.25">
      <c r="A130" t="s">
        <v>83</v>
      </c>
      <c r="B130">
        <v>2024</v>
      </c>
      <c r="C130">
        <v>2025</v>
      </c>
      <c r="D130" t="s">
        <v>170</v>
      </c>
      <c r="E130" t="s">
        <v>81</v>
      </c>
      <c r="F130"/>
      <c r="G130"/>
      <c r="H130"/>
      <c r="I130"/>
      <c r="J130"/>
      <c r="K130"/>
      <c r="L130"/>
      <c r="M130"/>
      <c r="N130"/>
      <c r="O130"/>
      <c r="P130"/>
      <c r="Q130"/>
      <c r="R130"/>
    </row>
    <row r="131" spans="1:18" ht="15" x14ac:dyDescent="0.25">
      <c r="A131" t="s">
        <v>46</v>
      </c>
      <c r="B131">
        <v>7209985</v>
      </c>
      <c r="C131">
        <v>6783074</v>
      </c>
      <c r="D131">
        <f>C131-B131</f>
        <v>-426911</v>
      </c>
      <c r="E131">
        <f>D131/B131</f>
        <v>-5.9211080189487217E-2</v>
      </c>
      <c r="F131"/>
      <c r="G131"/>
      <c r="H131"/>
      <c r="I131"/>
      <c r="J131"/>
      <c r="K131"/>
      <c r="L131"/>
      <c r="M131"/>
      <c r="N131"/>
      <c r="O131"/>
      <c r="P131"/>
      <c r="Q131"/>
      <c r="R131"/>
    </row>
    <row r="132" spans="1:18" ht="15" x14ac:dyDescent="0.25">
      <c r="A132" t="s">
        <v>56</v>
      </c>
      <c r="B132">
        <v>1226917</v>
      </c>
      <c r="C132">
        <v>1426598</v>
      </c>
      <c r="D132">
        <f>C132-B132</f>
        <v>199681</v>
      </c>
      <c r="E132">
        <f>D132/B132</f>
        <v>0.16275021048693594</v>
      </c>
      <c r="F132"/>
      <c r="G132"/>
      <c r="H132"/>
      <c r="I132"/>
      <c r="J132"/>
      <c r="K132"/>
      <c r="L132"/>
      <c r="M132"/>
      <c r="N132"/>
      <c r="O132"/>
      <c r="P132"/>
      <c r="Q132"/>
      <c r="R132"/>
    </row>
    <row r="133" spans="1:18" ht="15" x14ac:dyDescent="0.25">
      <c r="A133" t="s">
        <v>45</v>
      </c>
      <c r="B133">
        <v>1332427</v>
      </c>
      <c r="C133">
        <v>1244259</v>
      </c>
      <c r="D133">
        <f>C133-B133</f>
        <v>-88168</v>
      </c>
      <c r="E133">
        <f>D133/B133</f>
        <v>-6.6170979723467027E-2</v>
      </c>
      <c r="F133"/>
      <c r="G133"/>
      <c r="H133"/>
      <c r="I133"/>
      <c r="J133"/>
      <c r="K133"/>
      <c r="L133"/>
      <c r="M133"/>
      <c r="N133"/>
      <c r="O133"/>
      <c r="P133"/>
      <c r="Q133"/>
      <c r="R133"/>
    </row>
    <row r="134" spans="1:18" ht="15" x14ac:dyDescent="0.25">
      <c r="A134" t="s">
        <v>16</v>
      </c>
      <c r="B134">
        <f>SUM(B131:B133)</f>
        <v>9769329</v>
      </c>
      <c r="C134">
        <f>SUM(C131:C133)</f>
        <v>9453931</v>
      </c>
      <c r="D134">
        <f>C134-B134</f>
        <v>-315398</v>
      </c>
      <c r="E134">
        <f>D134/B134</f>
        <v>-3.2284510021107896E-2</v>
      </c>
      <c r="F134"/>
      <c r="G134"/>
      <c r="H134"/>
      <c r="I134"/>
      <c r="J134"/>
      <c r="K134"/>
      <c r="L134"/>
      <c r="M134"/>
      <c r="N134"/>
      <c r="O134"/>
      <c r="P134"/>
      <c r="Q134"/>
      <c r="R134"/>
    </row>
    <row r="135" spans="1:18" s="9" customFormat="1" ht="15" x14ac:dyDescent="0.25">
      <c r="A135" t="s">
        <v>66</v>
      </c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</row>
    <row r="136" spans="1:18" s="9" customFormat="1" ht="15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</row>
    <row r="137" spans="1:18" s="9" customFormat="1" ht="15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</row>
    <row r="138" spans="1:18" s="9" customFormat="1" ht="15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</row>
    <row r="139" spans="1:18" s="9" customFormat="1" ht="15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</row>
    <row r="140" spans="1:18" s="9" customFormat="1" ht="15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</row>
    <row r="141" spans="1:18" s="9" customFormat="1" ht="15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</row>
    <row r="142" spans="1:18" s="9" customFormat="1" ht="15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</row>
    <row r="143" spans="1:18" s="9" customFormat="1" ht="15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</row>
    <row r="144" spans="1:18" s="9" customFormat="1" ht="15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</row>
    <row r="145" spans="1:18" s="9" customFormat="1" ht="15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</row>
    <row r="146" spans="1:18" s="9" customFormat="1" ht="15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</row>
    <row r="147" spans="1:18" s="9" customFormat="1" ht="15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</row>
    <row r="148" spans="1:18" s="9" customFormat="1" ht="15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</row>
    <row r="149" spans="1:18" s="9" customFormat="1" ht="15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</row>
    <row r="150" spans="1:18" s="9" customFormat="1" ht="15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</row>
    <row r="151" spans="1:18" s="9" customFormat="1" ht="15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</row>
    <row r="152" spans="1:18" s="9" customFormat="1" ht="15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</row>
    <row r="153" spans="1:18" s="9" customFormat="1" ht="15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</row>
    <row r="154" spans="1:18" s="9" customFormat="1" x14ac:dyDescent="0.2"/>
    <row r="155" spans="1:18" s="9" customFormat="1" x14ac:dyDescent="0.2"/>
    <row r="156" spans="1:18" s="9" customFormat="1" x14ac:dyDescent="0.2"/>
    <row r="157" spans="1:18" s="9" customFormat="1" x14ac:dyDescent="0.2"/>
    <row r="158" spans="1:18" s="9" customFormat="1" x14ac:dyDescent="0.2"/>
    <row r="159" spans="1:18" s="9" customFormat="1" x14ac:dyDescent="0.2"/>
    <row r="160" spans="1:18" s="9" customFormat="1" x14ac:dyDescent="0.2"/>
    <row r="161" s="9" customFormat="1" x14ac:dyDescent="0.2"/>
    <row r="162" s="9" customFormat="1" x14ac:dyDescent="0.2"/>
    <row r="163" s="9" customFormat="1" x14ac:dyDescent="0.2"/>
    <row r="164" s="9" customFormat="1" x14ac:dyDescent="0.2"/>
    <row r="165" s="9" customFormat="1" x14ac:dyDescent="0.2"/>
    <row r="166" s="9" customFormat="1" x14ac:dyDescent="0.2"/>
    <row r="167" s="9" customFormat="1" x14ac:dyDescent="0.2"/>
    <row r="168" s="9" customFormat="1" x14ac:dyDescent="0.2"/>
    <row r="169" s="9" customFormat="1" x14ac:dyDescent="0.2"/>
    <row r="170" s="9" customFormat="1" x14ac:dyDescent="0.2"/>
    <row r="171" s="9" customFormat="1" x14ac:dyDescent="0.2"/>
    <row r="172" s="9" customFormat="1" x14ac:dyDescent="0.2"/>
    <row r="173" s="9" customFormat="1" x14ac:dyDescent="0.2"/>
    <row r="174" s="9" customFormat="1" x14ac:dyDescent="0.2"/>
    <row r="175" s="9" customFormat="1" x14ac:dyDescent="0.2"/>
    <row r="176" s="9" customFormat="1" x14ac:dyDescent="0.2"/>
    <row r="177" s="9" customFormat="1" x14ac:dyDescent="0.2"/>
    <row r="178" s="9" customFormat="1" x14ac:dyDescent="0.2"/>
    <row r="179" s="9" customFormat="1" x14ac:dyDescent="0.2"/>
    <row r="180" s="9" customFormat="1" x14ac:dyDescent="0.2"/>
    <row r="181" s="9" customFormat="1" x14ac:dyDescent="0.2"/>
    <row r="182" s="9" customFormat="1" x14ac:dyDescent="0.2"/>
    <row r="183" s="9" customFormat="1" x14ac:dyDescent="0.2"/>
    <row r="184" s="9" customFormat="1" x14ac:dyDescent="0.2"/>
    <row r="185" s="9" customFormat="1" x14ac:dyDescent="0.2"/>
    <row r="186" s="9" customFormat="1" x14ac:dyDescent="0.2"/>
    <row r="187" s="9" customFormat="1" x14ac:dyDescent="0.2"/>
    <row r="188" s="9" customFormat="1" x14ac:dyDescent="0.2"/>
    <row r="189" s="9" customFormat="1" x14ac:dyDescent="0.2"/>
    <row r="190" s="9" customFormat="1" x14ac:dyDescent="0.2"/>
    <row r="191" s="9" customFormat="1" x14ac:dyDescent="0.2"/>
    <row r="192" s="9" customFormat="1" x14ac:dyDescent="0.2"/>
    <row r="193" s="9" customFormat="1" x14ac:dyDescent="0.2"/>
    <row r="194" s="9" customFormat="1" x14ac:dyDescent="0.2"/>
    <row r="195" s="9" customFormat="1" x14ac:dyDescent="0.2"/>
    <row r="196" s="9" customFormat="1" x14ac:dyDescent="0.2"/>
    <row r="197" s="9" customFormat="1" x14ac:dyDescent="0.2"/>
    <row r="198" s="9" customFormat="1" x14ac:dyDescent="0.2"/>
    <row r="199" s="9" customFormat="1" x14ac:dyDescent="0.2"/>
    <row r="200" s="9" customFormat="1" x14ac:dyDescent="0.2"/>
  </sheetData>
  <mergeCells count="9">
    <mergeCell ref="A38:E38"/>
    <mergeCell ref="A128:E128"/>
    <mergeCell ref="A2:R2"/>
    <mergeCell ref="A37:E37"/>
    <mergeCell ref="A5:R5"/>
    <mergeCell ref="A4:R4"/>
    <mergeCell ref="A3:R3"/>
    <mergeCell ref="A98:E98"/>
    <mergeCell ref="A99:E99"/>
  </mergeCells>
  <pageMargins left="0.7" right="0.7" top="0.75" bottom="0.75" header="0.3" footer="0.3"/>
  <pageSetup scale="39" orientation="landscape" r:id="rId1"/>
  <rowBreaks count="1" manualBreakCount="1">
    <brk id="61" max="16383" man="1"/>
  </rowBreaks>
  <ignoredErrors>
    <ignoredError sqref="B52:C52 B134:C134 B45:D45 B117:C117 B57:C57" formulaRange="1"/>
    <ignoredError sqref="E41:E45 E48:E52 E55:E59 E102:E117" evalErro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219"/>
  <sheetViews>
    <sheetView tabSelected="1" zoomScale="40" zoomScaleNormal="40" workbookViewId="0"/>
  </sheetViews>
  <sheetFormatPr baseColWidth="10" defaultRowHeight="15" x14ac:dyDescent="0.25"/>
  <cols>
    <col min="1" max="1" width="13.42578125" style="5" customWidth="1"/>
    <col min="2" max="2" width="25.28515625" customWidth="1"/>
    <col min="3" max="3" width="20.85546875" customWidth="1"/>
    <col min="4" max="4" width="26.85546875" customWidth="1"/>
    <col min="5" max="5" width="18" customWidth="1"/>
    <col min="6" max="6" width="20" customWidth="1"/>
    <col min="7" max="7" width="28.7109375" customWidth="1"/>
    <col min="8" max="8" width="21.85546875" style="5" bestFit="1" customWidth="1"/>
    <col min="9" max="9" width="15.85546875" style="5" bestFit="1" customWidth="1"/>
    <col min="10" max="10" width="15.7109375" style="5" customWidth="1"/>
    <col min="11" max="11" width="13.7109375" style="5" bestFit="1" customWidth="1"/>
    <col min="12" max="13" width="11.5703125" style="5"/>
  </cols>
  <sheetData>
    <row r="1" spans="1:12" s="5" customFormat="1" x14ac:dyDescent="0.25">
      <c r="A1"/>
      <c r="B1"/>
      <c r="C1"/>
      <c r="D1"/>
      <c r="E1"/>
      <c r="F1"/>
      <c r="G1"/>
      <c r="H1"/>
      <c r="I1"/>
      <c r="J1"/>
      <c r="K1"/>
      <c r="L1"/>
    </row>
    <row r="2" spans="1:12" s="5" customFormat="1" x14ac:dyDescent="0.25">
      <c r="A2"/>
      <c r="B2"/>
      <c r="C2"/>
      <c r="D2"/>
      <c r="E2"/>
      <c r="F2"/>
      <c r="G2"/>
      <c r="H2"/>
      <c r="I2"/>
      <c r="J2"/>
      <c r="K2"/>
      <c r="L2"/>
    </row>
    <row r="3" spans="1:12" s="5" customFormat="1" x14ac:dyDescent="0.25">
      <c r="A3"/>
      <c r="B3"/>
      <c r="C3"/>
      <c r="D3"/>
      <c r="E3"/>
      <c r="F3"/>
      <c r="G3"/>
      <c r="H3"/>
      <c r="I3"/>
      <c r="J3"/>
      <c r="K3"/>
      <c r="L3"/>
    </row>
    <row r="4" spans="1:12" s="5" customFormat="1" x14ac:dyDescent="0.25">
      <c r="A4"/>
      <c r="B4"/>
      <c r="C4"/>
      <c r="D4"/>
      <c r="E4"/>
      <c r="F4"/>
      <c r="G4"/>
      <c r="H4"/>
      <c r="I4"/>
      <c r="J4"/>
      <c r="K4"/>
      <c r="L4"/>
    </row>
    <row r="5" spans="1:12" s="5" customFormat="1" x14ac:dyDescent="0.25">
      <c r="A5"/>
      <c r="B5"/>
      <c r="C5"/>
      <c r="D5"/>
      <c r="E5"/>
      <c r="F5"/>
      <c r="G5"/>
      <c r="H5"/>
      <c r="I5"/>
      <c r="J5"/>
      <c r="K5"/>
      <c r="L5"/>
    </row>
    <row r="6" spans="1:12" s="5" customFormat="1" x14ac:dyDescent="0.25">
      <c r="A6"/>
      <c r="B6"/>
      <c r="C6"/>
      <c r="D6"/>
      <c r="E6"/>
      <c r="F6"/>
      <c r="G6"/>
      <c r="H6"/>
      <c r="I6"/>
      <c r="J6"/>
      <c r="K6"/>
      <c r="L6"/>
    </row>
    <row r="7" spans="1:12" s="5" customFormat="1" x14ac:dyDescent="0.25">
      <c r="A7"/>
      <c r="B7"/>
      <c r="C7"/>
      <c r="D7"/>
      <c r="E7"/>
      <c r="F7"/>
      <c r="G7"/>
      <c r="H7"/>
      <c r="I7"/>
      <c r="J7"/>
      <c r="K7"/>
      <c r="L7"/>
    </row>
    <row r="8" spans="1:12" s="5" customFormat="1" x14ac:dyDescent="0.25">
      <c r="A8"/>
      <c r="B8" s="14" t="s">
        <v>27</v>
      </c>
      <c r="C8" s="14"/>
      <c r="D8" s="14"/>
      <c r="E8" s="14"/>
      <c r="F8" s="14"/>
      <c r="G8" s="14"/>
      <c r="H8"/>
      <c r="I8"/>
      <c r="J8"/>
      <c r="K8"/>
      <c r="L8"/>
    </row>
    <row r="9" spans="1:12" s="5" customFormat="1" x14ac:dyDescent="0.25">
      <c r="A9"/>
      <c r="B9" s="14" t="s">
        <v>90</v>
      </c>
      <c r="C9" s="14"/>
      <c r="D9" s="14"/>
      <c r="E9" s="14"/>
      <c r="F9" s="14"/>
      <c r="G9" s="14"/>
      <c r="H9"/>
      <c r="I9"/>
      <c r="J9"/>
      <c r="K9"/>
      <c r="L9"/>
    </row>
    <row r="10" spans="1:12" s="5" customFormat="1" x14ac:dyDescent="0.25">
      <c r="A10"/>
      <c r="B10" s="14" t="s">
        <v>103</v>
      </c>
      <c r="C10" s="14"/>
      <c r="D10" s="14"/>
      <c r="E10" s="14"/>
      <c r="F10" s="14"/>
      <c r="G10" s="14"/>
      <c r="H10"/>
      <c r="I10"/>
      <c r="J10"/>
      <c r="K10"/>
      <c r="L10"/>
    </row>
    <row r="11" spans="1:12" s="5" customFormat="1" x14ac:dyDescent="0.25">
      <c r="A11"/>
      <c r="B11" s="14" t="s">
        <v>232</v>
      </c>
      <c r="C11" s="14"/>
      <c r="D11" s="14"/>
      <c r="E11" s="14"/>
      <c r="F11" s="14"/>
      <c r="G11" s="14"/>
      <c r="H11"/>
      <c r="I11"/>
      <c r="J11"/>
      <c r="K11"/>
      <c r="L11"/>
    </row>
    <row r="12" spans="1:12" s="5" customFormat="1" x14ac:dyDescent="0.25">
      <c r="A12"/>
      <c r="B12"/>
      <c r="C12"/>
      <c r="D12"/>
      <c r="E12"/>
      <c r="F12"/>
      <c r="G12"/>
      <c r="H12"/>
      <c r="I12"/>
      <c r="J12"/>
      <c r="K12"/>
      <c r="L12"/>
    </row>
    <row r="13" spans="1:12" x14ac:dyDescent="0.25">
      <c r="A13"/>
      <c r="B13" t="s">
        <v>80</v>
      </c>
      <c r="C13" t="s">
        <v>104</v>
      </c>
      <c r="D13" t="s">
        <v>105</v>
      </c>
      <c r="E13" t="s">
        <v>106</v>
      </c>
      <c r="F13" t="s">
        <v>107</v>
      </c>
      <c r="G13" t="s">
        <v>108</v>
      </c>
      <c r="H13"/>
      <c r="I13"/>
      <c r="J13"/>
      <c r="K13"/>
      <c r="L13"/>
    </row>
    <row r="14" spans="1:12" x14ac:dyDescent="0.25">
      <c r="A14"/>
      <c r="B14" t="s">
        <v>36</v>
      </c>
      <c r="C14">
        <v>50</v>
      </c>
      <c r="D14">
        <v>200815</v>
      </c>
      <c r="E14">
        <f>SUM(C14:D14)</f>
        <v>200865</v>
      </c>
      <c r="F14">
        <v>61346</v>
      </c>
      <c r="G14">
        <v>27</v>
      </c>
      <c r="H14"/>
      <c r="I14"/>
      <c r="J14"/>
      <c r="K14"/>
      <c r="L14"/>
    </row>
    <row r="15" spans="1:12" x14ac:dyDescent="0.25">
      <c r="A15"/>
      <c r="B15" t="s">
        <v>86</v>
      </c>
      <c r="C15">
        <v>61</v>
      </c>
      <c r="D15">
        <v>142044</v>
      </c>
      <c r="E15">
        <f t="shared" ref="E15:E22" si="0">SUM(C15:D15)</f>
        <v>142105</v>
      </c>
      <c r="F15">
        <v>52229</v>
      </c>
      <c r="G15">
        <v>109</v>
      </c>
      <c r="H15"/>
      <c r="I15"/>
      <c r="J15"/>
      <c r="K15"/>
      <c r="L15"/>
    </row>
    <row r="16" spans="1:12" x14ac:dyDescent="0.25">
      <c r="A16"/>
      <c r="B16" t="s">
        <v>8</v>
      </c>
      <c r="C16">
        <v>2846</v>
      </c>
      <c r="D16">
        <v>17</v>
      </c>
      <c r="E16">
        <f t="shared" si="0"/>
        <v>2863</v>
      </c>
      <c r="F16">
        <v>1254</v>
      </c>
      <c r="G16">
        <v>16</v>
      </c>
      <c r="H16"/>
      <c r="I16"/>
      <c r="J16"/>
      <c r="K16"/>
      <c r="L16"/>
    </row>
    <row r="17" spans="1:12" x14ac:dyDescent="0.25">
      <c r="A17"/>
      <c r="B17" t="s">
        <v>14</v>
      </c>
      <c r="C17">
        <v>0</v>
      </c>
      <c r="D17">
        <v>0</v>
      </c>
      <c r="E17">
        <f t="shared" si="0"/>
        <v>0</v>
      </c>
      <c r="F17">
        <v>0</v>
      </c>
      <c r="G17">
        <v>0</v>
      </c>
      <c r="H17"/>
      <c r="I17"/>
      <c r="J17"/>
      <c r="K17"/>
      <c r="L17"/>
    </row>
    <row r="18" spans="1:12" x14ac:dyDescent="0.25">
      <c r="A18"/>
      <c r="B18" t="s">
        <v>220</v>
      </c>
      <c r="C18">
        <v>0</v>
      </c>
      <c r="D18">
        <v>0</v>
      </c>
      <c r="E18">
        <f t="shared" si="0"/>
        <v>0</v>
      </c>
      <c r="F18">
        <v>0</v>
      </c>
      <c r="G18">
        <v>0</v>
      </c>
      <c r="H18"/>
      <c r="I18"/>
      <c r="J18"/>
      <c r="K18"/>
      <c r="L18"/>
    </row>
    <row r="19" spans="1:12" x14ac:dyDescent="0.25">
      <c r="A19"/>
      <c r="B19" t="s">
        <v>109</v>
      </c>
      <c r="C19">
        <v>13383</v>
      </c>
      <c r="D19">
        <v>0</v>
      </c>
      <c r="E19">
        <f t="shared" si="0"/>
        <v>13383</v>
      </c>
      <c r="F19">
        <v>4409</v>
      </c>
      <c r="G19">
        <v>14247</v>
      </c>
      <c r="H19"/>
      <c r="I19"/>
      <c r="J19"/>
      <c r="K19"/>
      <c r="L19"/>
    </row>
    <row r="20" spans="1:12" x14ac:dyDescent="0.25">
      <c r="A20"/>
      <c r="B20" t="s">
        <v>31</v>
      </c>
      <c r="C20">
        <v>0</v>
      </c>
      <c r="D20">
        <v>0</v>
      </c>
      <c r="E20">
        <f t="shared" si="0"/>
        <v>0</v>
      </c>
      <c r="F20">
        <v>0</v>
      </c>
      <c r="G20">
        <v>0</v>
      </c>
      <c r="H20"/>
      <c r="I20"/>
      <c r="J20"/>
      <c r="K20"/>
      <c r="L20"/>
    </row>
    <row r="21" spans="1:12" x14ac:dyDescent="0.25">
      <c r="A21"/>
      <c r="B21" t="s">
        <v>191</v>
      </c>
      <c r="C21">
        <v>0</v>
      </c>
      <c r="D21">
        <v>31200</v>
      </c>
      <c r="E21">
        <f t="shared" si="0"/>
        <v>31200</v>
      </c>
      <c r="F21">
        <v>9951</v>
      </c>
      <c r="G21">
        <v>7</v>
      </c>
      <c r="H21"/>
      <c r="I21"/>
      <c r="J21"/>
      <c r="K21"/>
      <c r="L21"/>
    </row>
    <row r="22" spans="1:12" x14ac:dyDescent="0.25">
      <c r="A22"/>
      <c r="B22" t="s">
        <v>17</v>
      </c>
      <c r="C22">
        <f>SUM(C14:C21)</f>
        <v>16340</v>
      </c>
      <c r="D22">
        <f>SUM(D14:D21)</f>
        <v>374076</v>
      </c>
      <c r="E22">
        <f t="shared" si="0"/>
        <v>390416</v>
      </c>
      <c r="F22">
        <f>SUM(F14:F21)</f>
        <v>129189</v>
      </c>
      <c r="G22">
        <f>SUM(G14:G21)</f>
        <v>14406</v>
      </c>
      <c r="H22"/>
      <c r="I22"/>
      <c r="J22"/>
      <c r="K22"/>
      <c r="L22"/>
    </row>
    <row r="23" spans="1:12" s="5" customFormat="1" x14ac:dyDescent="0.25">
      <c r="A23"/>
      <c r="B23" t="s">
        <v>66</v>
      </c>
      <c r="C23"/>
      <c r="D23"/>
      <c r="E23"/>
      <c r="F23"/>
      <c r="G23"/>
      <c r="H23"/>
      <c r="I23"/>
      <c r="J23"/>
      <c r="K23"/>
      <c r="L23"/>
    </row>
    <row r="24" spans="1:12" s="5" customFormat="1" x14ac:dyDescent="0.25">
      <c r="A24"/>
      <c r="B24" s="14" t="s">
        <v>203</v>
      </c>
      <c r="C24" s="14"/>
      <c r="D24" s="14"/>
      <c r="E24" s="14"/>
      <c r="F24" s="14"/>
      <c r="G24" s="14"/>
      <c r="H24"/>
      <c r="I24"/>
      <c r="J24"/>
      <c r="K24"/>
      <c r="L24"/>
    </row>
    <row r="25" spans="1:12" s="5" customFormat="1" x14ac:dyDescent="0.25">
      <c r="A25"/>
      <c r="B25"/>
      <c r="C25"/>
      <c r="D25"/>
      <c r="E25"/>
      <c r="F25"/>
      <c r="G25"/>
      <c r="H25"/>
      <c r="I25"/>
      <c r="J25"/>
      <c r="K25"/>
      <c r="L25"/>
    </row>
    <row r="26" spans="1:12" s="5" customFormat="1" x14ac:dyDescent="0.25">
      <c r="A26"/>
      <c r="B26"/>
      <c r="C26"/>
      <c r="D26"/>
      <c r="E26"/>
      <c r="F26"/>
      <c r="G26"/>
      <c r="H26"/>
      <c r="I26"/>
      <c r="J26"/>
      <c r="K26"/>
      <c r="L26"/>
    </row>
    <row r="27" spans="1:12" s="5" customFormat="1" x14ac:dyDescent="0.25">
      <c r="A27"/>
      <c r="B27"/>
      <c r="C27"/>
      <c r="D27"/>
      <c r="E27"/>
      <c r="F27"/>
      <c r="G27"/>
      <c r="H27"/>
      <c r="I27"/>
      <c r="J27"/>
      <c r="K27"/>
      <c r="L27"/>
    </row>
    <row r="28" spans="1:12" s="5" customFormat="1" x14ac:dyDescent="0.25">
      <c r="A28"/>
      <c r="B28"/>
      <c r="C28"/>
      <c r="D28"/>
      <c r="E28"/>
      <c r="F28"/>
      <c r="G28"/>
      <c r="H28"/>
      <c r="I28"/>
      <c r="J28"/>
      <c r="K28"/>
      <c r="L28"/>
    </row>
    <row r="29" spans="1:12" s="5" customFormat="1" x14ac:dyDescent="0.25">
      <c r="A29"/>
      <c r="B29"/>
      <c r="C29"/>
      <c r="D29"/>
      <c r="E29"/>
      <c r="F29"/>
      <c r="G29"/>
      <c r="H29"/>
      <c r="I29"/>
      <c r="J29"/>
      <c r="K29"/>
      <c r="L29"/>
    </row>
    <row r="30" spans="1:12" s="5" customFormat="1" x14ac:dyDescent="0.25">
      <c r="A30"/>
      <c r="B30"/>
      <c r="C30"/>
      <c r="D30"/>
      <c r="E30"/>
      <c r="F30"/>
      <c r="G30"/>
      <c r="H30"/>
      <c r="I30"/>
      <c r="J30"/>
      <c r="K30"/>
      <c r="L30"/>
    </row>
    <row r="31" spans="1:12" s="5" customFormat="1" x14ac:dyDescent="0.25">
      <c r="A31"/>
      <c r="B31"/>
      <c r="C31"/>
      <c r="D31"/>
      <c r="E31"/>
      <c r="F31"/>
      <c r="G31"/>
      <c r="H31"/>
      <c r="I31"/>
      <c r="J31"/>
      <c r="K31"/>
      <c r="L31"/>
    </row>
    <row r="32" spans="1:12" s="5" customFormat="1" x14ac:dyDescent="0.25">
      <c r="A32"/>
      <c r="B32"/>
      <c r="C32"/>
      <c r="D32"/>
      <c r="E32"/>
      <c r="F32"/>
      <c r="G32"/>
      <c r="H32"/>
      <c r="I32"/>
      <c r="J32"/>
      <c r="K32"/>
      <c r="L32"/>
    </row>
    <row r="33" spans="1:12" s="5" customFormat="1" x14ac:dyDescent="0.25">
      <c r="A33"/>
      <c r="B33"/>
      <c r="C33"/>
      <c r="D33"/>
      <c r="E33"/>
      <c r="F33"/>
      <c r="G33"/>
      <c r="H33"/>
      <c r="I33"/>
      <c r="J33"/>
      <c r="K33"/>
      <c r="L33"/>
    </row>
    <row r="34" spans="1:12" s="5" customFormat="1" x14ac:dyDescent="0.25">
      <c r="A34"/>
      <c r="B34"/>
      <c r="C34"/>
      <c r="D34"/>
      <c r="E34"/>
      <c r="F34"/>
      <c r="G34"/>
      <c r="H34"/>
      <c r="I34"/>
      <c r="J34"/>
      <c r="K34"/>
      <c r="L34"/>
    </row>
    <row r="35" spans="1:12" s="5" customFormat="1" x14ac:dyDescent="0.25">
      <c r="A35"/>
      <c r="B35"/>
      <c r="C35"/>
      <c r="D35"/>
      <c r="E35"/>
      <c r="F35"/>
      <c r="G35"/>
      <c r="H35"/>
      <c r="I35"/>
      <c r="J35"/>
      <c r="K35"/>
      <c r="L35"/>
    </row>
    <row r="36" spans="1:12" s="5" customFormat="1" ht="28.9" customHeight="1" x14ac:dyDescent="0.25">
      <c r="A36"/>
      <c r="B36" s="14" t="s">
        <v>248</v>
      </c>
      <c r="C36" s="14"/>
      <c r="D36"/>
      <c r="E36"/>
      <c r="F36"/>
      <c r="G36"/>
      <c r="H36"/>
      <c r="I36"/>
      <c r="J36"/>
      <c r="K36"/>
      <c r="L36"/>
    </row>
    <row r="37" spans="1:12" s="5" customFormat="1" x14ac:dyDescent="0.25">
      <c r="A37"/>
      <c r="B37" t="s">
        <v>35</v>
      </c>
      <c r="C37">
        <v>2025</v>
      </c>
      <c r="D37"/>
      <c r="E37"/>
      <c r="F37"/>
      <c r="G37"/>
      <c r="H37"/>
      <c r="I37"/>
      <c r="J37"/>
      <c r="K37"/>
      <c r="L37"/>
    </row>
    <row r="38" spans="1:12" s="5" customFormat="1" ht="20.45" customHeight="1" x14ac:dyDescent="0.25">
      <c r="A38"/>
      <c r="B38" t="s">
        <v>36</v>
      </c>
      <c r="C38">
        <v>42</v>
      </c>
      <c r="D38"/>
      <c r="E38"/>
      <c r="F38"/>
      <c r="G38"/>
      <c r="H38"/>
      <c r="I38"/>
      <c r="J38"/>
      <c r="K38"/>
      <c r="L38"/>
    </row>
    <row r="39" spans="1:12" s="5" customFormat="1" ht="22.15" customHeight="1" x14ac:dyDescent="0.25">
      <c r="A39"/>
      <c r="B39" t="s">
        <v>86</v>
      </c>
      <c r="C39">
        <v>33</v>
      </c>
      <c r="D39"/>
      <c r="E39"/>
      <c r="F39"/>
      <c r="G39"/>
      <c r="H39"/>
      <c r="I39"/>
      <c r="J39"/>
      <c r="K39"/>
      <c r="L39"/>
    </row>
    <row r="40" spans="1:12" s="5" customFormat="1" ht="21.6" customHeight="1" x14ac:dyDescent="0.25">
      <c r="A40"/>
      <c r="B40" t="s">
        <v>8</v>
      </c>
      <c r="C40">
        <v>1</v>
      </c>
      <c r="D40"/>
      <c r="E40"/>
      <c r="F40"/>
      <c r="G40"/>
      <c r="H40"/>
      <c r="I40"/>
      <c r="J40"/>
      <c r="K40"/>
      <c r="L40"/>
    </row>
    <row r="41" spans="1:12" s="5" customFormat="1" ht="36" customHeight="1" x14ac:dyDescent="0.25">
      <c r="A41"/>
      <c r="B41" t="s">
        <v>14</v>
      </c>
      <c r="C41">
        <v>0</v>
      </c>
      <c r="D41"/>
      <c r="E41"/>
      <c r="F41"/>
      <c r="G41"/>
      <c r="H41"/>
      <c r="I41"/>
      <c r="J41"/>
      <c r="K41"/>
      <c r="L41"/>
    </row>
    <row r="42" spans="1:12" s="5" customFormat="1" ht="31.9" customHeight="1" x14ac:dyDescent="0.25">
      <c r="A42"/>
      <c r="B42" t="s">
        <v>220</v>
      </c>
      <c r="C42">
        <v>0</v>
      </c>
      <c r="D42"/>
      <c r="E42"/>
      <c r="F42"/>
      <c r="G42"/>
      <c r="H42"/>
      <c r="I42"/>
      <c r="J42"/>
      <c r="K42"/>
      <c r="L42"/>
    </row>
    <row r="43" spans="1:12" s="5" customFormat="1" ht="36" customHeight="1" x14ac:dyDescent="0.25">
      <c r="A43"/>
      <c r="B43" t="s">
        <v>109</v>
      </c>
      <c r="C43">
        <v>40</v>
      </c>
      <c r="D43"/>
      <c r="E43"/>
      <c r="F43"/>
      <c r="G43"/>
      <c r="H43"/>
      <c r="I43"/>
      <c r="J43"/>
      <c r="K43"/>
      <c r="L43"/>
    </row>
    <row r="44" spans="1:12" s="5" customFormat="1" x14ac:dyDescent="0.25">
      <c r="A44"/>
      <c r="B44" t="s">
        <v>31</v>
      </c>
      <c r="C44">
        <v>0</v>
      </c>
      <c r="D44"/>
      <c r="E44"/>
      <c r="F44"/>
      <c r="G44"/>
      <c r="H44"/>
      <c r="I44"/>
      <c r="J44"/>
      <c r="K44"/>
      <c r="L44"/>
    </row>
    <row r="45" spans="1:12" ht="35.450000000000003" customHeight="1" x14ac:dyDescent="0.25">
      <c r="A45"/>
      <c r="B45" t="s">
        <v>191</v>
      </c>
      <c r="C45">
        <v>6</v>
      </c>
      <c r="H45"/>
      <c r="I45"/>
      <c r="J45"/>
      <c r="K45"/>
      <c r="L45"/>
    </row>
    <row r="46" spans="1:12" x14ac:dyDescent="0.25">
      <c r="A46"/>
      <c r="B46" t="s">
        <v>17</v>
      </c>
      <c r="C46">
        <f>SUM(C38:C45)</f>
        <v>122</v>
      </c>
      <c r="H46"/>
      <c r="I46"/>
      <c r="J46"/>
      <c r="K46"/>
      <c r="L46"/>
    </row>
    <row r="47" spans="1:12" x14ac:dyDescent="0.25">
      <c r="A47"/>
      <c r="B47" t="s">
        <v>66</v>
      </c>
      <c r="H47"/>
      <c r="I47"/>
      <c r="J47"/>
      <c r="K47"/>
      <c r="L47"/>
    </row>
    <row r="48" spans="1:12" x14ac:dyDescent="0.25">
      <c r="A48"/>
      <c r="H48"/>
      <c r="I48"/>
      <c r="J48"/>
      <c r="K48"/>
      <c r="L48"/>
    </row>
    <row r="49" spans="1:12" x14ac:dyDescent="0.25">
      <c r="A49"/>
      <c r="H49"/>
      <c r="I49"/>
      <c r="J49"/>
      <c r="K49"/>
      <c r="L49"/>
    </row>
    <row r="50" spans="1:12" x14ac:dyDescent="0.25">
      <c r="A50"/>
      <c r="H50"/>
      <c r="I50"/>
      <c r="J50"/>
      <c r="K50"/>
      <c r="L50"/>
    </row>
    <row r="51" spans="1:12" x14ac:dyDescent="0.25">
      <c r="A51"/>
      <c r="B51" s="14" t="s">
        <v>27</v>
      </c>
      <c r="C51" s="14"/>
      <c r="D51" s="14"/>
      <c r="E51" s="14"/>
      <c r="F51" s="14"/>
      <c r="G51" s="14"/>
      <c r="H51" s="14"/>
      <c r="I51" s="14"/>
      <c r="J51" s="14"/>
      <c r="K51" s="14"/>
      <c r="L51"/>
    </row>
    <row r="52" spans="1:12" x14ac:dyDescent="0.25">
      <c r="A52"/>
      <c r="D52" s="14" t="s">
        <v>90</v>
      </c>
      <c r="E52" s="14"/>
      <c r="F52" s="14"/>
      <c r="G52" s="14"/>
      <c r="H52" s="14"/>
      <c r="I52"/>
      <c r="J52"/>
      <c r="K52"/>
      <c r="L52"/>
    </row>
    <row r="53" spans="1:12" x14ac:dyDescent="0.25">
      <c r="A53"/>
      <c r="E53" s="14" t="s">
        <v>103</v>
      </c>
      <c r="F53" s="14"/>
      <c r="G53" s="14"/>
      <c r="H53"/>
      <c r="I53"/>
      <c r="J53"/>
      <c r="K53"/>
      <c r="L53"/>
    </row>
    <row r="54" spans="1:12" x14ac:dyDescent="0.25">
      <c r="A54"/>
      <c r="D54" s="14" t="s">
        <v>261</v>
      </c>
      <c r="E54" s="14"/>
      <c r="F54" s="14"/>
      <c r="G54" s="14"/>
      <c r="H54" s="14"/>
      <c r="I54"/>
      <c r="J54"/>
      <c r="K54"/>
      <c r="L54"/>
    </row>
    <row r="55" spans="1:12" x14ac:dyDescent="0.25">
      <c r="A55"/>
      <c r="D55" s="14" t="s">
        <v>249</v>
      </c>
      <c r="E55" s="14"/>
      <c r="F55" s="14"/>
      <c r="G55" s="14"/>
      <c r="H55" s="14"/>
      <c r="I55"/>
      <c r="J55"/>
      <c r="K55"/>
      <c r="L55"/>
    </row>
    <row r="56" spans="1:12" s="5" customFormat="1" x14ac:dyDescent="0.25">
      <c r="A56"/>
      <c r="B56"/>
      <c r="C56"/>
      <c r="D56" t="s">
        <v>221</v>
      </c>
      <c r="E56">
        <v>2024</v>
      </c>
      <c r="F56">
        <v>2025</v>
      </c>
      <c r="G56" t="s">
        <v>33</v>
      </c>
      <c r="H56" t="s">
        <v>34</v>
      </c>
      <c r="I56"/>
      <c r="J56"/>
      <c r="K56"/>
      <c r="L56"/>
    </row>
    <row r="57" spans="1:12" s="5" customFormat="1" x14ac:dyDescent="0.25">
      <c r="A57"/>
      <c r="B57"/>
      <c r="C57"/>
      <c r="D57" t="s">
        <v>36</v>
      </c>
      <c r="E57">
        <v>265532</v>
      </c>
      <c r="F57">
        <v>200865</v>
      </c>
      <c r="G57">
        <f>F57-E57</f>
        <v>-64667</v>
      </c>
      <c r="H57">
        <f>G57/E57</f>
        <v>-0.24353750207131344</v>
      </c>
      <c r="I57"/>
      <c r="J57"/>
      <c r="K57"/>
      <c r="L57"/>
    </row>
    <row r="58" spans="1:12" s="5" customFormat="1" x14ac:dyDescent="0.25">
      <c r="A58"/>
      <c r="B58"/>
      <c r="C58"/>
      <c r="D58" t="s">
        <v>86</v>
      </c>
      <c r="E58">
        <v>146426</v>
      </c>
      <c r="F58">
        <v>142105</v>
      </c>
      <c r="G58">
        <f t="shared" ref="G58:G65" si="1">F58-E58</f>
        <v>-4321</v>
      </c>
      <c r="H58">
        <f t="shared" ref="H58:H62" si="2">G58/E58</f>
        <v>-2.9509786513324136E-2</v>
      </c>
      <c r="I58"/>
      <c r="J58"/>
      <c r="K58"/>
      <c r="L58"/>
    </row>
    <row r="59" spans="1:12" s="5" customFormat="1" x14ac:dyDescent="0.25">
      <c r="A59"/>
      <c r="B59"/>
      <c r="C59"/>
      <c r="D59" t="s">
        <v>8</v>
      </c>
      <c r="E59">
        <v>36372</v>
      </c>
      <c r="F59">
        <v>2863</v>
      </c>
      <c r="G59">
        <f t="shared" si="1"/>
        <v>-33509</v>
      </c>
      <c r="H59">
        <f t="shared" si="2"/>
        <v>-0.92128560431100848</v>
      </c>
      <c r="I59"/>
      <c r="J59"/>
      <c r="K59"/>
      <c r="L59"/>
    </row>
    <row r="60" spans="1:12" s="5" customFormat="1" x14ac:dyDescent="0.25">
      <c r="A60"/>
      <c r="B60"/>
      <c r="C60"/>
      <c r="D60" t="s">
        <v>14</v>
      </c>
      <c r="E60">
        <v>0</v>
      </c>
      <c r="F60">
        <v>0</v>
      </c>
      <c r="G60">
        <f t="shared" si="1"/>
        <v>0</v>
      </c>
      <c r="H60">
        <v>0</v>
      </c>
      <c r="I60"/>
      <c r="J60"/>
      <c r="K60"/>
      <c r="L60"/>
    </row>
    <row r="61" spans="1:12" s="5" customFormat="1" x14ac:dyDescent="0.25">
      <c r="A61"/>
      <c r="B61"/>
      <c r="C61"/>
      <c r="D61" t="s">
        <v>220</v>
      </c>
      <c r="E61">
        <v>1</v>
      </c>
      <c r="F61">
        <v>0</v>
      </c>
      <c r="G61">
        <f t="shared" si="1"/>
        <v>-1</v>
      </c>
      <c r="H61">
        <v>1</v>
      </c>
      <c r="I61"/>
      <c r="J61"/>
      <c r="K61"/>
      <c r="L61"/>
    </row>
    <row r="62" spans="1:12" s="5" customFormat="1" x14ac:dyDescent="0.25">
      <c r="A62"/>
      <c r="B62"/>
      <c r="C62"/>
      <c r="D62" t="s">
        <v>109</v>
      </c>
      <c r="E62">
        <v>12197</v>
      </c>
      <c r="F62">
        <v>13383</v>
      </c>
      <c r="G62">
        <f t="shared" si="1"/>
        <v>1186</v>
      </c>
      <c r="H62">
        <f t="shared" si="2"/>
        <v>9.7237025498073296E-2</v>
      </c>
      <c r="I62"/>
      <c r="J62"/>
      <c r="K62"/>
      <c r="L62"/>
    </row>
    <row r="63" spans="1:12" s="5" customFormat="1" x14ac:dyDescent="0.25">
      <c r="A63"/>
      <c r="B63"/>
      <c r="C63"/>
      <c r="D63" t="s">
        <v>31</v>
      </c>
      <c r="E63">
        <v>0</v>
      </c>
      <c r="F63">
        <v>0</v>
      </c>
      <c r="G63">
        <f t="shared" si="1"/>
        <v>0</v>
      </c>
      <c r="H63">
        <v>0</v>
      </c>
      <c r="I63"/>
      <c r="J63"/>
      <c r="K63"/>
      <c r="L63"/>
    </row>
    <row r="64" spans="1:12" s="5" customFormat="1" x14ac:dyDescent="0.25">
      <c r="A64"/>
      <c r="B64"/>
      <c r="C64"/>
      <c r="D64" t="s">
        <v>191</v>
      </c>
      <c r="E64">
        <v>0</v>
      </c>
      <c r="F64">
        <v>31200</v>
      </c>
      <c r="G64">
        <f t="shared" si="1"/>
        <v>31200</v>
      </c>
      <c r="H64">
        <v>1</v>
      </c>
      <c r="I64"/>
      <c r="J64"/>
      <c r="K64"/>
      <c r="L64"/>
    </row>
    <row r="65" spans="1:12" s="5" customFormat="1" x14ac:dyDescent="0.25">
      <c r="A65"/>
      <c r="B65"/>
      <c r="C65"/>
      <c r="D65" t="s">
        <v>17</v>
      </c>
      <c r="E65">
        <f>SUM(E57:E64)</f>
        <v>460528</v>
      </c>
      <c r="F65">
        <f>SUM(F57:F64)</f>
        <v>390416</v>
      </c>
      <c r="G65">
        <f t="shared" si="1"/>
        <v>-70112</v>
      </c>
      <c r="H65">
        <f>G65/E65</f>
        <v>-0.15224264322690478</v>
      </c>
      <c r="I65"/>
      <c r="J65"/>
      <c r="K65"/>
      <c r="L65"/>
    </row>
    <row r="66" spans="1:12" ht="39" customHeight="1" x14ac:dyDescent="0.25">
      <c r="A66"/>
      <c r="D66" t="s">
        <v>66</v>
      </c>
      <c r="H66"/>
      <c r="I66"/>
      <c r="J66"/>
      <c r="K66"/>
      <c r="L66"/>
    </row>
    <row r="67" spans="1:12" x14ac:dyDescent="0.25">
      <c r="A67"/>
      <c r="H67"/>
      <c r="I67"/>
      <c r="J67"/>
      <c r="K67"/>
      <c r="L67"/>
    </row>
    <row r="68" spans="1:12" x14ac:dyDescent="0.25">
      <c r="A68"/>
      <c r="H68"/>
      <c r="I68"/>
      <c r="J68"/>
      <c r="K68"/>
      <c r="L68"/>
    </row>
    <row r="69" spans="1:12" x14ac:dyDescent="0.25">
      <c r="A69"/>
      <c r="H69"/>
      <c r="I69"/>
      <c r="J69"/>
      <c r="K69"/>
      <c r="L69"/>
    </row>
    <row r="70" spans="1:12" x14ac:dyDescent="0.25">
      <c r="A70"/>
      <c r="H70"/>
      <c r="I70"/>
      <c r="J70"/>
      <c r="K70"/>
      <c r="L70"/>
    </row>
    <row r="71" spans="1:12" x14ac:dyDescent="0.25">
      <c r="A71"/>
      <c r="H71"/>
      <c r="I71"/>
      <c r="J71"/>
      <c r="K71"/>
      <c r="L71"/>
    </row>
    <row r="72" spans="1:12" x14ac:dyDescent="0.25">
      <c r="A72"/>
      <c r="H72"/>
      <c r="I72"/>
      <c r="J72"/>
      <c r="K72"/>
      <c r="L72"/>
    </row>
    <row r="73" spans="1:12" x14ac:dyDescent="0.25">
      <c r="A73"/>
      <c r="H73"/>
      <c r="I73"/>
      <c r="J73"/>
      <c r="K73"/>
      <c r="L73"/>
    </row>
    <row r="74" spans="1:12" x14ac:dyDescent="0.25">
      <c r="A74"/>
      <c r="H74"/>
      <c r="I74"/>
      <c r="J74"/>
      <c r="K74"/>
      <c r="L74"/>
    </row>
    <row r="75" spans="1:12" x14ac:dyDescent="0.25">
      <c r="A75"/>
      <c r="H75"/>
      <c r="I75"/>
      <c r="J75"/>
      <c r="K75"/>
      <c r="L75"/>
    </row>
    <row r="76" spans="1:12" s="5" customFormat="1" x14ac:dyDescent="0.25">
      <c r="A76"/>
      <c r="B76"/>
      <c r="C76"/>
      <c r="D76"/>
      <c r="E76"/>
      <c r="F76"/>
      <c r="G76"/>
      <c r="H76"/>
      <c r="I76"/>
      <c r="J76"/>
      <c r="K76"/>
      <c r="L76"/>
    </row>
    <row r="77" spans="1:12" s="5" customFormat="1" x14ac:dyDescent="0.25">
      <c r="A77"/>
      <c r="B77"/>
      <c r="C77"/>
      <c r="D77"/>
      <c r="E77"/>
      <c r="F77"/>
      <c r="G77"/>
      <c r="H77"/>
      <c r="I77"/>
      <c r="J77"/>
      <c r="K77"/>
      <c r="L77"/>
    </row>
    <row r="78" spans="1:12" s="5" customFormat="1" ht="4.9000000000000004" customHeight="1" x14ac:dyDescent="0.25">
      <c r="A78"/>
      <c r="B78"/>
      <c r="C78"/>
      <c r="D78"/>
      <c r="E78"/>
      <c r="F78"/>
      <c r="G78"/>
      <c r="H78"/>
      <c r="I78"/>
      <c r="J78"/>
      <c r="K78"/>
      <c r="L78"/>
    </row>
    <row r="79" spans="1:12" s="5" customFormat="1" x14ac:dyDescent="0.25">
      <c r="A79"/>
      <c r="B79"/>
      <c r="C79"/>
      <c r="D79"/>
      <c r="E79"/>
      <c r="F79"/>
      <c r="G79"/>
      <c r="H79"/>
      <c r="I79"/>
      <c r="J79"/>
      <c r="K79"/>
      <c r="L79"/>
    </row>
    <row r="80" spans="1:12" s="5" customFormat="1" x14ac:dyDescent="0.25">
      <c r="A80"/>
      <c r="B80"/>
      <c r="C80"/>
      <c r="D80"/>
      <c r="E80"/>
      <c r="F80"/>
      <c r="G80"/>
      <c r="H80"/>
      <c r="I80"/>
      <c r="J80"/>
      <c r="K80"/>
      <c r="L80"/>
    </row>
    <row r="81" spans="1:12" x14ac:dyDescent="0.25">
      <c r="A81"/>
      <c r="H81"/>
      <c r="I81"/>
      <c r="J81"/>
      <c r="K81"/>
      <c r="L81"/>
    </row>
    <row r="82" spans="1:12" x14ac:dyDescent="0.25">
      <c r="A82"/>
      <c r="H82"/>
      <c r="I82"/>
      <c r="J82"/>
      <c r="K82"/>
      <c r="L82"/>
    </row>
    <row r="83" spans="1:12" x14ac:dyDescent="0.25">
      <c r="A83"/>
      <c r="H83"/>
      <c r="I83"/>
      <c r="J83"/>
      <c r="K83"/>
      <c r="L83"/>
    </row>
    <row r="84" spans="1:12" x14ac:dyDescent="0.25">
      <c r="A84"/>
      <c r="H84"/>
      <c r="I84"/>
      <c r="J84"/>
      <c r="K84"/>
      <c r="L84"/>
    </row>
    <row r="85" spans="1:12" x14ac:dyDescent="0.25">
      <c r="A85"/>
      <c r="H85"/>
      <c r="I85"/>
      <c r="J85"/>
      <c r="K85"/>
      <c r="L85"/>
    </row>
    <row r="86" spans="1:12" x14ac:dyDescent="0.25">
      <c r="A86"/>
      <c r="H86"/>
      <c r="I86"/>
      <c r="J86"/>
      <c r="K86"/>
      <c r="L86"/>
    </row>
    <row r="87" spans="1:12" x14ac:dyDescent="0.25">
      <c r="A87"/>
      <c r="H87"/>
      <c r="I87"/>
      <c r="J87"/>
      <c r="K87"/>
      <c r="L87"/>
    </row>
    <row r="88" spans="1:12" x14ac:dyDescent="0.25">
      <c r="A88"/>
      <c r="H88"/>
      <c r="I88"/>
      <c r="J88"/>
      <c r="K88"/>
      <c r="L88"/>
    </row>
    <row r="89" spans="1:12" x14ac:dyDescent="0.25">
      <c r="A89"/>
      <c r="H89"/>
      <c r="I89"/>
      <c r="J89"/>
      <c r="K89"/>
      <c r="L89"/>
    </row>
    <row r="90" spans="1:12" x14ac:dyDescent="0.25">
      <c r="A90"/>
      <c r="H90"/>
      <c r="I90"/>
      <c r="J90"/>
      <c r="K90"/>
      <c r="L90"/>
    </row>
    <row r="91" spans="1:12" x14ac:dyDescent="0.25">
      <c r="A91"/>
      <c r="H91"/>
      <c r="I91"/>
      <c r="J91"/>
      <c r="K91"/>
      <c r="L91"/>
    </row>
    <row r="92" spans="1:12" x14ac:dyDescent="0.25">
      <c r="A92"/>
      <c r="H92"/>
      <c r="I92"/>
      <c r="J92"/>
      <c r="K92"/>
      <c r="L92"/>
    </row>
    <row r="93" spans="1:12" s="5" customFormat="1" x14ac:dyDescent="0.25">
      <c r="A93"/>
      <c r="B93"/>
      <c r="C93"/>
      <c r="D93"/>
      <c r="E93"/>
      <c r="F93"/>
      <c r="G93"/>
      <c r="H93"/>
      <c r="I93"/>
      <c r="J93"/>
      <c r="K93"/>
      <c r="L93"/>
    </row>
    <row r="94" spans="1:12" s="5" customFormat="1" x14ac:dyDescent="0.25">
      <c r="A94"/>
      <c r="B94"/>
      <c r="C94"/>
      <c r="D94"/>
      <c r="E94"/>
      <c r="F94"/>
      <c r="G94"/>
      <c r="H94"/>
      <c r="I94"/>
      <c r="J94"/>
      <c r="K94"/>
      <c r="L94"/>
    </row>
    <row r="95" spans="1:12" s="5" customFormat="1" x14ac:dyDescent="0.25">
      <c r="A95"/>
      <c r="B95"/>
      <c r="C95"/>
      <c r="D95"/>
      <c r="E95"/>
      <c r="F95"/>
      <c r="G95"/>
      <c r="H95"/>
      <c r="I95"/>
      <c r="J95"/>
      <c r="K95"/>
      <c r="L95"/>
    </row>
    <row r="96" spans="1:12" s="5" customFormat="1" x14ac:dyDescent="0.25">
      <c r="A96"/>
      <c r="B96"/>
      <c r="C96"/>
      <c r="D96"/>
      <c r="E96"/>
      <c r="F96"/>
      <c r="G96"/>
      <c r="H96"/>
      <c r="I96"/>
      <c r="J96"/>
      <c r="K96"/>
      <c r="L96"/>
    </row>
    <row r="97" spans="1:12" s="5" customFormat="1" x14ac:dyDescent="0.25">
      <c r="A97"/>
      <c r="B97"/>
      <c r="C97"/>
      <c r="D97"/>
      <c r="E97"/>
      <c r="F97"/>
      <c r="G97"/>
      <c r="H97"/>
      <c r="I97"/>
      <c r="J97"/>
      <c r="K97"/>
      <c r="L97"/>
    </row>
    <row r="98" spans="1:12" s="5" customFormat="1" x14ac:dyDescent="0.25">
      <c r="A98"/>
      <c r="B98"/>
      <c r="C98"/>
      <c r="D98"/>
      <c r="E98"/>
      <c r="F98"/>
      <c r="G98"/>
      <c r="H98"/>
      <c r="I98"/>
      <c r="J98"/>
      <c r="K98"/>
      <c r="L98"/>
    </row>
    <row r="99" spans="1:12" s="5" customFormat="1" x14ac:dyDescent="0.25">
      <c r="A99"/>
      <c r="B99"/>
      <c r="C99"/>
      <c r="D99"/>
      <c r="E99"/>
      <c r="F99"/>
      <c r="G99"/>
      <c r="H99"/>
      <c r="I99"/>
      <c r="J99"/>
      <c r="K99"/>
      <c r="L99"/>
    </row>
    <row r="100" spans="1:12" s="5" customFormat="1" x14ac:dyDescent="0.25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s="5" customFormat="1" x14ac:dyDescent="0.25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s="5" customFormat="1" x14ac:dyDescent="0.25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s="5" customFormat="1" x14ac:dyDescent="0.25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s="5" customFormat="1" x14ac:dyDescent="0.25">
      <c r="A104"/>
      <c r="B104" s="14" t="s">
        <v>27</v>
      </c>
      <c r="C104" s="14"/>
      <c r="D104" s="14"/>
      <c r="E104" s="14"/>
      <c r="F104" s="14"/>
      <c r="G104" s="14"/>
      <c r="H104" s="14"/>
      <c r="I104" s="14"/>
      <c r="J104" s="14"/>
      <c r="K104" s="14"/>
      <c r="L104" s="14"/>
    </row>
    <row r="105" spans="1:12" s="5" customFormat="1" x14ac:dyDescent="0.25">
      <c r="A105"/>
      <c r="B105" s="14" t="s">
        <v>90</v>
      </c>
      <c r="C105" s="14"/>
      <c r="D105" s="14"/>
      <c r="E105" s="14"/>
      <c r="F105" s="14"/>
      <c r="G105" s="14"/>
      <c r="H105" s="14"/>
      <c r="I105" s="14"/>
      <c r="J105" s="14"/>
      <c r="K105" s="14"/>
      <c r="L105" s="14"/>
    </row>
    <row r="106" spans="1:12" s="5" customFormat="1" x14ac:dyDescent="0.25">
      <c r="A106"/>
      <c r="B106" s="14" t="s">
        <v>113</v>
      </c>
      <c r="C106" s="14"/>
      <c r="D106" s="14"/>
      <c r="E106" s="14"/>
      <c r="F106" s="14"/>
      <c r="G106" s="14"/>
      <c r="H106" s="14"/>
      <c r="I106" s="14"/>
      <c r="J106" s="14"/>
      <c r="K106" s="14"/>
      <c r="L106" s="14"/>
    </row>
    <row r="107" spans="1:12" s="5" customFormat="1" x14ac:dyDescent="0.25">
      <c r="A107"/>
      <c r="B107" s="14" t="s">
        <v>233</v>
      </c>
      <c r="C107" s="14"/>
      <c r="D107" s="14"/>
      <c r="E107" s="14"/>
      <c r="F107" s="14"/>
      <c r="G107" s="14"/>
      <c r="H107" s="14"/>
      <c r="I107" s="14"/>
      <c r="J107" s="14"/>
      <c r="K107" s="14"/>
      <c r="L107" s="14"/>
    </row>
    <row r="108" spans="1:12" ht="48" customHeight="1" x14ac:dyDescent="0.25">
      <c r="A108" t="s">
        <v>114</v>
      </c>
      <c r="B108" t="s">
        <v>36</v>
      </c>
      <c r="C108" t="s">
        <v>5</v>
      </c>
      <c r="D108" t="s">
        <v>8</v>
      </c>
      <c r="E108" t="s">
        <v>89</v>
      </c>
      <c r="F108" t="s">
        <v>115</v>
      </c>
      <c r="G108" t="s">
        <v>109</v>
      </c>
      <c r="H108" t="s">
        <v>191</v>
      </c>
      <c r="I108" t="s">
        <v>86</v>
      </c>
      <c r="J108" t="s">
        <v>116</v>
      </c>
      <c r="K108" t="s">
        <v>16</v>
      </c>
      <c r="L108"/>
    </row>
    <row r="109" spans="1:12" x14ac:dyDescent="0.25">
      <c r="A109" t="s">
        <v>250</v>
      </c>
      <c r="B109">
        <v>96291</v>
      </c>
      <c r="C109">
        <v>0</v>
      </c>
      <c r="D109">
        <v>2863</v>
      </c>
      <c r="E109">
        <v>0</v>
      </c>
      <c r="F109">
        <v>0</v>
      </c>
      <c r="G109">
        <v>7614</v>
      </c>
      <c r="H109">
        <v>10694</v>
      </c>
      <c r="I109">
        <v>73424</v>
      </c>
      <c r="J109">
        <v>0</v>
      </c>
      <c r="K109">
        <f>SUM(B109:J109)</f>
        <v>190886</v>
      </c>
      <c r="L109"/>
    </row>
    <row r="110" spans="1:12" x14ac:dyDescent="0.25">
      <c r="A110" t="s">
        <v>251</v>
      </c>
      <c r="B110">
        <v>54675</v>
      </c>
      <c r="C110">
        <v>0</v>
      </c>
      <c r="D110">
        <v>0</v>
      </c>
      <c r="E110">
        <v>0</v>
      </c>
      <c r="F110">
        <v>0</v>
      </c>
      <c r="G110">
        <v>3381</v>
      </c>
      <c r="H110">
        <v>10521</v>
      </c>
      <c r="I110">
        <v>32442</v>
      </c>
      <c r="J110">
        <v>0</v>
      </c>
      <c r="K110">
        <f>SUM(B110:J110)</f>
        <v>101019</v>
      </c>
      <c r="L110"/>
    </row>
    <row r="111" spans="1:12" x14ac:dyDescent="0.25">
      <c r="A111" t="s">
        <v>252</v>
      </c>
      <c r="B111">
        <v>49899</v>
      </c>
      <c r="C111">
        <v>0</v>
      </c>
      <c r="D111">
        <v>0</v>
      </c>
      <c r="E111">
        <v>0</v>
      </c>
      <c r="F111">
        <v>0</v>
      </c>
      <c r="G111">
        <v>2388</v>
      </c>
      <c r="H111">
        <v>9985</v>
      </c>
      <c r="I111">
        <v>36239</v>
      </c>
      <c r="J111">
        <v>0</v>
      </c>
      <c r="K111">
        <f>SUM(B111:J111)</f>
        <v>98511</v>
      </c>
      <c r="L111"/>
    </row>
    <row r="112" spans="1:12" x14ac:dyDescent="0.25">
      <c r="A112" t="s">
        <v>16</v>
      </c>
      <c r="B112">
        <f>SUM(B109:B111)</f>
        <v>200865</v>
      </c>
      <c r="C112">
        <f t="shared" ref="C112:K112" si="3">SUM(C109:C111)</f>
        <v>0</v>
      </c>
      <c r="D112">
        <f t="shared" si="3"/>
        <v>2863</v>
      </c>
      <c r="E112">
        <f t="shared" si="3"/>
        <v>0</v>
      </c>
      <c r="F112">
        <f t="shared" si="3"/>
        <v>0</v>
      </c>
      <c r="G112">
        <f t="shared" si="3"/>
        <v>13383</v>
      </c>
      <c r="H112">
        <f t="shared" si="3"/>
        <v>31200</v>
      </c>
      <c r="I112">
        <f t="shared" si="3"/>
        <v>142105</v>
      </c>
      <c r="J112">
        <f t="shared" si="3"/>
        <v>0</v>
      </c>
      <c r="K112">
        <f t="shared" si="3"/>
        <v>390416</v>
      </c>
      <c r="L112"/>
    </row>
    <row r="113" spans="1:12" s="5" customFormat="1" x14ac:dyDescent="0.25">
      <c r="A113" t="s">
        <v>66</v>
      </c>
      <c r="B113"/>
      <c r="C113"/>
      <c r="D113"/>
      <c r="E113"/>
      <c r="F113"/>
      <c r="G113"/>
      <c r="H113"/>
      <c r="I113"/>
      <c r="J113"/>
      <c r="K113"/>
      <c r="L113"/>
    </row>
    <row r="114" spans="1:12" s="5" customFormat="1" x14ac:dyDescent="0.25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s="5" customFormat="1" x14ac:dyDescent="0.25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s="5" customFormat="1" x14ac:dyDescent="0.25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s="5" customFormat="1" x14ac:dyDescent="0.25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s="5" customFormat="1" x14ac:dyDescent="0.25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s="5" customFormat="1" x14ac:dyDescent="0.25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s="5" customFormat="1" x14ac:dyDescent="0.25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s="5" customFormat="1" x14ac:dyDescent="0.25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s="5" customFormat="1" x14ac:dyDescent="0.25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s="5" customFormat="1" x14ac:dyDescent="0.25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s="5" customFormat="1" x14ac:dyDescent="0.25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x14ac:dyDescent="0.25">
      <c r="A125"/>
      <c r="H125"/>
      <c r="I125"/>
      <c r="J125"/>
      <c r="K125"/>
      <c r="L125"/>
    </row>
    <row r="126" spans="1:12" x14ac:dyDescent="0.25">
      <c r="A126"/>
      <c r="H126"/>
      <c r="I126"/>
      <c r="J126"/>
      <c r="K126"/>
      <c r="L126"/>
    </row>
    <row r="127" spans="1:12" x14ac:dyDescent="0.25">
      <c r="A127"/>
      <c r="H127"/>
      <c r="I127"/>
      <c r="J127"/>
      <c r="K127"/>
      <c r="L127"/>
    </row>
    <row r="128" spans="1:12" x14ac:dyDescent="0.25">
      <c r="A128"/>
      <c r="H128"/>
      <c r="I128"/>
      <c r="J128"/>
      <c r="K128"/>
      <c r="L128"/>
    </row>
    <row r="129" spans="1:12" x14ac:dyDescent="0.25">
      <c r="A129"/>
      <c r="H129"/>
      <c r="I129"/>
      <c r="J129"/>
      <c r="K129"/>
      <c r="L129"/>
    </row>
    <row r="130" spans="1:12" x14ac:dyDescent="0.25">
      <c r="A130"/>
      <c r="H130"/>
      <c r="I130"/>
      <c r="J130"/>
      <c r="K130"/>
      <c r="L130"/>
    </row>
    <row r="131" spans="1:12" x14ac:dyDescent="0.25">
      <c r="A131"/>
      <c r="H131"/>
      <c r="I131"/>
      <c r="J131"/>
      <c r="K131"/>
      <c r="L131"/>
    </row>
    <row r="132" spans="1:12" x14ac:dyDescent="0.25">
      <c r="A132"/>
      <c r="H132"/>
      <c r="I132"/>
      <c r="J132"/>
      <c r="K132"/>
      <c r="L132"/>
    </row>
    <row r="133" spans="1:12" x14ac:dyDescent="0.25">
      <c r="A133"/>
      <c r="H133"/>
      <c r="I133"/>
      <c r="J133"/>
      <c r="K133"/>
      <c r="L133"/>
    </row>
    <row r="134" spans="1:12" x14ac:dyDescent="0.25">
      <c r="A134"/>
      <c r="H134"/>
      <c r="I134"/>
      <c r="J134"/>
      <c r="K134"/>
      <c r="L134"/>
    </row>
    <row r="135" spans="1:12" x14ac:dyDescent="0.25">
      <c r="A135"/>
      <c r="H135"/>
      <c r="I135"/>
      <c r="J135"/>
      <c r="K135"/>
      <c r="L135"/>
    </row>
    <row r="136" spans="1:12" x14ac:dyDescent="0.25">
      <c r="A136"/>
      <c r="H136"/>
      <c r="I136"/>
      <c r="J136"/>
      <c r="K136"/>
      <c r="L136"/>
    </row>
    <row r="137" spans="1:12" x14ac:dyDescent="0.25">
      <c r="A137"/>
      <c r="H137"/>
      <c r="I137"/>
      <c r="J137"/>
      <c r="K137"/>
      <c r="L137"/>
    </row>
    <row r="138" spans="1:12" x14ac:dyDescent="0.25">
      <c r="A138"/>
      <c r="H138"/>
      <c r="I138"/>
      <c r="J138"/>
      <c r="K138"/>
      <c r="L138"/>
    </row>
    <row r="139" spans="1:12" x14ac:dyDescent="0.25">
      <c r="A139"/>
      <c r="H139"/>
      <c r="I139"/>
      <c r="J139"/>
      <c r="K139"/>
      <c r="L139"/>
    </row>
    <row r="140" spans="1:12" s="5" customFormat="1" x14ac:dyDescent="0.25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s="5" customFormat="1" x14ac:dyDescent="0.25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s="5" customFormat="1" x14ac:dyDescent="0.25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s="5" customFormat="1" x14ac:dyDescent="0.25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s="5" customFormat="1" x14ac:dyDescent="0.25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s="5" customFormat="1" x14ac:dyDescent="0.25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s="5" customFormat="1" x14ac:dyDescent="0.25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s="5" customFormat="1" x14ac:dyDescent="0.25">
      <c r="A147"/>
      <c r="B147" s="14" t="s">
        <v>27</v>
      </c>
      <c r="C147" s="14"/>
      <c r="D147" s="14"/>
      <c r="E147" s="14"/>
      <c r="F147" s="14"/>
      <c r="G147"/>
      <c r="H147"/>
      <c r="I147"/>
      <c r="J147"/>
      <c r="K147"/>
      <c r="L147"/>
    </row>
    <row r="148" spans="1:12" s="5" customFormat="1" x14ac:dyDescent="0.25">
      <c r="A148"/>
      <c r="B148" s="14" t="s">
        <v>100</v>
      </c>
      <c r="C148" s="14"/>
      <c r="D148" s="14"/>
      <c r="E148" s="14"/>
      <c r="F148" s="14"/>
      <c r="G148"/>
      <c r="H148"/>
      <c r="I148"/>
      <c r="J148"/>
      <c r="K148"/>
      <c r="L148"/>
    </row>
    <row r="149" spans="1:12" s="5" customFormat="1" x14ac:dyDescent="0.25">
      <c r="A149"/>
      <c r="B149" s="14" t="s">
        <v>103</v>
      </c>
      <c r="C149" s="14"/>
      <c r="D149" s="14"/>
      <c r="E149" s="14"/>
      <c r="F149" s="14"/>
      <c r="G149"/>
      <c r="H149"/>
      <c r="I149"/>
      <c r="J149"/>
      <c r="K149"/>
      <c r="L149"/>
    </row>
    <row r="150" spans="1:12" s="5" customFormat="1" x14ac:dyDescent="0.25">
      <c r="A150"/>
      <c r="B150" s="14" t="s">
        <v>253</v>
      </c>
      <c r="C150" s="14"/>
      <c r="D150" s="14"/>
      <c r="E150" s="14"/>
      <c r="F150" s="14"/>
      <c r="G150"/>
      <c r="H150"/>
      <c r="I150"/>
      <c r="J150"/>
      <c r="K150"/>
      <c r="L150"/>
    </row>
    <row r="151" spans="1:12" s="5" customFormat="1" x14ac:dyDescent="0.25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x14ac:dyDescent="0.25">
      <c r="A152"/>
      <c r="C152">
        <v>2024</v>
      </c>
      <c r="D152">
        <v>2025</v>
      </c>
      <c r="E152" t="s">
        <v>206</v>
      </c>
      <c r="F152" t="s">
        <v>207</v>
      </c>
      <c r="H152"/>
      <c r="I152"/>
      <c r="J152"/>
      <c r="K152"/>
      <c r="L152"/>
    </row>
    <row r="153" spans="1:12" x14ac:dyDescent="0.25">
      <c r="A153"/>
      <c r="B153" t="s">
        <v>110</v>
      </c>
      <c r="C153">
        <v>53</v>
      </c>
      <c r="D153">
        <v>42</v>
      </c>
      <c r="E153">
        <f>D153-C153</f>
        <v>-11</v>
      </c>
      <c r="F153">
        <f>E153/C153</f>
        <v>-0.20754716981132076</v>
      </c>
      <c r="H153"/>
      <c r="I153"/>
      <c r="J153"/>
      <c r="K153"/>
      <c r="L153"/>
    </row>
    <row r="154" spans="1:12" x14ac:dyDescent="0.25">
      <c r="A154"/>
      <c r="B154" t="s">
        <v>205</v>
      </c>
      <c r="C154">
        <v>38</v>
      </c>
      <c r="D154">
        <v>33</v>
      </c>
      <c r="E154">
        <f t="shared" ref="E154:E161" si="4">D154-C154</f>
        <v>-5</v>
      </c>
      <c r="F154">
        <f t="shared" ref="F154:F161" si="5">E154/C154</f>
        <v>-0.13157894736842105</v>
      </c>
      <c r="H154"/>
      <c r="I154"/>
      <c r="J154"/>
      <c r="K154"/>
      <c r="L154"/>
    </row>
    <row r="155" spans="1:12" x14ac:dyDescent="0.25">
      <c r="A155"/>
      <c r="B155" t="s">
        <v>8</v>
      </c>
      <c r="C155">
        <v>8</v>
      </c>
      <c r="D155">
        <v>1</v>
      </c>
      <c r="E155">
        <f t="shared" si="4"/>
        <v>-7</v>
      </c>
      <c r="F155">
        <f t="shared" si="5"/>
        <v>-0.875</v>
      </c>
      <c r="H155"/>
      <c r="I155"/>
      <c r="J155"/>
      <c r="K155"/>
      <c r="L155"/>
    </row>
    <row r="156" spans="1:12" x14ac:dyDescent="0.25">
      <c r="A156"/>
      <c r="B156" t="s">
        <v>117</v>
      </c>
      <c r="C156">
        <v>0</v>
      </c>
      <c r="D156">
        <v>0</v>
      </c>
      <c r="E156">
        <f t="shared" si="4"/>
        <v>0</v>
      </c>
      <c r="F156">
        <v>0</v>
      </c>
      <c r="H156"/>
      <c r="I156"/>
      <c r="J156"/>
      <c r="K156"/>
      <c r="L156"/>
    </row>
    <row r="157" spans="1:12" x14ac:dyDescent="0.25">
      <c r="A157"/>
      <c r="B157" t="s">
        <v>111</v>
      </c>
      <c r="C157">
        <v>1</v>
      </c>
      <c r="D157">
        <v>0</v>
      </c>
      <c r="E157">
        <f t="shared" si="4"/>
        <v>-1</v>
      </c>
      <c r="F157">
        <f t="shared" si="5"/>
        <v>-1</v>
      </c>
      <c r="H157"/>
      <c r="I157"/>
      <c r="J157"/>
      <c r="K157"/>
      <c r="L157"/>
    </row>
    <row r="158" spans="1:12" x14ac:dyDescent="0.25">
      <c r="A158"/>
      <c r="B158" t="s">
        <v>112</v>
      </c>
      <c r="C158">
        <v>36</v>
      </c>
      <c r="D158">
        <v>40</v>
      </c>
      <c r="E158">
        <f t="shared" si="4"/>
        <v>4</v>
      </c>
      <c r="F158">
        <f t="shared" si="5"/>
        <v>0.1111111111111111</v>
      </c>
      <c r="H158"/>
      <c r="I158"/>
      <c r="J158"/>
      <c r="K158"/>
      <c r="L158"/>
    </row>
    <row r="159" spans="1:12" x14ac:dyDescent="0.25">
      <c r="A159"/>
      <c r="B159" t="s">
        <v>31</v>
      </c>
      <c r="C159">
        <v>0</v>
      </c>
      <c r="D159">
        <v>0</v>
      </c>
      <c r="E159">
        <f t="shared" si="4"/>
        <v>0</v>
      </c>
      <c r="F159">
        <v>1</v>
      </c>
      <c r="H159"/>
      <c r="I159"/>
      <c r="J159"/>
      <c r="K159"/>
      <c r="L159"/>
    </row>
    <row r="160" spans="1:12" x14ac:dyDescent="0.25">
      <c r="A160"/>
      <c r="B160" t="s">
        <v>118</v>
      </c>
      <c r="C160">
        <v>0</v>
      </c>
      <c r="D160">
        <v>6</v>
      </c>
      <c r="E160">
        <f t="shared" si="4"/>
        <v>6</v>
      </c>
      <c r="F160">
        <v>1</v>
      </c>
      <c r="H160"/>
      <c r="I160"/>
      <c r="J160"/>
      <c r="K160"/>
      <c r="L160"/>
    </row>
    <row r="161" spans="1:12" x14ac:dyDescent="0.25">
      <c r="A161"/>
      <c r="B161" t="s">
        <v>17</v>
      </c>
      <c r="C161">
        <f>SUM(C153:C160)</f>
        <v>136</v>
      </c>
      <c r="D161">
        <f>SUM(D153:D160)</f>
        <v>122</v>
      </c>
      <c r="E161">
        <f t="shared" si="4"/>
        <v>-14</v>
      </c>
      <c r="F161">
        <f t="shared" si="5"/>
        <v>-0.10294117647058823</v>
      </c>
      <c r="H161"/>
      <c r="I161"/>
      <c r="J161"/>
      <c r="K161"/>
      <c r="L161"/>
    </row>
    <row r="162" spans="1:12" s="5" customFormat="1" x14ac:dyDescent="0.25">
      <c r="A162"/>
      <c r="B162" t="s">
        <v>66</v>
      </c>
      <c r="C162"/>
      <c r="D162"/>
      <c r="E162"/>
      <c r="F162"/>
      <c r="G162"/>
      <c r="H162"/>
      <c r="I162"/>
      <c r="J162"/>
      <c r="K162"/>
      <c r="L162"/>
    </row>
    <row r="163" spans="1:12" s="5" customFormat="1" x14ac:dyDescent="0.25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s="5" customFormat="1" x14ac:dyDescent="0.25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s="5" customFormat="1" x14ac:dyDescent="0.25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s="5" customFormat="1" x14ac:dyDescent="0.25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s="5" customFormat="1" x14ac:dyDescent="0.25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s="5" customFormat="1" x14ac:dyDescent="0.25">
      <c r="A168"/>
      <c r="B168" s="14"/>
      <c r="C168" s="14"/>
      <c r="D168" s="14"/>
      <c r="E168" s="14"/>
      <c r="F168" s="14"/>
      <c r="G168"/>
      <c r="H168"/>
      <c r="I168"/>
      <c r="J168"/>
      <c r="K168"/>
      <c r="L168"/>
    </row>
    <row r="169" spans="1:12" s="5" customFormat="1" x14ac:dyDescent="0.25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s="5" customFormat="1" x14ac:dyDescent="0.25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s="5" customFormat="1" x14ac:dyDescent="0.25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s="5" customFormat="1" x14ac:dyDescent="0.25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s="5" customFormat="1" x14ac:dyDescent="0.25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s="5" customFormat="1" x14ac:dyDescent="0.25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s="5" customFormat="1" x14ac:dyDescent="0.25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s="5" customFormat="1" x14ac:dyDescent="0.25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s="5" customFormat="1" x14ac:dyDescent="0.25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s="5" customFormat="1" x14ac:dyDescent="0.25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s="5" customFormat="1" x14ac:dyDescent="0.25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s="5" customFormat="1" x14ac:dyDescent="0.25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s="5" customFormat="1" x14ac:dyDescent="0.25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s="5" customFormat="1" x14ac:dyDescent="0.25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s="5" customFormat="1" x14ac:dyDescent="0.25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s="5" customFormat="1" x14ac:dyDescent="0.25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s="5" customFormat="1" x14ac:dyDescent="0.25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s="5" customFormat="1" x14ac:dyDescent="0.25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s="5" customFormat="1" x14ac:dyDescent="0.25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s="5" customFormat="1" x14ac:dyDescent="0.25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s="5" customFormat="1" x14ac:dyDescent="0.25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s="5" customFormat="1" x14ac:dyDescent="0.25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s="5" customFormat="1" x14ac:dyDescent="0.25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s="5" customFormat="1" x14ac:dyDescent="0.25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s="5" customFormat="1" x14ac:dyDescent="0.25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s="5" customFormat="1" x14ac:dyDescent="0.25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s="5" customFormat="1" x14ac:dyDescent="0.25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s="5" customFormat="1" x14ac:dyDescent="0.25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s="5" customFormat="1" x14ac:dyDescent="0.25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s="5" customFormat="1" x14ac:dyDescent="0.25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s="5" customFormat="1" x14ac:dyDescent="0.25"/>
    <row r="200" spans="1:12" s="5" customFormat="1" x14ac:dyDescent="0.25"/>
    <row r="201" spans="1:12" s="5" customFormat="1" x14ac:dyDescent="0.25"/>
    <row r="202" spans="1:12" s="5" customFormat="1" x14ac:dyDescent="0.25"/>
    <row r="203" spans="1:12" s="5" customFormat="1" x14ac:dyDescent="0.25"/>
    <row r="204" spans="1:12" s="5" customFormat="1" x14ac:dyDescent="0.25"/>
    <row r="205" spans="1:12" s="5" customFormat="1" x14ac:dyDescent="0.25"/>
    <row r="206" spans="1:12" s="5" customFormat="1" x14ac:dyDescent="0.25"/>
    <row r="207" spans="1:12" s="5" customFormat="1" x14ac:dyDescent="0.25"/>
    <row r="208" spans="1:12" s="5" customFormat="1" x14ac:dyDescent="0.25"/>
    <row r="209" spans="4:4" s="5" customFormat="1" x14ac:dyDescent="0.25"/>
    <row r="210" spans="4:4" s="5" customFormat="1" x14ac:dyDescent="0.25"/>
    <row r="211" spans="4:4" s="5" customFormat="1" x14ac:dyDescent="0.25"/>
    <row r="212" spans="4:4" s="5" customFormat="1" x14ac:dyDescent="0.25"/>
    <row r="213" spans="4:4" s="5" customFormat="1" x14ac:dyDescent="0.25"/>
    <row r="214" spans="4:4" s="5" customFormat="1" x14ac:dyDescent="0.25"/>
    <row r="215" spans="4:4" s="5" customFormat="1" x14ac:dyDescent="0.25"/>
    <row r="219" spans="4:4" x14ac:dyDescent="0.25">
      <c r="D219" t="s">
        <v>57</v>
      </c>
    </row>
  </sheetData>
  <mergeCells count="20">
    <mergeCell ref="B36:C36"/>
    <mergeCell ref="D52:H52"/>
    <mergeCell ref="E53:G53"/>
    <mergeCell ref="D54:H54"/>
    <mergeCell ref="B51:K51"/>
    <mergeCell ref="D55:H55"/>
    <mergeCell ref="B150:F150"/>
    <mergeCell ref="B168:F168"/>
    <mergeCell ref="B147:F147"/>
    <mergeCell ref="B148:F148"/>
    <mergeCell ref="B149:F149"/>
    <mergeCell ref="B105:L105"/>
    <mergeCell ref="B106:L106"/>
    <mergeCell ref="B107:L107"/>
    <mergeCell ref="B104:L104"/>
    <mergeCell ref="B8:G8"/>
    <mergeCell ref="B9:G9"/>
    <mergeCell ref="B10:G10"/>
    <mergeCell ref="B11:G11"/>
    <mergeCell ref="B24:G24"/>
  </mergeCells>
  <pageMargins left="0.7" right="0.7" top="0.75" bottom="0.75" header="0.3" footer="0.3"/>
  <pageSetup scale="55" fitToHeight="0" orientation="landscape" r:id="rId1"/>
  <rowBreaks count="3" manualBreakCount="3">
    <brk id="49" max="10" man="1"/>
    <brk id="99" max="10" man="1"/>
    <brk id="143" max="10" man="1"/>
  </rowBreaks>
  <ignoredErrors>
    <ignoredError sqref="C161:D161 C46 E65:F65" formulaRange="1"/>
    <ignoredError sqref="E22" formula="1"/>
    <ignoredError sqref="H57:H59 H61:H62 H64:H6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RESUMEN</vt:lpstr>
      <vt:lpstr>EMBARCACIONES </vt:lpstr>
      <vt:lpstr>Representacion porcentual buque</vt:lpstr>
      <vt:lpstr>COMPARATIVO EMB.</vt:lpstr>
      <vt:lpstr>CONTENEDORES TEUS</vt:lpstr>
      <vt:lpstr>Contenedores. por unidad Ref.</vt:lpstr>
      <vt:lpstr>CARGAS G.</vt:lpstr>
      <vt:lpstr>PASAJEROS</vt:lpstr>
      <vt:lpstr>'CARGAS G.'!Área_de_impresión</vt:lpstr>
      <vt:lpstr>'COMPARATIVO EMB.'!Área_de_impresión</vt:lpstr>
      <vt:lpstr>'CONTENEDORES TEUS'!Área_de_impresión</vt:lpstr>
      <vt:lpstr>'Contenedores. por unidad Ref.'!Área_de_impresión</vt:lpstr>
      <vt:lpstr>'EMBARCACIONES '!Área_de_impresión</vt:lpstr>
      <vt:lpstr>PASAJEROS!Área_de_impresión</vt:lpstr>
      <vt:lpstr>'Representacion porcentual buque'!Área_de_impresión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CELERKY BENITEZ MEDRANO</dc:creator>
  <cp:lastModifiedBy>Lenovo</cp:lastModifiedBy>
  <cp:lastPrinted>2025-10-22T03:27:37Z</cp:lastPrinted>
  <dcterms:created xsi:type="dcterms:W3CDTF">2023-01-12T15:54:36Z</dcterms:created>
  <dcterms:modified xsi:type="dcterms:W3CDTF">2025-10-22T03:41:20Z</dcterms:modified>
</cp:coreProperties>
</file>