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/>
  <mc:AlternateContent xmlns:mc="http://schemas.openxmlformats.org/markup-compatibility/2006">
    <mc:Choice Requires="x15">
      <x15ac:absPath xmlns:x15ac="http://schemas.microsoft.com/office/spreadsheetml/2010/11/ac" url="C:\Users\AP200516\Desktop\Reportes por areas\Contabiidad\Informes Financieros\Ingresos y Egresos\"/>
    </mc:Choice>
  </mc:AlternateContent>
  <xr:revisionPtr revIDLastSave="0" documentId="8_{976EC5D0-6F7E-4BBC-9BD9-ECE45FDEFB2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gresos y Egresos octubre 2025" sheetId="2" r:id="rId1"/>
    <sheet name="Presupuesto Modificado" sheetId="4" r:id="rId2"/>
  </sheets>
  <definedNames>
    <definedName name="_xlnm.Print_Area" localSheetId="0">'Ingresos y Egresos octubre 2025'!$A$1:$G$667</definedName>
    <definedName name="_xlnm.Print_Area" localSheetId="1">'Presupuesto Modificado'!$A$1:$S$85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4" l="1"/>
  <c r="E10" i="4"/>
  <c r="F10" i="4"/>
  <c r="G10" i="4"/>
  <c r="G80" i="4" s="1"/>
  <c r="H10" i="4"/>
  <c r="H80" i="4" s="1"/>
  <c r="I10" i="4"/>
  <c r="R10" i="4" s="1"/>
  <c r="J10" i="4"/>
  <c r="J80" i="4" s="1"/>
  <c r="K10" i="4"/>
  <c r="L10" i="4"/>
  <c r="N10" i="4"/>
  <c r="O10" i="4"/>
  <c r="P10" i="4"/>
  <c r="Q10" i="4"/>
  <c r="M11" i="4"/>
  <c r="R11" i="4"/>
  <c r="R12" i="4"/>
  <c r="R13" i="4"/>
  <c r="R14" i="4"/>
  <c r="M15" i="4"/>
  <c r="M10" i="4" s="1"/>
  <c r="R15" i="4"/>
  <c r="D16" i="4"/>
  <c r="D80" i="4" s="1"/>
  <c r="E16" i="4"/>
  <c r="G16" i="4"/>
  <c r="H16" i="4"/>
  <c r="I16" i="4"/>
  <c r="J16" i="4"/>
  <c r="K16" i="4"/>
  <c r="L16" i="4"/>
  <c r="M16" i="4"/>
  <c r="N16" i="4"/>
  <c r="O16" i="4"/>
  <c r="P16" i="4"/>
  <c r="Q16" i="4"/>
  <c r="R17" i="4"/>
  <c r="R18" i="4"/>
  <c r="R19" i="4"/>
  <c r="R20" i="4"/>
  <c r="R21" i="4"/>
  <c r="R22" i="4"/>
  <c r="R23" i="4"/>
  <c r="F24" i="4"/>
  <c r="F16" i="4" s="1"/>
  <c r="R16" i="4" s="1"/>
  <c r="R24" i="4"/>
  <c r="R25" i="4"/>
  <c r="D26" i="4"/>
  <c r="E26" i="4"/>
  <c r="F26" i="4"/>
  <c r="G26" i="4"/>
  <c r="H26" i="4"/>
  <c r="I26" i="4"/>
  <c r="R26" i="4" s="1"/>
  <c r="J26" i="4"/>
  <c r="K26" i="4"/>
  <c r="K80" i="4" s="1"/>
  <c r="L26" i="4"/>
  <c r="M26" i="4"/>
  <c r="N26" i="4"/>
  <c r="O26" i="4"/>
  <c r="P26" i="4"/>
  <c r="Q26" i="4"/>
  <c r="R27" i="4"/>
  <c r="R28" i="4"/>
  <c r="R29" i="4"/>
  <c r="R30" i="4"/>
  <c r="R31" i="4"/>
  <c r="R32" i="4"/>
  <c r="R33" i="4"/>
  <c r="R34" i="4"/>
  <c r="R35" i="4"/>
  <c r="D36" i="4"/>
  <c r="E36" i="4"/>
  <c r="F36" i="4"/>
  <c r="G36" i="4"/>
  <c r="H36" i="4"/>
  <c r="I36" i="4"/>
  <c r="J36" i="4"/>
  <c r="K36" i="4"/>
  <c r="P36" i="4"/>
  <c r="Q36" i="4"/>
  <c r="R37" i="4"/>
  <c r="R38" i="4"/>
  <c r="R39" i="4"/>
  <c r="R43" i="4"/>
  <c r="R44" i="4"/>
  <c r="D45" i="4"/>
  <c r="E45" i="4"/>
  <c r="F45" i="4"/>
  <c r="R45" i="4" s="1"/>
  <c r="G45" i="4"/>
  <c r="H45" i="4"/>
  <c r="I45" i="4"/>
  <c r="J45" i="4"/>
  <c r="K45" i="4"/>
  <c r="L45" i="4"/>
  <c r="L36" i="4" s="1"/>
  <c r="M45" i="4"/>
  <c r="M36" i="4" s="1"/>
  <c r="N45" i="4"/>
  <c r="N36" i="4" s="1"/>
  <c r="O45" i="4"/>
  <c r="O36" i="4" s="1"/>
  <c r="P45" i="4"/>
  <c r="Q45" i="4"/>
  <c r="R46" i="4"/>
  <c r="R47" i="4"/>
  <c r="R48" i="4"/>
  <c r="R51" i="4"/>
  <c r="D52" i="4"/>
  <c r="E52" i="4"/>
  <c r="F52" i="4"/>
  <c r="G52" i="4"/>
  <c r="H52" i="4"/>
  <c r="I52" i="4"/>
  <c r="J52" i="4"/>
  <c r="R52" i="4" s="1"/>
  <c r="K52" i="4"/>
  <c r="L52" i="4"/>
  <c r="M52" i="4"/>
  <c r="N52" i="4"/>
  <c r="O52" i="4"/>
  <c r="O80" i="4" s="1"/>
  <c r="P52" i="4"/>
  <c r="Q52" i="4"/>
  <c r="R53" i="4"/>
  <c r="R54" i="4"/>
  <c r="R55" i="4"/>
  <c r="R56" i="4"/>
  <c r="R57" i="4"/>
  <c r="R58" i="4"/>
  <c r="R59" i="4"/>
  <c r="R60" i="4"/>
  <c r="R61" i="4"/>
  <c r="D62" i="4"/>
  <c r="E62" i="4"/>
  <c r="F62" i="4"/>
  <c r="G62" i="4"/>
  <c r="H62" i="4"/>
  <c r="I62" i="4"/>
  <c r="J62" i="4"/>
  <c r="K62" i="4"/>
  <c r="L62" i="4"/>
  <c r="M62" i="4"/>
  <c r="N62" i="4"/>
  <c r="N80" i="4" s="1"/>
  <c r="O62" i="4"/>
  <c r="P62" i="4"/>
  <c r="P80" i="4" s="1"/>
  <c r="Q62" i="4"/>
  <c r="Q80" i="4" s="1"/>
  <c r="R62" i="4"/>
  <c r="R63" i="4"/>
  <c r="R64" i="4"/>
  <c r="R65" i="4"/>
  <c r="R66" i="4"/>
  <c r="R67" i="4"/>
  <c r="R68" i="4"/>
  <c r="R69" i="4"/>
  <c r="R70" i="4"/>
  <c r="R71" i="4"/>
  <c r="R72" i="4"/>
  <c r="R73" i="4"/>
  <c r="R74" i="4"/>
  <c r="D75" i="4"/>
  <c r="E75" i="4"/>
  <c r="F75" i="4"/>
  <c r="R75" i="4" s="1"/>
  <c r="G75" i="4"/>
  <c r="H75" i="4"/>
  <c r="I75" i="4"/>
  <c r="J75" i="4"/>
  <c r="F76" i="4"/>
  <c r="R76" i="4" s="1"/>
  <c r="D78" i="4"/>
  <c r="E78" i="4"/>
  <c r="E80" i="4"/>
  <c r="L80" i="4" l="1"/>
  <c r="R36" i="4"/>
  <c r="R80" i="4" s="1"/>
  <c r="F80" i="4"/>
  <c r="M80" i="4"/>
  <c r="I80" i="4"/>
  <c r="E649" i="2"/>
  <c r="E573" i="2"/>
  <c r="D573" i="2"/>
  <c r="E567" i="2"/>
  <c r="D567" i="2"/>
  <c r="E557" i="2"/>
  <c r="E577" i="2" s="1"/>
  <c r="E550" i="2"/>
  <c r="D550" i="2"/>
  <c r="E523" i="2"/>
  <c r="D523" i="2"/>
  <c r="E517" i="2"/>
  <c r="D517" i="2"/>
  <c r="E507" i="2"/>
  <c r="E527" i="2" s="1"/>
  <c r="E501" i="2"/>
  <c r="D501" i="2"/>
  <c r="E480" i="2"/>
  <c r="E471" i="2"/>
  <c r="E458" i="2"/>
  <c r="E450" i="2"/>
  <c r="E394" i="2"/>
  <c r="F384" i="2"/>
  <c r="E376" i="2"/>
  <c r="E370" i="2"/>
  <c r="E314" i="2"/>
  <c r="E303" i="2"/>
  <c r="E398" i="2" l="1"/>
  <c r="E483" i="2"/>
  <c r="F44" i="2"/>
  <c r="F43" i="2"/>
  <c r="D38" i="2" l="1"/>
  <c r="E38" i="2"/>
  <c r="F38" i="2"/>
  <c r="D18" i="2"/>
  <c r="F18" i="2"/>
  <c r="E57" i="2" l="1"/>
  <c r="D57" i="2"/>
  <c r="F24" i="2"/>
  <c r="D24" i="2"/>
  <c r="F51" i="2" l="1"/>
  <c r="D51" i="2"/>
  <c r="D46" i="2" l="1"/>
  <c r="C62" i="2" s="1"/>
  <c r="F46" i="2" l="1"/>
  <c r="D62" i="2" s="1"/>
</calcChain>
</file>

<file path=xl/sharedStrings.xml><?xml version="1.0" encoding="utf-8"?>
<sst xmlns="http://schemas.openxmlformats.org/spreadsheetml/2006/main" count="1035" uniqueCount="550">
  <si>
    <t>PUERTO</t>
  </si>
  <si>
    <t>REFERENCIA</t>
  </si>
  <si>
    <t>FECHA</t>
  </si>
  <si>
    <t>VALOR US$</t>
  </si>
  <si>
    <t>TOTAL RD$</t>
  </si>
  <si>
    <t>TOTAL GENERAL</t>
  </si>
  <si>
    <t>DEP. EN RD$</t>
  </si>
  <si>
    <t>DEPOSITOS EN TRANSITOS</t>
  </si>
  <si>
    <t>CONCEPTO</t>
  </si>
  <si>
    <t>VALOR RD$</t>
  </si>
  <si>
    <t>SUB-TOTAL</t>
  </si>
  <si>
    <t>DEPOSITOS BANCARIOS</t>
  </si>
  <si>
    <t xml:space="preserve">      </t>
  </si>
  <si>
    <t>VALOR</t>
  </si>
  <si>
    <t>TOTAL</t>
  </si>
  <si>
    <t>CUENTA OPERACIONES</t>
  </si>
  <si>
    <t>PUERTO LA ROMANA</t>
  </si>
  <si>
    <t>PUERTO LUPERON</t>
  </si>
  <si>
    <t xml:space="preserve">TASA </t>
  </si>
  <si>
    <t>FECHA INGRESO</t>
  </si>
  <si>
    <t>DESCRIPCION</t>
  </si>
  <si>
    <t>Cta # 010-500107-4</t>
  </si>
  <si>
    <t xml:space="preserve"> DEPOSITOS EN TRANSITO</t>
  </si>
  <si>
    <t xml:space="preserve">FECHA </t>
  </si>
  <si>
    <t xml:space="preserve">VALOR </t>
  </si>
  <si>
    <t>SUBSIDIO MATERNIDAD</t>
  </si>
  <si>
    <t xml:space="preserve">SANTA BARBARA </t>
  </si>
  <si>
    <t>CONCILIACION DE CUENTA NOMINA</t>
  </si>
  <si>
    <t>Cta # 010-500126-0</t>
  </si>
  <si>
    <t xml:space="preserve"> TOTAL </t>
  </si>
  <si>
    <t>LA CANA</t>
  </si>
  <si>
    <r>
      <t xml:space="preserve">Cta </t>
    </r>
    <r>
      <rPr>
        <b/>
        <sz val="12"/>
        <color indexed="8"/>
        <rFont val="Arial"/>
        <family val="2"/>
      </rPr>
      <t># 010-500107-4</t>
    </r>
  </si>
  <si>
    <t xml:space="preserve">  PAGOS ACH</t>
  </si>
  <si>
    <t>PUERTO PLATA</t>
  </si>
  <si>
    <t xml:space="preserve">TOTAL GENERAL </t>
  </si>
  <si>
    <t>PRIMA POSITIVA</t>
  </si>
  <si>
    <t>CUENTA DÓLAR</t>
  </si>
  <si>
    <t>SUBSIDIO DE MATERNIDAD</t>
  </si>
  <si>
    <t>SUBTOTAL</t>
  </si>
  <si>
    <t>AGOSTO 2024</t>
  </si>
  <si>
    <t>AGOSTO DEL 2024</t>
  </si>
  <si>
    <t>OFICINA CENTRAL</t>
  </si>
  <si>
    <t>BOCA CHICA</t>
  </si>
  <si>
    <t>LUPERON</t>
  </si>
  <si>
    <t>AZUA</t>
  </si>
  <si>
    <t>BARAHONA</t>
  </si>
  <si>
    <t>MANZANILLO</t>
  </si>
  <si>
    <t>LA ROMANA</t>
  </si>
  <si>
    <t xml:space="preserve"> CREDITO CUENTA CORRIENTE</t>
  </si>
  <si>
    <t>CONCEPTOS</t>
  </si>
  <si>
    <t>VALOR RD $</t>
  </si>
  <si>
    <t>RELACION DE TRANSFERENCIAS ACH. RECIBIDAS DE TERCEROS</t>
  </si>
  <si>
    <t>ACH</t>
  </si>
  <si>
    <t>SANTA BARBARA</t>
  </si>
  <si>
    <t>PRESTACIONES LABORALES</t>
  </si>
  <si>
    <t xml:space="preserve">CUENTA </t>
  </si>
  <si>
    <t xml:space="preserve">DESCRIPCION </t>
  </si>
  <si>
    <t>CREDITO</t>
  </si>
  <si>
    <t>DEBITO</t>
  </si>
  <si>
    <t>DEP. EN USD</t>
  </si>
  <si>
    <t>CHEQUES REINTEGRADOS</t>
  </si>
  <si>
    <t>BENEFICIARIOS</t>
  </si>
  <si>
    <t>NO.CHEQUES</t>
  </si>
  <si>
    <t>PUERTOS</t>
  </si>
  <si>
    <t>REGITRO CONTABLE</t>
  </si>
  <si>
    <t>PAGO ACH</t>
  </si>
  <si>
    <t>DEPOSITO EN TRANSITO</t>
  </si>
  <si>
    <t>4.3.06.01.99.01</t>
  </si>
  <si>
    <t>1.1.01.02.01.02.01</t>
  </si>
  <si>
    <t>SAN PEDRO</t>
  </si>
  <si>
    <t>HAINA ORIENTAL</t>
  </si>
  <si>
    <t>010313-1</t>
  </si>
  <si>
    <t>20030099-3</t>
  </si>
  <si>
    <t>70030092-17</t>
  </si>
  <si>
    <t>84623573-1</t>
  </si>
  <si>
    <t>86089330-1</t>
  </si>
  <si>
    <t>687685009-6</t>
  </si>
  <si>
    <t>2030129-1</t>
  </si>
  <si>
    <t>20020368-1</t>
  </si>
  <si>
    <t>20020371-1</t>
  </si>
  <si>
    <t>30010330-8</t>
  </si>
  <si>
    <t>687685603-6</t>
  </si>
  <si>
    <t>310020119-5</t>
  </si>
  <si>
    <t>2020258-8</t>
  </si>
  <si>
    <t>020412-1</t>
  </si>
  <si>
    <t>020415-1</t>
  </si>
  <si>
    <t>687687604-6</t>
  </si>
  <si>
    <t>310090124-5</t>
  </si>
  <si>
    <t>30030079-26</t>
  </si>
  <si>
    <t>30030082-8</t>
  </si>
  <si>
    <t>010316-1</t>
  </si>
  <si>
    <t>1891207-8</t>
  </si>
  <si>
    <t>23158707-6</t>
  </si>
  <si>
    <t>687687727-6</t>
  </si>
  <si>
    <t>30060096-26</t>
  </si>
  <si>
    <t>30060099-8</t>
  </si>
  <si>
    <t>687396485-6</t>
  </si>
  <si>
    <t>82010343-1</t>
  </si>
  <si>
    <t>310090338-5</t>
  </si>
  <si>
    <t>9174330-6</t>
  </si>
  <si>
    <t>400080447-9</t>
  </si>
  <si>
    <t>10170021-1</t>
  </si>
  <si>
    <t>9945456-6</t>
  </si>
  <si>
    <t>100020153-12</t>
  </si>
  <si>
    <t>100020156-12</t>
  </si>
  <si>
    <t>20020231-1</t>
  </si>
  <si>
    <t>20020234-1</t>
  </si>
  <si>
    <t>20020237-1</t>
  </si>
  <si>
    <t>510010653-20</t>
  </si>
  <si>
    <t>30010297-8</t>
  </si>
  <si>
    <t>30010300-26</t>
  </si>
  <si>
    <t>23158712-6</t>
  </si>
  <si>
    <t>687397772-6</t>
  </si>
  <si>
    <t>80040099-21</t>
  </si>
  <si>
    <t>CALDERA BANI</t>
  </si>
  <si>
    <t>00133057-17</t>
  </si>
  <si>
    <t>310090119-5</t>
  </si>
  <si>
    <t>20010181-1</t>
  </si>
  <si>
    <t>20010185-1</t>
  </si>
  <si>
    <t>30050292-8</t>
  </si>
  <si>
    <t>1130050295-8</t>
  </si>
  <si>
    <t>82030020-1</t>
  </si>
  <si>
    <t>23158713-6</t>
  </si>
  <si>
    <t>687399294-6</t>
  </si>
  <si>
    <t>3020945-10</t>
  </si>
  <si>
    <t>10120086-5</t>
  </si>
  <si>
    <t>20010206-1</t>
  </si>
  <si>
    <t>20010209-1</t>
  </si>
  <si>
    <t>300010330-12</t>
  </si>
  <si>
    <t>30060284-8</t>
  </si>
  <si>
    <t>30060287-8</t>
  </si>
  <si>
    <t>23158714-6</t>
  </si>
  <si>
    <t>687396713-6</t>
  </si>
  <si>
    <t>30030150-17</t>
  </si>
  <si>
    <t>60030025-10</t>
  </si>
  <si>
    <t>60030028-10</t>
  </si>
  <si>
    <t>10090080-5</t>
  </si>
  <si>
    <t>800010233-16</t>
  </si>
  <si>
    <t>PLAZA MARINA BARTOLOME COLON</t>
  </si>
  <si>
    <t>800010238-16</t>
  </si>
  <si>
    <t>30030241-9</t>
  </si>
  <si>
    <t>30030244-9</t>
  </si>
  <si>
    <t>30030248-9</t>
  </si>
  <si>
    <t>20030176-1</t>
  </si>
  <si>
    <t>20030179-1</t>
  </si>
  <si>
    <t>696744752-6</t>
  </si>
  <si>
    <t>30060021-8</t>
  </si>
  <si>
    <t>30060024-26</t>
  </si>
  <si>
    <t>10040115-5</t>
  </si>
  <si>
    <t>10040118-5</t>
  </si>
  <si>
    <t>20020165-1</t>
  </si>
  <si>
    <t>20020168-1</t>
  </si>
  <si>
    <t>6847913-10</t>
  </si>
  <si>
    <t>451668-5</t>
  </si>
  <si>
    <t>696745824-6</t>
  </si>
  <si>
    <t>688607-6</t>
  </si>
  <si>
    <t>23158715-6</t>
  </si>
  <si>
    <t>696744502-6</t>
  </si>
  <si>
    <t>82010301-1</t>
  </si>
  <si>
    <t>50315-6</t>
  </si>
  <si>
    <t>310020255-5</t>
  </si>
  <si>
    <t>60020200-10</t>
  </si>
  <si>
    <t>2076034-6</t>
  </si>
  <si>
    <t>400010232-9</t>
  </si>
  <si>
    <t>400010235-9</t>
  </si>
  <si>
    <t>400010238-9</t>
  </si>
  <si>
    <t>|BARAHONA</t>
  </si>
  <si>
    <t>90020592-8</t>
  </si>
  <si>
    <t>20030077-1</t>
  </si>
  <si>
    <t>10500084-6</t>
  </si>
  <si>
    <t>20030080-1</t>
  </si>
  <si>
    <t>20030083-1</t>
  </si>
  <si>
    <t>500092-6</t>
  </si>
  <si>
    <t>4567469-6</t>
  </si>
  <si>
    <t>30010287-26</t>
  </si>
  <si>
    <t>30010291-8</t>
  </si>
  <si>
    <t>23158716-6</t>
  </si>
  <si>
    <t>696744383-6</t>
  </si>
  <si>
    <t>310060215-5</t>
  </si>
  <si>
    <t>20010199-1</t>
  </si>
  <si>
    <t>20010202-1</t>
  </si>
  <si>
    <t>30040210-26</t>
  </si>
  <si>
    <t>30040213-8</t>
  </si>
  <si>
    <t>2716529-5</t>
  </si>
  <si>
    <t>82020032-1</t>
  </si>
  <si>
    <t>82020035-1</t>
  </si>
  <si>
    <t>696746353-6</t>
  </si>
  <si>
    <t>7393233-5</t>
  </si>
  <si>
    <t>310040141-5</t>
  </si>
  <si>
    <t>30020112-10</t>
  </si>
  <si>
    <t>400090174-9</t>
  </si>
  <si>
    <t>400090181-9</t>
  </si>
  <si>
    <t>9216970-1</t>
  </si>
  <si>
    <t>20030231-1</t>
  </si>
  <si>
    <t>20030234-1</t>
  </si>
  <si>
    <t>400080577-9</t>
  </si>
  <si>
    <t>23158717-6</t>
  </si>
  <si>
    <t>696744098-6</t>
  </si>
  <si>
    <t>10040150-5</t>
  </si>
  <si>
    <t>57954535-10</t>
  </si>
  <si>
    <t>20030313-1</t>
  </si>
  <si>
    <t>30030316-1</t>
  </si>
  <si>
    <t>696745353-6</t>
  </si>
  <si>
    <t>60030202-10</t>
  </si>
  <si>
    <t>60030205-10</t>
  </si>
  <si>
    <t>60030208-10</t>
  </si>
  <si>
    <t>400110040-9</t>
  </si>
  <si>
    <t>400110044-9</t>
  </si>
  <si>
    <t>400110048-9</t>
  </si>
  <si>
    <t>30070237-8</t>
  </si>
  <si>
    <t>20030293-1</t>
  </si>
  <si>
    <t>20030296-1</t>
  </si>
  <si>
    <t>8351817-6</t>
  </si>
  <si>
    <t>23158718-6</t>
  </si>
  <si>
    <t>23158719-6</t>
  </si>
  <si>
    <t>696714018-6</t>
  </si>
  <si>
    <t>030343-1</t>
  </si>
  <si>
    <t>678981450-6</t>
  </si>
  <si>
    <t>0050628-8</t>
  </si>
  <si>
    <t>0050636-26</t>
  </si>
  <si>
    <t>0050661-5</t>
  </si>
  <si>
    <t>0050658-5</t>
  </si>
  <si>
    <t>60020372-10</t>
  </si>
  <si>
    <t>60020375-10</t>
  </si>
  <si>
    <t>030787-1</t>
  </si>
  <si>
    <t>030790-1</t>
  </si>
  <si>
    <t>030793-1</t>
  </si>
  <si>
    <t>0059119-8</t>
  </si>
  <si>
    <t>23158720-6</t>
  </si>
  <si>
    <t>696714387-6</t>
  </si>
  <si>
    <t>30030031-8</t>
  </si>
  <si>
    <t>310060168-5</t>
  </si>
  <si>
    <t>030289-1</t>
  </si>
  <si>
    <t>3422450-6</t>
  </si>
  <si>
    <t>6823861-6</t>
  </si>
  <si>
    <t>030433-1</t>
  </si>
  <si>
    <t>030436-1</t>
  </si>
  <si>
    <t>10150068-10</t>
  </si>
  <si>
    <t>90020322-6</t>
  </si>
  <si>
    <t>80020037-21</t>
  </si>
  <si>
    <t>696712866-6</t>
  </si>
  <si>
    <t>10040126-5</t>
  </si>
  <si>
    <t>1130070128-8</t>
  </si>
  <si>
    <t>696715116-6</t>
  </si>
  <si>
    <t>500027-6</t>
  </si>
  <si>
    <t>10500050-6</t>
  </si>
  <si>
    <t>696593013-6</t>
  </si>
  <si>
    <t>730524-6</t>
  </si>
  <si>
    <t>0050246-10</t>
  </si>
  <si>
    <t>0050252-10</t>
  </si>
  <si>
    <t>90050791-6</t>
  </si>
  <si>
    <t>50820671-6</t>
  </si>
  <si>
    <t>683378961-6</t>
  </si>
  <si>
    <t>7206182-6</t>
  </si>
  <si>
    <t>010058-1</t>
  </si>
  <si>
    <t>010061-1</t>
  </si>
  <si>
    <t>10500030-6</t>
  </si>
  <si>
    <t>310040585-5</t>
  </si>
  <si>
    <t>38505757-10</t>
  </si>
  <si>
    <t>1100090848-8</t>
  </si>
  <si>
    <t>10500145-6</t>
  </si>
  <si>
    <t>23158722-6</t>
  </si>
  <si>
    <t>23158721-6</t>
  </si>
  <si>
    <t>70030084-17</t>
  </si>
  <si>
    <t>696592304-6</t>
  </si>
  <si>
    <t>310040147-5</t>
  </si>
  <si>
    <t>020034-1</t>
  </si>
  <si>
    <t>82020037-1</t>
  </si>
  <si>
    <t>030160-1</t>
  </si>
  <si>
    <t>030163-1</t>
  </si>
  <si>
    <t>82030021-1</t>
  </si>
  <si>
    <t>23158723-6</t>
  </si>
  <si>
    <t>696713564-6</t>
  </si>
  <si>
    <t>10120126-5</t>
  </si>
  <si>
    <t>130110237-8</t>
  </si>
  <si>
    <t>30110240-10</t>
  </si>
  <si>
    <t>20030335-1</t>
  </si>
  <si>
    <t>20030338-1</t>
  </si>
  <si>
    <t>300010363-12</t>
  </si>
  <si>
    <t>30050218-8</t>
  </si>
  <si>
    <t>696594902-6</t>
  </si>
  <si>
    <t>8168765-6</t>
  </si>
  <si>
    <t>010335-1</t>
  </si>
  <si>
    <t>010338-1</t>
  </si>
  <si>
    <t>310040268-5</t>
  </si>
  <si>
    <t>1048290-10</t>
  </si>
  <si>
    <t>60020181-10</t>
  </si>
  <si>
    <t>60020184-10</t>
  </si>
  <si>
    <t>60020190-10</t>
  </si>
  <si>
    <t>60020195-10</t>
  </si>
  <si>
    <t>60020198-10</t>
  </si>
  <si>
    <t>23158724-6</t>
  </si>
  <si>
    <t>696593973-6</t>
  </si>
  <si>
    <t>30040014-8</t>
  </si>
  <si>
    <t>310060497-5</t>
  </si>
  <si>
    <t>310060500-5</t>
  </si>
  <si>
    <t>010378-1</t>
  </si>
  <si>
    <t>010382-1</t>
  </si>
  <si>
    <t>30050341-26</t>
  </si>
  <si>
    <t>30050344-8</t>
  </si>
  <si>
    <t>251103000700060028</t>
  </si>
  <si>
    <t>JEAN CARLOS DEL ROSARIO</t>
  </si>
  <si>
    <t>SANTIAGO FLORES CANDELARIA</t>
  </si>
  <si>
    <t>FRANCISCO DEL ROSARIO GIL</t>
  </si>
  <si>
    <t>972745-13</t>
  </si>
  <si>
    <t>20010189-3</t>
  </si>
  <si>
    <t>H. OCCIDENTAL</t>
  </si>
  <si>
    <t>20010177-3</t>
  </si>
  <si>
    <t>20010180-3</t>
  </si>
  <si>
    <t>20020166-3</t>
  </si>
  <si>
    <t>20020169-3</t>
  </si>
  <si>
    <t>20030169-3</t>
  </si>
  <si>
    <t>160887-13</t>
  </si>
  <si>
    <t>5007890-10</t>
  </si>
  <si>
    <t>20020206-3</t>
  </si>
  <si>
    <t>20010117-3</t>
  </si>
  <si>
    <t>20020418-3</t>
  </si>
  <si>
    <t>20020422-3</t>
  </si>
  <si>
    <t>20020070-3</t>
  </si>
  <si>
    <t>20030117-3</t>
  </si>
  <si>
    <t>4030141-13</t>
  </si>
  <si>
    <t>40030144-13</t>
  </si>
  <si>
    <t>40030147-13</t>
  </si>
  <si>
    <t>57069315-13</t>
  </si>
  <si>
    <t>20030250-3</t>
  </si>
  <si>
    <t>9213739-13</t>
  </si>
  <si>
    <t>60043511-13</t>
  </si>
  <si>
    <t>10050169-3</t>
  </si>
  <si>
    <t>2003068-3</t>
  </si>
  <si>
    <t>2003065-3</t>
  </si>
  <si>
    <t>20010199-3</t>
  </si>
  <si>
    <t>30050163-3</t>
  </si>
  <si>
    <t>580590-13</t>
  </si>
  <si>
    <t>40010041-13</t>
  </si>
  <si>
    <t>40010044-13</t>
  </si>
  <si>
    <t>40010047-13</t>
  </si>
  <si>
    <t>810050692-3</t>
  </si>
  <si>
    <t>820030032-3</t>
  </si>
  <si>
    <t>20020288-3</t>
  </si>
  <si>
    <t>20010145-3</t>
  </si>
  <si>
    <t>20020260-3</t>
  </si>
  <si>
    <t>octubre 2025</t>
  </si>
  <si>
    <t>PAGO SUBSIDIO MATERNIDAD</t>
  </si>
  <si>
    <t>INGRESOS POR DEDUCCION RECIBIDAS</t>
  </si>
  <si>
    <t>CHEQUE DE ADMINISTRACION</t>
  </si>
  <si>
    <t xml:space="preserve">Numero </t>
  </si>
  <si>
    <t>Fecha</t>
  </si>
  <si>
    <t>Beneficiario</t>
  </si>
  <si>
    <t>Concepto</t>
  </si>
  <si>
    <t xml:space="preserve">Cuenta </t>
  </si>
  <si>
    <t>Monto</t>
  </si>
  <si>
    <t>REPOSICION DE CAJA CHICA</t>
  </si>
  <si>
    <t>NOMINA</t>
  </si>
  <si>
    <t>CAROLAY CARABALLO AMPARO</t>
  </si>
  <si>
    <t>DONACIONES</t>
  </si>
  <si>
    <t>267207</t>
  </si>
  <si>
    <t>267208</t>
  </si>
  <si>
    <t>267209</t>
  </si>
  <si>
    <t>267210</t>
  </si>
  <si>
    <t>267211</t>
  </si>
  <si>
    <t>267212</t>
  </si>
  <si>
    <t>267213</t>
  </si>
  <si>
    <t>267214</t>
  </si>
  <si>
    <t>267215</t>
  </si>
  <si>
    <t>267216</t>
  </si>
  <si>
    <t>267217</t>
  </si>
  <si>
    <t>267218</t>
  </si>
  <si>
    <t>267219</t>
  </si>
  <si>
    <t>267220</t>
  </si>
  <si>
    <t>267221</t>
  </si>
  <si>
    <t>267222</t>
  </si>
  <si>
    <t>267223</t>
  </si>
  <si>
    <t>267224</t>
  </si>
  <si>
    <t>267225</t>
  </si>
  <si>
    <t>267226</t>
  </si>
  <si>
    <t>267227</t>
  </si>
  <si>
    <t>267228</t>
  </si>
  <si>
    <t>267229</t>
  </si>
  <si>
    <t>267230</t>
  </si>
  <si>
    <t>267231</t>
  </si>
  <si>
    <t>267232</t>
  </si>
  <si>
    <t>267233</t>
  </si>
  <si>
    <t>267234</t>
  </si>
  <si>
    <t>267235</t>
  </si>
  <si>
    <t>267236</t>
  </si>
  <si>
    <t>267237</t>
  </si>
  <si>
    <t>267238</t>
  </si>
  <si>
    <t>267239</t>
  </si>
  <si>
    <t>267240</t>
  </si>
  <si>
    <t>267241</t>
  </si>
  <si>
    <t>267242</t>
  </si>
  <si>
    <t>267243</t>
  </si>
  <si>
    <t>267244</t>
  </si>
  <si>
    <t>267245</t>
  </si>
  <si>
    <t>267246</t>
  </si>
  <si>
    <t>267247</t>
  </si>
  <si>
    <t>267248</t>
  </si>
  <si>
    <t>267249</t>
  </si>
  <si>
    <t>267250</t>
  </si>
  <si>
    <t>10/2/2025</t>
  </si>
  <si>
    <t>10/7/2025</t>
  </si>
  <si>
    <t>10/9/2025</t>
  </si>
  <si>
    <t>10/10/2025</t>
  </si>
  <si>
    <t>10/13/2025</t>
  </si>
  <si>
    <t>10/14/2025</t>
  </si>
  <si>
    <t>10/16/2025</t>
  </si>
  <si>
    <t>10/20/2025</t>
  </si>
  <si>
    <t>10/21/2025</t>
  </si>
  <si>
    <t>10/29/2025</t>
  </si>
  <si>
    <t xml:space="preserve">FUNDACION LASO </t>
  </si>
  <si>
    <t>BETSY SANTIAGO RAMIREZ</t>
  </si>
  <si>
    <t>VINANYEL LIZ MONTERO ENCARNACION</t>
  </si>
  <si>
    <t>AYUNTAMIENTO MUNICIPAL DE NIZAO</t>
  </si>
  <si>
    <t>RAFAELA EVANGELINA CASADO MENDEZ</t>
  </si>
  <si>
    <t>ANYI LEONELA SANCHEZ DE RODRIGUEZ</t>
  </si>
  <si>
    <t>RAFAEL ALBERTO SANCHEZ CASADO</t>
  </si>
  <si>
    <t>ADALBERTO DE JESUS SANCHEZ CASADO</t>
  </si>
  <si>
    <t>LUIS ALBERTO SANCHEZ CASADO</t>
  </si>
  <si>
    <t>HARLI ALEXANDER SANCHEZ ORTIZ</t>
  </si>
  <si>
    <t>GABRIEL DE JESUS SANCHEZ GODET</t>
  </si>
  <si>
    <t>MARCIA ILUMINADA MORETA DE MATOS</t>
  </si>
  <si>
    <t>ADERLIS ARISTIDES PACHECO  DIFO</t>
  </si>
  <si>
    <t>CARLOS JOSE REYES MARTINEZ</t>
  </si>
  <si>
    <t>MARIA ALTAGRACIA CORDERO</t>
  </si>
  <si>
    <t>ROMANITA MEDINA BERNAL</t>
  </si>
  <si>
    <t>NIKAURY MAYERLIN MARTE CASTILLO</t>
  </si>
  <si>
    <t>PASCUAL ANTONIO RAMIREZ MONTILLA</t>
  </si>
  <si>
    <t>RAFAEL ANTONIO TORRES</t>
  </si>
  <si>
    <t>MIGUEL ANGEL PANIAGUA HERRERA</t>
  </si>
  <si>
    <t>FRANKELIS CUEVAS MATOS</t>
  </si>
  <si>
    <t>PABLO ADAMES</t>
  </si>
  <si>
    <t>EDWIN ALBERTO CASTILLO OGANDO</t>
  </si>
  <si>
    <t>KEYLA DESIREE MONEGRO SEPULVEDA</t>
  </si>
  <si>
    <t>JOSE ALBERTO CASTRO RIVERA</t>
  </si>
  <si>
    <t>*** ANULADO ***</t>
  </si>
  <si>
    <t>KATTY BATISTA</t>
  </si>
  <si>
    <t>ROBERTO EMIL LOCKWARD BOZ</t>
  </si>
  <si>
    <t>FERNANDO PIÑA VALDEZ</t>
  </si>
  <si>
    <t>LUIS RODOLFO VALENTINO CANOT ROSA</t>
  </si>
  <si>
    <t>RONNY CANDIDO TEJADA GARCIA</t>
  </si>
  <si>
    <t>MONICA ROSADO TAVAREZ DE ADAMES</t>
  </si>
  <si>
    <t>HILARY ELIANA NUÑEZ REYNOSO</t>
  </si>
  <si>
    <t>CARLOS JOSE DEL VALLE CASTRO</t>
  </si>
  <si>
    <t>JUAN ANDRES ORTIZ</t>
  </si>
  <si>
    <t>FUNDACION FRANCINA HUNGRIA INC</t>
  </si>
  <si>
    <t>MIGUEL ANGEL MATOS CUEVAS</t>
  </si>
  <si>
    <t>ELY HANER VILLA</t>
  </si>
  <si>
    <t>TONY ALFREDO ALCANTARA FELIZ</t>
  </si>
  <si>
    <t>LARRY GAMALIER GOMEZ MORENO</t>
  </si>
  <si>
    <t>JAHAZIEL VICENTE HERNANDEZ</t>
  </si>
  <si>
    <t>YADIRIN STEPHANIE RUBIO SILFA</t>
  </si>
  <si>
    <t>ROBERTO ENRIQUE GUERRERO DE JESUS</t>
  </si>
  <si>
    <t>TOTAL DE CHEQUES: 44</t>
  </si>
  <si>
    <t>Fuente: Sistema de Gestión Financiera (SIGEF)</t>
  </si>
  <si>
    <r>
      <rPr>
        <b/>
        <sz val="12"/>
        <color theme="1"/>
        <rFont val="Calibri"/>
        <family val="2"/>
        <scheme val="minor"/>
      </rPr>
      <t>Total devengado:</t>
    </r>
    <r>
      <rPr>
        <sz val="12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</si>
  <si>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r>
      <t xml:space="preserve">Presupuesto modificado:  </t>
    </r>
    <r>
      <rPr>
        <sz val="12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</si>
  <si>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2"/>
        <color theme="1"/>
        <rFont val="Calibri"/>
        <family val="2"/>
        <scheme val="minor"/>
      </rPr>
      <t>Presupuesto aprobado:</t>
    </r>
    <r>
      <rPr>
        <sz val="12"/>
        <color theme="1"/>
        <rFont val="Calibri"/>
        <family val="2"/>
        <scheme val="minor"/>
      </rPr>
      <t xml:space="preserve"> Se refiere al presupuesto aprobado en la Ley de Presupuesto General del Estado.</t>
    </r>
  </si>
  <si>
    <t>Total general</t>
  </si>
  <si>
    <t>4.3.5 - DISMINUCIÓN DEPÓSITOS FONDOS DE TERCEROS</t>
  </si>
  <si>
    <t>4.3 - DISMINUCIÓN DE FONDOS DE TERCEROS</t>
  </si>
  <si>
    <t>4.2.2 - DISMINUCIÓN DE PASIVOS NO CORRIENTES</t>
  </si>
  <si>
    <t>4.2.1 - DISMINUCIÓN DE PASIVOS CORRIENTES</t>
  </si>
  <si>
    <t>4.2 - DISMINUCIÓN DE PASIVOS</t>
  </si>
  <si>
    <t>4.1.2 - INCREMENTO DE ACTIVOS FINANCIEROS NO CORRIENTES</t>
  </si>
  <si>
    <t>4.1.1 - INCREMENTO DE ACTIVOS FINANCIEROS CORRIENTES</t>
  </si>
  <si>
    <t>4.1 - INCREMENTO DE ACTIVOS FINANCIEROS</t>
  </si>
  <si>
    <t>4 - APLICACIONES FINANCIERAS</t>
  </si>
  <si>
    <t>2.9.1 - INTERESES DE LA DEUDA PÚBLICA INTERNA</t>
  </si>
  <si>
    <t>2.9 - GASTOS FINANCIEROS</t>
  </si>
  <si>
    <t>2.8.2 - ADQUISICIÓN DE TÍTULOS VALORES REPRESENTATIVOS DE DEUDA</t>
  </si>
  <si>
    <t>2.8.1 - CONCESIÓN DE PRESTAMOS</t>
  </si>
  <si>
    <t>2.8 - ADQUISICION DE ACTIVOS FINANCIEROS CON FINES DE POLÍTICA</t>
  </si>
  <si>
    <t>2.7.3 - CONSTRUCCIONES EN BIENES CONCESIONADOS</t>
  </si>
  <si>
    <t>2.7.2 - INFRAESTRUCTURA</t>
  </si>
  <si>
    <t>2.7.1 - OBRAS EN EDIFICACIONES</t>
  </si>
  <si>
    <t>2.7 - OBRAS</t>
  </si>
  <si>
    <t>2.6.9 - EDIFICIOS, ESTRUCTURAS, TIERRAS, TERRENOS Y OBJETOS DE VALOR</t>
  </si>
  <si>
    <t>2.6.8 - BIENES INTANGIBLES</t>
  </si>
  <si>
    <t>2.6.7 - ACTIVOS BIOLÓGICOS</t>
  </si>
  <si>
    <t>2.6.6 - EQUIPOS DE DEFENSA Y SEGURIDAD</t>
  </si>
  <si>
    <t>2.6.5 - MAQUINARIA, OTROS EQUIPOS Y HERRAMIENTAS</t>
  </si>
  <si>
    <t>2.6.4 - VEHÍCULOS Y EQUIPO DE TRANSPORTE, TRACCIÓN Y ELEVACIÓN</t>
  </si>
  <si>
    <t>2.6.3 - EQUIPO E INSTRUMENTAL, CIENTÍFICO Y LABORATORIO</t>
  </si>
  <si>
    <t>2.6.2 - MOBILIARIO Y EQUIPO AUDIOVISUAL, RECREATIVO Y EDUCACIONAL</t>
  </si>
  <si>
    <t>2.6.1 - MOBILIARIO Y EQUIPO</t>
  </si>
  <si>
    <t>2.6 - BIENES MUEBLES, INMUEBLES E INTANGIBLES</t>
  </si>
  <si>
    <t>2.5.9 - TRANSFERENCIAS DE CAPITAL A OTRAS INSTITUCIONES PÚBLICAS</t>
  </si>
  <si>
    <t>2.5.6 - TRANSFERENCIAS DE CAPITAL AL SECTOR EXTERNO</t>
  </si>
  <si>
    <t>2.5.4 - TRANSFERENCIAS DE CAPITAL  A EMPRESAS PÚBLICAS NO FINANCIERAS</t>
  </si>
  <si>
    <t>2.5.3 - TRANSFERENCIAS DE CAPITAL A GOBIERNOS GENERALES LOCALES</t>
  </si>
  <si>
    <t>2.5.2 - TRANSFERENCIAS DE CAPITAL AL GOBIERNO GENERAL  NACIONAL</t>
  </si>
  <si>
    <t>2.5.1 - TRANSFERENCIAS DE CAPITAL AL SECTOR PRIVADO</t>
  </si>
  <si>
    <t>2.5 - TRANSFERENCIAS DE CAPITAL</t>
  </si>
  <si>
    <t>2.4.9 - TRANSFERENCIAS CORRIENTES A OTRAS INSTITUCIONES PÚBLICAS</t>
  </si>
  <si>
    <t>2.4.7 - TRANSFERENCIAS CORRIENTES AL SECTOR EXTERNO</t>
  </si>
  <si>
    <t>2.4.6 - SUBVENCIONES</t>
  </si>
  <si>
    <t>2.4.5 - TRANSFERENCIAS CORRIENTES A INSTITUCIONES PÚBLICAS FINANCIERAS</t>
  </si>
  <si>
    <t>2.4.4 - TRANSFERENCIAS CORRIENTES A EMPRESAS PÚBLICAS NO FINANCIERAS</t>
  </si>
  <si>
    <t>2.4.3 - TRANSFERENCIAS CORRIENTES A GOBIERNOS GENERALES LOCALES</t>
  </si>
  <si>
    <t>2.4.2 - TRANSFERENCIAS CORRIENTES AL  GOBIERNO GENERAL NACIONAL</t>
  </si>
  <si>
    <t>2.4.1 - TRANSFERENCIAS CORRIENTES AL SECTOR PRIVADO</t>
  </si>
  <si>
    <t>2.4 - TRANSFERENCIAS CORRIENTES</t>
  </si>
  <si>
    <t>2.3.9 - PRODUCTOS Y ÚTILES VARIOS</t>
  </si>
  <si>
    <t>2.3.8 - GASTOS QUE SE ASIGNARÁN DURANTE EL EJERCICIO (ART. 32 Y 33 LEY 423-06)</t>
  </si>
  <si>
    <t>2.3.7 - COMBUSTIBLES, LUBRICANTES, PRODUCTOS QUÍMICOS Y CONEXOS</t>
  </si>
  <si>
    <t>2.3.6 - PRODUCTOS DE MINERALES, METÁLICOS Y NO METÁLICOS</t>
  </si>
  <si>
    <t>2.3.5 - PRODUCTOS DE CUERO, CAUCHO Y PLÁSTICO</t>
  </si>
  <si>
    <t>2.3.4 - PRODUCTOS FARMACÉUTICOS</t>
  </si>
  <si>
    <t>2.3.3 - PRODUCTOS DE PAPEL, CARTÓN E IMPRESOS</t>
  </si>
  <si>
    <t>2.3.2 - TEXTILES Y VESTUARIOS</t>
  </si>
  <si>
    <t>2.3.1 - ALIMENTOS Y PRODUCTOS AGROFORESTALES</t>
  </si>
  <si>
    <t>2.3 - MATERIALES Y SUMINISTROS</t>
  </si>
  <si>
    <t>2.2.9 - OTRAS CONTRATACIONES DE SERVICIOS</t>
  </si>
  <si>
    <t>2.2.8 - OTROS SERVICIOS NO INCLUIDOS EN CONCEPTOS ANTERIORES</t>
  </si>
  <si>
    <t>2.2.7 - SERVICIOS DE CONSERVACIÓN, REPARACIONES MENORES E INSTALACIONES TEMPORALES</t>
  </si>
  <si>
    <t>2.2.6 - SEGUROS</t>
  </si>
  <si>
    <t>2.2.5 - ALQUILERES Y RENTAS</t>
  </si>
  <si>
    <t>2.2.4 - TRANSPORTE Y ALMACENAJE</t>
  </si>
  <si>
    <t>2.2.3 - VIÁTICOS</t>
  </si>
  <si>
    <t>2.2.2 - PUBLICIDAD, IMPRESIÓN Y ENCUADERNACIÓN</t>
  </si>
  <si>
    <t>2.2.1 - SERVICIOS BÁSICOS</t>
  </si>
  <si>
    <t>2.2 - CONTRATACIÓN DE SERVICIOS</t>
  </si>
  <si>
    <t>2.1.5 - CONTRIBUCIONES A LA SEGURIDAD SOCIAL</t>
  </si>
  <si>
    <t>2.1.4 - GRATIFICACIONES Y BONIFICACIONES</t>
  </si>
  <si>
    <t>2.1.3 - DIETAS Y GASTOS DE REPRESENTACIÓN</t>
  </si>
  <si>
    <t>2.1.2 - SOBRESUELDOS</t>
  </si>
  <si>
    <t>2.1.1 - REMUNERACIONES</t>
  </si>
  <si>
    <t>2.1 - REMUNERACIONES Y CONTRIBUCIONES</t>
  </si>
  <si>
    <t>2 - GASTOS</t>
  </si>
  <si>
    <t xml:space="preserve">Total </t>
  </si>
  <si>
    <t>Diciembre</t>
  </si>
  <si>
    <t xml:space="preserve">Noviembre </t>
  </si>
  <si>
    <t>Octubre</t>
  </si>
  <si>
    <t>Septiembre</t>
  </si>
  <si>
    <t xml:space="preserve">Agosto </t>
  </si>
  <si>
    <t>Julio</t>
  </si>
  <si>
    <t>Junio</t>
  </si>
  <si>
    <t>Mayo</t>
  </si>
  <si>
    <t>Abril</t>
  </si>
  <si>
    <t>Marzo</t>
  </si>
  <si>
    <t>Febrero</t>
  </si>
  <si>
    <t xml:space="preserve">Enero </t>
  </si>
  <si>
    <t xml:space="preserve">Gasto devengado </t>
  </si>
  <si>
    <t>Presupuesto Modificado</t>
  </si>
  <si>
    <t>Presupuesto Aprobado</t>
  </si>
  <si>
    <t>DETALLE</t>
  </si>
  <si>
    <t>En RD$</t>
  </si>
  <si>
    <t xml:space="preserve">Ejecución de Gastos y Aplicaciones Financieras </t>
  </si>
  <si>
    <t xml:space="preserve">AUTORIDAD PORTUARIA DOMINICANA </t>
  </si>
  <si>
    <t>PRESIDENCIA DE LA REPUBLICA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</si>
</sst>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(* #,##0.00_);_(* \(#,##0.00\);_(* &quot;-&quot;??_);_(@_)"/>
    <numFmt numFmtId="164" formatCode="_-* #,##0.00_-;\-* #,##0.00_-;_-* &quot;-&quot;??_-;_-@_-"/>
    <numFmt numFmtId="165" formatCode="dd\/mm\/yyyy"/>
    <numFmt numFmtId="166" formatCode="dd/mm/yyyy;@"/>
    <numFmt numFmtId="167" formatCode="_(&quot;RD$&quot;* #,##0.00_);_(&quot;RD$&quot;* \(#,##0.00\);_(&quot;RD$&quot;* &quot;-&quot;??_);_(@_)"/>
    <numFmt numFmtId="168" formatCode="0_);\(0\)"/>
    <numFmt numFmtId="169" formatCode="_(* #,##0_);_(* \(#,##0\);_(* &quot;-&quot;??_);_(@_)"/>
    <numFmt numFmtId="170" formatCode="_(* #,##0.0_);_(* \(#,##0.0\);_(* &quot;-&quot;??_);_(@_)"/>
  </numFmts>
  <fonts count="6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10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3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3"/>
      <name val="Arial"/>
      <family val="2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4"/>
      <name val="Calibri"/>
      <family val="2"/>
      <scheme val="minor"/>
    </font>
    <font>
      <b/>
      <i/>
      <sz val="18"/>
      <color theme="1"/>
      <name val="Calibri"/>
      <family val="2"/>
      <scheme val="minor"/>
    </font>
    <font>
      <b/>
      <sz val="13"/>
      <color theme="1"/>
      <name val="Arial"/>
      <family val="2"/>
    </font>
    <font>
      <b/>
      <i/>
      <sz val="10"/>
      <name val="Calibri"/>
      <family val="2"/>
      <scheme val="minor"/>
    </font>
    <font>
      <i/>
      <sz val="10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b/>
      <sz val="12"/>
      <color theme="1"/>
      <name val="Arial"/>
      <family val="2"/>
    </font>
    <font>
      <b/>
      <sz val="12"/>
      <color indexed="8"/>
      <name val="Arial"/>
      <family val="2"/>
    </font>
    <font>
      <sz val="10"/>
      <color rgb="FF000000"/>
      <name val="Arial"/>
      <family val="2"/>
    </font>
    <font>
      <i/>
      <sz val="14"/>
      <color rgb="FFFFFFFF"/>
      <name val="Arial"/>
      <family val="2"/>
    </font>
    <font>
      <b/>
      <i/>
      <sz val="10"/>
      <color rgb="FF000080"/>
      <name val="Arial"/>
      <family val="2"/>
    </font>
    <font>
      <sz val="1"/>
      <color rgb="FF000000"/>
      <name val="Arial"/>
      <family val="2"/>
    </font>
    <font>
      <b/>
      <i/>
      <sz val="11"/>
      <color rgb="FF0000FF"/>
      <name val="Arial"/>
      <family val="2"/>
    </font>
    <font>
      <b/>
      <i/>
      <sz val="9"/>
      <color rgb="FF0000FF"/>
      <name val="Arial"/>
      <family val="2"/>
    </font>
    <font>
      <sz val="8"/>
      <color rgb="FF000000"/>
      <name val="Arial"/>
      <family val="2"/>
    </font>
    <font>
      <sz val="7"/>
      <color rgb="FF000000"/>
      <name val="Arial"/>
      <family val="2"/>
    </font>
    <font>
      <b/>
      <i/>
      <sz val="8"/>
      <color rgb="FF000000"/>
      <name val="Arial"/>
      <family val="2"/>
    </font>
    <font>
      <b/>
      <sz val="8"/>
      <color rgb="FF000000"/>
      <name val="Arial"/>
      <family val="2"/>
    </font>
    <font>
      <sz val="11"/>
      <color rgb="FF000000"/>
      <name val="Arial"/>
      <family val="2"/>
    </font>
    <font>
      <sz val="12"/>
      <color theme="1"/>
      <name val="Arial"/>
      <family val="2"/>
    </font>
    <font>
      <b/>
      <sz val="12"/>
      <color indexed="63"/>
      <name val="Arial"/>
      <family val="2"/>
    </font>
    <font>
      <sz val="11"/>
      <color indexed="63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rgb="FF333333"/>
      <name val="Arial"/>
      <family val="2"/>
    </font>
    <font>
      <sz val="12"/>
      <color theme="1"/>
      <name val="Calibri"/>
      <family val="2"/>
      <scheme val="minor"/>
    </font>
    <font>
      <b/>
      <sz val="14"/>
      <name val="Arial"/>
      <family val="2"/>
    </font>
    <font>
      <sz val="12"/>
      <name val="Calibri"/>
      <family val="2"/>
      <scheme val="minor"/>
    </font>
    <font>
      <sz val="12"/>
      <color rgb="FF363636"/>
      <name val="Segoe UI"/>
      <family val="2"/>
    </font>
    <font>
      <b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rgb="FF000000"/>
      <name val="Arial"/>
      <family val="2"/>
    </font>
    <font>
      <sz val="16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6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auto="1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4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-0.249977111117893"/>
        <bgColor theme="4" tint="0.79998168889431442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</borders>
  <cellStyleXfs count="45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31" fillId="5" borderId="0">
      <alignment horizontal="left" vertical="top"/>
    </xf>
    <xf numFmtId="0" fontId="31" fillId="5" borderId="0">
      <alignment horizontal="left" vertical="top"/>
    </xf>
    <xf numFmtId="0" fontId="35" fillId="5" borderId="0">
      <alignment horizontal="left" vertical="top"/>
    </xf>
    <xf numFmtId="0" fontId="37" fillId="5" borderId="0">
      <alignment horizontal="left" vertical="top"/>
    </xf>
    <xf numFmtId="0" fontId="37" fillId="5" borderId="0">
      <alignment horizontal="right" vertical="top"/>
    </xf>
    <xf numFmtId="0" fontId="39" fillId="5" borderId="0">
      <alignment horizontal="left" vertical="top"/>
    </xf>
    <xf numFmtId="0" fontId="40" fillId="5" borderId="0">
      <alignment horizontal="right" vertical="top"/>
    </xf>
    <xf numFmtId="0" fontId="34" fillId="5" borderId="0">
      <alignment horizontal="left" vertical="top"/>
    </xf>
    <xf numFmtId="0" fontId="34" fillId="5" borderId="0">
      <alignment horizontal="left" vertical="top"/>
    </xf>
    <xf numFmtId="0" fontId="41" fillId="5" borderId="0">
      <alignment horizontal="center" vertical="top"/>
    </xf>
    <xf numFmtId="0" fontId="33" fillId="5" borderId="0">
      <alignment horizontal="left" vertical="top"/>
    </xf>
    <xf numFmtId="0" fontId="33" fillId="5" borderId="0">
      <alignment horizontal="left" vertical="top"/>
    </xf>
    <xf numFmtId="0" fontId="32" fillId="5" borderId="0">
      <alignment horizontal="left" vertical="top"/>
    </xf>
    <xf numFmtId="0" fontId="33" fillId="5" borderId="0">
      <alignment horizontal="left" vertical="top"/>
    </xf>
    <xf numFmtId="0" fontId="33" fillId="5" borderId="0">
      <alignment horizontal="left" vertical="top"/>
    </xf>
    <xf numFmtId="0" fontId="33" fillId="5" borderId="0">
      <alignment horizontal="left" vertical="top"/>
    </xf>
    <xf numFmtId="0" fontId="33" fillId="5" borderId="0">
      <alignment horizontal="left" vertical="top"/>
    </xf>
    <xf numFmtId="0" fontId="33" fillId="5" borderId="0">
      <alignment horizontal="left" vertical="top"/>
    </xf>
    <xf numFmtId="0" fontId="31" fillId="5" borderId="0">
      <alignment horizontal="left" vertical="top"/>
    </xf>
    <xf numFmtId="0" fontId="33" fillId="5" borderId="0">
      <alignment horizontal="left" vertical="top"/>
    </xf>
    <xf numFmtId="0" fontId="34" fillId="6" borderId="0">
      <alignment horizontal="left" vertical="top"/>
    </xf>
    <xf numFmtId="0" fontId="35" fillId="5" borderId="0">
      <alignment horizontal="center" vertical="top"/>
    </xf>
    <xf numFmtId="0" fontId="36" fillId="5" borderId="0">
      <alignment horizontal="center" vertical="top"/>
    </xf>
    <xf numFmtId="0" fontId="37" fillId="5" borderId="0">
      <alignment horizontal="right" vertical="top"/>
    </xf>
    <xf numFmtId="0" fontId="38" fillId="5" borderId="0">
      <alignment horizontal="left" vertical="top"/>
    </xf>
    <xf numFmtId="0" fontId="1" fillId="0" borderId="0"/>
    <xf numFmtId="0" fontId="6" fillId="0" borderId="0"/>
    <xf numFmtId="0" fontId="6" fillId="0" borderId="0"/>
  </cellStyleXfs>
  <cellXfs count="366">
    <xf numFmtId="0" fontId="0" fillId="0" borderId="0" xfId="0"/>
    <xf numFmtId="0" fontId="2" fillId="0" borderId="0" xfId="0" applyFont="1"/>
    <xf numFmtId="0" fontId="6" fillId="0" borderId="0" xfId="0" applyFont="1"/>
    <xf numFmtId="0" fontId="6" fillId="2" borderId="0" xfId="0" applyFont="1" applyFill="1"/>
    <xf numFmtId="0" fontId="0" fillId="2" borderId="0" xfId="0" applyFill="1"/>
    <xf numFmtId="0" fontId="4" fillId="0" borderId="0" xfId="0" applyFont="1" applyAlignment="1">
      <alignment horizontal="center"/>
    </xf>
    <xf numFmtId="0" fontId="14" fillId="2" borderId="0" xfId="0" applyFont="1" applyFill="1" applyAlignment="1">
      <alignment horizontal="center"/>
    </xf>
    <xf numFmtId="14" fontId="14" fillId="2" borderId="0" xfId="0" applyNumberFormat="1" applyFont="1" applyFill="1" applyAlignment="1">
      <alignment horizontal="center"/>
    </xf>
    <xf numFmtId="43" fontId="18" fillId="2" borderId="0" xfId="1" applyFont="1" applyFill="1" applyBorder="1" applyAlignment="1">
      <alignment horizontal="center"/>
    </xf>
    <xf numFmtId="0" fontId="19" fillId="2" borderId="0" xfId="0" applyFont="1" applyFill="1" applyAlignment="1">
      <alignment horizontal="center"/>
    </xf>
    <xf numFmtId="43" fontId="14" fillId="2" borderId="0" xfId="1" applyFont="1" applyFill="1" applyBorder="1" applyAlignment="1">
      <alignment horizontal="center"/>
    </xf>
    <xf numFmtId="0" fontId="21" fillId="2" borderId="0" xfId="0" applyFont="1" applyFill="1" applyAlignment="1">
      <alignment horizontal="center"/>
    </xf>
    <xf numFmtId="49" fontId="14" fillId="2" borderId="0" xfId="0" applyNumberFormat="1" applyFont="1" applyFill="1" applyAlignment="1">
      <alignment horizontal="center"/>
    </xf>
    <xf numFmtId="39" fontId="19" fillId="2" borderId="3" xfId="0" applyNumberFormat="1" applyFont="1" applyFill="1" applyBorder="1"/>
    <xf numFmtId="43" fontId="19" fillId="2" borderId="3" xfId="1" applyFont="1" applyFill="1" applyBorder="1"/>
    <xf numFmtId="39" fontId="14" fillId="2" borderId="0" xfId="0" applyNumberFormat="1" applyFont="1" applyFill="1"/>
    <xf numFmtId="43" fontId="18" fillId="2" borderId="0" xfId="1" applyFont="1" applyFill="1" applyBorder="1"/>
    <xf numFmtId="49" fontId="10" fillId="2" borderId="0" xfId="1" applyNumberFormat="1" applyFont="1" applyFill="1" applyBorder="1" applyAlignment="1"/>
    <xf numFmtId="43" fontId="9" fillId="2" borderId="0" xfId="1" applyFont="1" applyFill="1" applyBorder="1" applyAlignment="1">
      <alignment horizontal="center" wrapText="1"/>
    </xf>
    <xf numFmtId="0" fontId="13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/>
    </xf>
    <xf numFmtId="49" fontId="6" fillId="2" borderId="0" xfId="0" applyNumberFormat="1" applyFont="1" applyFill="1" applyAlignment="1">
      <alignment horizontal="center"/>
    </xf>
    <xf numFmtId="43" fontId="6" fillId="0" borderId="0" xfId="1" applyFont="1" applyFill="1" applyBorder="1"/>
    <xf numFmtId="14" fontId="12" fillId="2" borderId="0" xfId="0" applyNumberFormat="1" applyFont="1" applyFill="1" applyAlignment="1">
      <alignment horizontal="center" wrapText="1"/>
    </xf>
    <xf numFmtId="12" fontId="12" fillId="2" borderId="0" xfId="1" applyNumberFormat="1" applyFont="1" applyFill="1" applyBorder="1" applyAlignment="1">
      <alignment horizontal="center"/>
    </xf>
    <xf numFmtId="49" fontId="6" fillId="0" borderId="0" xfId="0" applyNumberFormat="1" applyFont="1" applyAlignment="1">
      <alignment horizontal="center"/>
    </xf>
    <xf numFmtId="12" fontId="8" fillId="2" borderId="0" xfId="1" applyNumberFormat="1" applyFont="1" applyFill="1" applyBorder="1" applyAlignment="1">
      <alignment horizontal="center" wrapText="1"/>
    </xf>
    <xf numFmtId="43" fontId="8" fillId="2" borderId="0" xfId="1" applyFont="1" applyFill="1" applyBorder="1" applyAlignment="1">
      <alignment horizontal="center" wrapText="1"/>
    </xf>
    <xf numFmtId="43" fontId="6" fillId="2" borderId="0" xfId="1" applyFont="1" applyFill="1" applyBorder="1" applyAlignment="1">
      <alignment horizontal="center" wrapText="1"/>
    </xf>
    <xf numFmtId="43" fontId="19" fillId="2" borderId="11" xfId="1" applyFont="1" applyFill="1" applyBorder="1" applyAlignment="1">
      <alignment horizontal="center" vertical="center" wrapText="1"/>
    </xf>
    <xf numFmtId="39" fontId="19" fillId="2" borderId="0" xfId="0" applyNumberFormat="1" applyFont="1" applyFill="1"/>
    <xf numFmtId="43" fontId="19" fillId="2" borderId="0" xfId="1" applyFont="1" applyFill="1" applyBorder="1"/>
    <xf numFmtId="43" fontId="0" fillId="0" borderId="0" xfId="0" applyNumberFormat="1"/>
    <xf numFmtId="14" fontId="17" fillId="2" borderId="0" xfId="0" applyNumberFormat="1" applyFont="1" applyFill="1" applyAlignment="1">
      <alignment horizontal="right"/>
    </xf>
    <xf numFmtId="43" fontId="19" fillId="2" borderId="0" xfId="1" applyFont="1" applyFill="1" applyBorder="1" applyAlignment="1">
      <alignment horizontal="center" vertical="center" wrapText="1"/>
    </xf>
    <xf numFmtId="43" fontId="7" fillId="0" borderId="0" xfId="0" applyNumberFormat="1" applyFont="1" applyAlignment="1">
      <alignment horizontal="center"/>
    </xf>
    <xf numFmtId="43" fontId="9" fillId="2" borderId="1" xfId="1" applyFont="1" applyFill="1" applyBorder="1" applyAlignment="1">
      <alignment horizontal="center" wrapText="1"/>
    </xf>
    <xf numFmtId="0" fontId="10" fillId="2" borderId="0" xfId="0" applyFont="1" applyFill="1" applyAlignment="1">
      <alignment vertical="top"/>
    </xf>
    <xf numFmtId="14" fontId="6" fillId="2" borderId="0" xfId="0" applyNumberFormat="1" applyFont="1" applyFill="1" applyAlignment="1">
      <alignment horizontal="center" wrapText="1"/>
    </xf>
    <xf numFmtId="0" fontId="13" fillId="2" borderId="0" xfId="0" applyFont="1" applyFill="1"/>
    <xf numFmtId="0" fontId="10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 wrapText="1"/>
    </xf>
    <xf numFmtId="43" fontId="12" fillId="2" borderId="0" xfId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49" fontId="11" fillId="2" borderId="1" xfId="0" applyNumberFormat="1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43" fontId="11" fillId="0" borderId="1" xfId="1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left" vertical="top"/>
    </xf>
    <xf numFmtId="49" fontId="10" fillId="2" borderId="0" xfId="1" applyNumberFormat="1" applyFont="1" applyFill="1" applyBorder="1" applyAlignment="1">
      <alignment horizontal="left" vertical="top"/>
    </xf>
    <xf numFmtId="43" fontId="5" fillId="2" borderId="12" xfId="1" applyFont="1" applyFill="1" applyBorder="1" applyAlignment="1">
      <alignment horizontal="center" vertical="center" wrapText="1"/>
    </xf>
    <xf numFmtId="39" fontId="9" fillId="2" borderId="1" xfId="1" applyNumberFormat="1" applyFont="1" applyFill="1" applyBorder="1" applyAlignment="1">
      <alignment horizontal="center" wrapText="1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left"/>
    </xf>
    <xf numFmtId="43" fontId="12" fillId="0" borderId="0" xfId="1" applyFont="1" applyBorder="1" applyAlignment="1">
      <alignment horizontal="center"/>
    </xf>
    <xf numFmtId="43" fontId="12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43" fontId="6" fillId="0" borderId="0" xfId="1" applyFont="1" applyBorder="1" applyAlignment="1">
      <alignment horizontal="center"/>
    </xf>
    <xf numFmtId="0" fontId="25" fillId="0" borderId="0" xfId="0" applyFont="1"/>
    <xf numFmtId="14" fontId="9" fillId="2" borderId="0" xfId="1" applyNumberFormat="1" applyFont="1" applyFill="1" applyBorder="1" applyAlignment="1">
      <alignment horizontal="right" wrapText="1"/>
    </xf>
    <xf numFmtId="43" fontId="15" fillId="2" borderId="0" xfId="0" applyNumberFormat="1" applyFont="1" applyFill="1"/>
    <xf numFmtId="0" fontId="3" fillId="0" borderId="0" xfId="0" applyFont="1" applyAlignment="1">
      <alignment horizontal="center"/>
    </xf>
    <xf numFmtId="0" fontId="26" fillId="0" borderId="0" xfId="0" applyFont="1"/>
    <xf numFmtId="43" fontId="25" fillId="0" borderId="0" xfId="0" applyNumberFormat="1" applyFont="1"/>
    <xf numFmtId="0" fontId="0" fillId="0" borderId="0" xfId="0" applyAlignment="1">
      <alignment vertical="center"/>
    </xf>
    <xf numFmtId="12" fontId="8" fillId="2" borderId="0" xfId="1" applyNumberFormat="1" applyFont="1" applyFill="1" applyBorder="1" applyAlignment="1">
      <alignment vertical="center" wrapText="1"/>
    </xf>
    <xf numFmtId="43" fontId="8" fillId="2" borderId="0" xfId="1" applyFont="1" applyFill="1" applyBorder="1" applyAlignment="1">
      <alignment vertical="center" wrapText="1"/>
    </xf>
    <xf numFmtId="43" fontId="6" fillId="2" borderId="0" xfId="1" applyFont="1" applyFill="1" applyBorder="1" applyAlignment="1">
      <alignment vertical="center" wrapText="1"/>
    </xf>
    <xf numFmtId="49" fontId="27" fillId="2" borderId="0" xfId="1" applyNumberFormat="1" applyFont="1" applyFill="1" applyBorder="1" applyAlignment="1"/>
    <xf numFmtId="0" fontId="27" fillId="2" borderId="0" xfId="0" applyFont="1" applyFill="1" applyAlignment="1">
      <alignment vertical="center"/>
    </xf>
    <xf numFmtId="0" fontId="28" fillId="2" borderId="0" xfId="0" applyFont="1" applyFill="1" applyAlignment="1">
      <alignment vertical="center" wrapText="1"/>
    </xf>
    <xf numFmtId="43" fontId="28" fillId="2" borderId="0" xfId="1" applyFont="1" applyFill="1" applyBorder="1" applyAlignment="1">
      <alignment vertical="center" wrapText="1"/>
    </xf>
    <xf numFmtId="0" fontId="28" fillId="2" borderId="0" xfId="0" applyFont="1" applyFill="1" applyAlignment="1">
      <alignment vertical="center"/>
    </xf>
    <xf numFmtId="43" fontId="24" fillId="2" borderId="0" xfId="1" applyFont="1" applyFill="1" applyAlignment="1">
      <alignment vertical="center"/>
    </xf>
    <xf numFmtId="43" fontId="29" fillId="2" borderId="0" xfId="1" applyFont="1" applyFill="1" applyBorder="1" applyAlignment="1"/>
    <xf numFmtId="165" fontId="2" fillId="0" borderId="1" xfId="0" applyNumberFormat="1" applyFont="1" applyBorder="1" applyAlignment="1">
      <alignment horizontal="left"/>
    </xf>
    <xf numFmtId="0" fontId="2" fillId="0" borderId="1" xfId="0" applyFont="1" applyBorder="1" applyAlignment="1">
      <alignment horizontal="center" wrapText="1"/>
    </xf>
    <xf numFmtId="0" fontId="27" fillId="2" borderId="0" xfId="0" applyFont="1" applyFill="1"/>
    <xf numFmtId="49" fontId="27" fillId="2" borderId="10" xfId="0" applyNumberFormat="1" applyFont="1" applyFill="1" applyBorder="1" applyAlignment="1">
      <alignment horizontal="center"/>
    </xf>
    <xf numFmtId="0" fontId="5" fillId="2" borderId="12" xfId="0" applyFont="1" applyFill="1" applyBorder="1" applyAlignment="1">
      <alignment horizontal="center" vertical="center" wrapText="1"/>
    </xf>
    <xf numFmtId="164" fontId="5" fillId="0" borderId="12" xfId="0" applyNumberFormat="1" applyFont="1" applyBorder="1" applyAlignment="1">
      <alignment horizontal="center" wrapText="1"/>
    </xf>
    <xf numFmtId="43" fontId="6" fillId="0" borderId="1" xfId="5" applyFont="1" applyFill="1" applyBorder="1" applyAlignment="1">
      <alignment horizontal="center" vertical="center" wrapText="1"/>
    </xf>
    <xf numFmtId="43" fontId="2" fillId="0" borderId="1" xfId="5" applyFont="1" applyFill="1" applyBorder="1" applyAlignment="1">
      <alignment horizontal="right"/>
    </xf>
    <xf numFmtId="49" fontId="2" fillId="0" borderId="1" xfId="0" applyNumberFormat="1" applyFont="1" applyBorder="1" applyAlignment="1">
      <alignment horizontal="center"/>
    </xf>
    <xf numFmtId="14" fontId="6" fillId="2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42" fillId="0" borderId="0" xfId="0" applyFont="1"/>
    <xf numFmtId="0" fontId="28" fillId="2" borderId="0" xfId="0" applyFont="1" applyFill="1" applyAlignment="1">
      <alignment horizontal="center"/>
    </xf>
    <xf numFmtId="0" fontId="28" fillId="2" borderId="0" xfId="0" applyFont="1" applyFill="1"/>
    <xf numFmtId="43" fontId="27" fillId="2" borderId="0" xfId="1" applyFont="1" applyFill="1" applyBorder="1" applyAlignment="1">
      <alignment horizontal="right" vertical="center" wrapText="1"/>
    </xf>
    <xf numFmtId="43" fontId="29" fillId="0" borderId="12" xfId="0" applyNumberFormat="1" applyFont="1" applyBorder="1"/>
    <xf numFmtId="49" fontId="28" fillId="2" borderId="0" xfId="0" applyNumberFormat="1" applyFont="1" applyFill="1" applyAlignment="1">
      <alignment horizontal="center"/>
    </xf>
    <xf numFmtId="43" fontId="28" fillId="2" borderId="0" xfId="1" applyFont="1" applyFill="1"/>
    <xf numFmtId="43" fontId="27" fillId="2" borderId="0" xfId="1" applyFont="1" applyFill="1" applyBorder="1" applyAlignment="1">
      <alignment horizontal="right"/>
    </xf>
    <xf numFmtId="43" fontId="27" fillId="2" borderId="0" xfId="1" applyFont="1" applyFill="1" applyBorder="1"/>
    <xf numFmtId="49" fontId="3" fillId="2" borderId="0" xfId="0" applyNumberFormat="1" applyFont="1" applyFill="1" applyAlignment="1">
      <alignment horizontal="center"/>
    </xf>
    <xf numFmtId="0" fontId="3" fillId="0" borderId="1" xfId="0" applyFont="1" applyBorder="1" applyAlignment="1">
      <alignment horizontal="center"/>
    </xf>
    <xf numFmtId="43" fontId="5" fillId="0" borderId="1" xfId="5" applyFont="1" applyBorder="1" applyAlignment="1">
      <alignment horizontal="right"/>
    </xf>
    <xf numFmtId="43" fontId="45" fillId="0" borderId="1" xfId="5" applyFont="1" applyFill="1" applyBorder="1" applyAlignment="1">
      <alignment horizontal="right"/>
    </xf>
    <xf numFmtId="14" fontId="2" fillId="2" borderId="1" xfId="0" applyNumberFormat="1" applyFont="1" applyFill="1" applyBorder="1" applyAlignment="1">
      <alignment horizontal="center"/>
    </xf>
    <xf numFmtId="43" fontId="2" fillId="0" borderId="1" xfId="5" applyFont="1" applyFill="1" applyBorder="1" applyAlignment="1">
      <alignment horizontal="center" wrapText="1"/>
    </xf>
    <xf numFmtId="14" fontId="2" fillId="2" borderId="1" xfId="0" applyNumberFormat="1" applyFont="1" applyFill="1" applyBorder="1" applyAlignment="1">
      <alignment horizontal="center" wrapText="1"/>
    </xf>
    <xf numFmtId="12" fontId="2" fillId="2" borderId="1" xfId="5" applyNumberFormat="1" applyFont="1" applyFill="1" applyBorder="1" applyAlignment="1">
      <alignment horizontal="center"/>
    </xf>
    <xf numFmtId="43" fontId="2" fillId="2" borderId="1" xfId="5" applyFont="1" applyFill="1" applyBorder="1"/>
    <xf numFmtId="14" fontId="2" fillId="2" borderId="0" xfId="0" applyNumberFormat="1" applyFont="1" applyFill="1" applyAlignment="1">
      <alignment horizontal="center" wrapText="1"/>
    </xf>
    <xf numFmtId="12" fontId="45" fillId="2" borderId="0" xfId="1" applyNumberFormat="1" applyFont="1" applyFill="1" applyBorder="1" applyAlignment="1">
      <alignment horizontal="center" wrapText="1"/>
    </xf>
    <xf numFmtId="43" fontId="46" fillId="2" borderId="0" xfId="1" applyFont="1" applyFill="1" applyBorder="1" applyAlignment="1">
      <alignment horizontal="center" wrapText="1"/>
    </xf>
    <xf numFmtId="43" fontId="5" fillId="2" borderId="12" xfId="1" applyFont="1" applyFill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165" fontId="47" fillId="0" borderId="1" xfId="0" applyNumberFormat="1" applyFont="1" applyBorder="1" applyAlignment="1">
      <alignment horizontal="center"/>
    </xf>
    <xf numFmtId="165" fontId="44" fillId="0" borderId="1" xfId="0" applyNumberFormat="1" applyFont="1" applyBorder="1" applyAlignment="1">
      <alignment horizontal="center"/>
    </xf>
    <xf numFmtId="165" fontId="45" fillId="0" borderId="1" xfId="0" applyNumberFormat="1" applyFont="1" applyBorder="1" applyAlignment="1">
      <alignment horizontal="center"/>
    </xf>
    <xf numFmtId="1" fontId="2" fillId="2" borderId="1" xfId="0" applyNumberFormat="1" applyFont="1" applyFill="1" applyBorder="1" applyAlignment="1">
      <alignment horizontal="center" wrapText="1"/>
    </xf>
    <xf numFmtId="43" fontId="2" fillId="2" borderId="1" xfId="2" applyFont="1" applyFill="1" applyBorder="1" applyAlignment="1">
      <alignment horizontal="center" wrapText="1"/>
    </xf>
    <xf numFmtId="1" fontId="2" fillId="2" borderId="1" xfId="0" applyNumberFormat="1" applyFont="1" applyFill="1" applyBorder="1" applyAlignment="1">
      <alignment horizontal="center"/>
    </xf>
    <xf numFmtId="0" fontId="2" fillId="0" borderId="14" xfId="0" applyFont="1" applyBorder="1" applyAlignment="1">
      <alignment horizontal="center" wrapText="1"/>
    </xf>
    <xf numFmtId="0" fontId="45" fillId="0" borderId="1" xfId="0" applyFont="1" applyBorder="1" applyAlignment="1">
      <alignment horizontal="center"/>
    </xf>
    <xf numFmtId="0" fontId="45" fillId="0" borderId="1" xfId="0" applyFont="1" applyBorder="1" applyAlignment="1">
      <alignment horizontal="center" wrapText="1"/>
    </xf>
    <xf numFmtId="14" fontId="19" fillId="2" borderId="0" xfId="0" applyNumberFormat="1" applyFont="1" applyFill="1" applyAlignment="1">
      <alignment horizontal="right"/>
    </xf>
    <xf numFmtId="43" fontId="23" fillId="3" borderId="7" xfId="1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4" fontId="29" fillId="0" borderId="12" xfId="0" applyNumberFormat="1" applyFont="1" applyBorder="1"/>
    <xf numFmtId="43" fontId="27" fillId="2" borderId="12" xfId="1" applyFont="1" applyFill="1" applyBorder="1"/>
    <xf numFmtId="4" fontId="27" fillId="7" borderId="12" xfId="0" applyNumberFormat="1" applyFont="1" applyFill="1" applyBorder="1"/>
    <xf numFmtId="0" fontId="27" fillId="2" borderId="6" xfId="0" applyFont="1" applyFill="1" applyBorder="1" applyAlignment="1">
      <alignment horizontal="center" vertical="center" wrapText="1"/>
    </xf>
    <xf numFmtId="49" fontId="27" fillId="2" borderId="17" xfId="0" applyNumberFormat="1" applyFont="1" applyFill="1" applyBorder="1" applyAlignment="1">
      <alignment horizontal="center" vertical="center" wrapText="1"/>
    </xf>
    <xf numFmtId="0" fontId="29" fillId="2" borderId="17" xfId="0" applyFont="1" applyFill="1" applyBorder="1" applyAlignment="1">
      <alignment horizontal="center" vertical="center" wrapText="1"/>
    </xf>
    <xf numFmtId="43" fontId="27" fillId="2" borderId="18" xfId="1" applyFont="1" applyFill="1" applyBorder="1" applyAlignment="1">
      <alignment horizontal="center" vertical="center" wrapText="1"/>
    </xf>
    <xf numFmtId="0" fontId="29" fillId="2" borderId="6" xfId="0" applyFont="1" applyFill="1" applyBorder="1" applyAlignment="1">
      <alignment horizontal="center" vertical="center" wrapText="1"/>
    </xf>
    <xf numFmtId="43" fontId="27" fillId="2" borderId="17" xfId="1" applyFont="1" applyFill="1" applyBorder="1" applyAlignment="1">
      <alignment horizontal="center" vertical="center" wrapText="1"/>
    </xf>
    <xf numFmtId="0" fontId="29" fillId="2" borderId="18" xfId="0" applyFont="1" applyFill="1" applyBorder="1" applyAlignment="1">
      <alignment horizontal="center" vertical="center" wrapText="1"/>
    </xf>
    <xf numFmtId="43" fontId="27" fillId="2" borderId="6" xfId="1" applyFont="1" applyFill="1" applyBorder="1" applyAlignment="1">
      <alignment horizontal="center" vertical="center" wrapText="1"/>
    </xf>
    <xf numFmtId="0" fontId="27" fillId="2" borderId="6" xfId="0" applyFont="1" applyFill="1" applyBorder="1" applyAlignment="1">
      <alignment horizontal="center" vertical="center"/>
    </xf>
    <xf numFmtId="0" fontId="27" fillId="2" borderId="17" xfId="0" applyFont="1" applyFill="1" applyBorder="1" applyAlignment="1">
      <alignment horizontal="center" vertical="center"/>
    </xf>
    <xf numFmtId="0" fontId="27" fillId="2" borderId="18" xfId="0" applyFont="1" applyFill="1" applyBorder="1" applyAlignment="1">
      <alignment horizontal="center" vertical="center"/>
    </xf>
    <xf numFmtId="0" fontId="27" fillId="7" borderId="18" xfId="0" applyFont="1" applyFill="1" applyBorder="1" applyAlignment="1">
      <alignment horizontal="center" vertical="center"/>
    </xf>
    <xf numFmtId="0" fontId="27" fillId="0" borderId="6" xfId="0" applyFont="1" applyBorder="1" applyAlignment="1">
      <alignment horizontal="center" vertical="center" wrapText="1"/>
    </xf>
    <xf numFmtId="0" fontId="27" fillId="2" borderId="17" xfId="0" applyFont="1" applyFill="1" applyBorder="1" applyAlignment="1">
      <alignment horizontal="center" vertical="center" wrapText="1"/>
    </xf>
    <xf numFmtId="43" fontId="27" fillId="0" borderId="18" xfId="1" applyFont="1" applyFill="1" applyBorder="1" applyAlignment="1">
      <alignment horizontal="center" vertical="center" wrapText="1"/>
    </xf>
    <xf numFmtId="43" fontId="50" fillId="0" borderId="0" xfId="0" applyNumberFormat="1" applyFont="1" applyAlignment="1">
      <alignment horizontal="center"/>
    </xf>
    <xf numFmtId="0" fontId="48" fillId="0" borderId="0" xfId="0" applyFont="1"/>
    <xf numFmtId="0" fontId="20" fillId="0" borderId="6" xfId="0" applyFont="1" applyBorder="1" applyAlignment="1">
      <alignment horizontal="center" vertical="center"/>
    </xf>
    <xf numFmtId="0" fontId="20" fillId="0" borderId="17" xfId="0" applyFont="1" applyBorder="1" applyAlignment="1">
      <alignment horizontal="center" vertical="center"/>
    </xf>
    <xf numFmtId="43" fontId="20" fillId="0" borderId="17" xfId="1" applyFont="1" applyBorder="1" applyAlignment="1">
      <alignment horizontal="center" vertical="center"/>
    </xf>
    <xf numFmtId="0" fontId="20" fillId="2" borderId="18" xfId="0" applyFont="1" applyFill="1" applyBorder="1" applyAlignment="1">
      <alignment horizontal="center" vertical="center" wrapText="1"/>
    </xf>
    <xf numFmtId="43" fontId="50" fillId="0" borderId="0" xfId="0" applyNumberFormat="1" applyFont="1" applyAlignment="1">
      <alignment horizontal="center" vertical="center"/>
    </xf>
    <xf numFmtId="0" fontId="48" fillId="0" borderId="0" xfId="0" applyFont="1" applyAlignment="1">
      <alignment horizontal="center" vertical="center"/>
    </xf>
    <xf numFmtId="49" fontId="20" fillId="0" borderId="0" xfId="0" applyNumberFormat="1" applyFont="1"/>
    <xf numFmtId="0" fontId="19" fillId="2" borderId="3" xfId="0" applyFont="1" applyFill="1" applyBorder="1" applyAlignment="1">
      <alignment horizontal="right"/>
    </xf>
    <xf numFmtId="43" fontId="19" fillId="2" borderId="3" xfId="1" applyFont="1" applyFill="1" applyBorder="1" applyAlignment="1">
      <alignment horizontal="right"/>
    </xf>
    <xf numFmtId="0" fontId="20" fillId="0" borderId="22" xfId="0" applyFont="1" applyBorder="1" applyAlignment="1">
      <alignment horizontal="center" vertical="center"/>
    </xf>
    <xf numFmtId="0" fontId="20" fillId="0" borderId="23" xfId="0" applyFont="1" applyBorder="1" applyAlignment="1">
      <alignment horizontal="center" vertical="center"/>
    </xf>
    <xf numFmtId="43" fontId="20" fillId="0" borderId="23" xfId="1" applyFont="1" applyBorder="1" applyAlignment="1">
      <alignment horizontal="center" vertical="center"/>
    </xf>
    <xf numFmtId="43" fontId="20" fillId="0" borderId="24" xfId="1" applyFont="1" applyBorder="1" applyAlignment="1">
      <alignment horizontal="center" vertical="center"/>
    </xf>
    <xf numFmtId="0" fontId="50" fillId="0" borderId="25" xfId="0" applyFont="1" applyBorder="1" applyAlignment="1">
      <alignment horizontal="center"/>
    </xf>
    <xf numFmtId="0" fontId="50" fillId="0" borderId="21" xfId="0" applyFont="1" applyBorder="1" applyAlignment="1">
      <alignment horizontal="left"/>
    </xf>
    <xf numFmtId="0" fontId="50" fillId="0" borderId="26" xfId="0" applyFont="1" applyBorder="1" applyAlignment="1">
      <alignment horizontal="center"/>
    </xf>
    <xf numFmtId="0" fontId="50" fillId="0" borderId="3" xfId="0" applyFont="1" applyBorder="1" applyAlignment="1">
      <alignment horizontal="left"/>
    </xf>
    <xf numFmtId="0" fontId="50" fillId="0" borderId="3" xfId="0" applyFont="1" applyBorder="1" applyAlignment="1">
      <alignment horizontal="center"/>
    </xf>
    <xf numFmtId="14" fontId="50" fillId="0" borderId="3" xfId="0" applyNumberFormat="1" applyFont="1" applyBorder="1" applyAlignment="1">
      <alignment horizontal="center"/>
    </xf>
    <xf numFmtId="43" fontId="50" fillId="0" borderId="2" xfId="0" applyNumberFormat="1" applyFont="1" applyBorder="1" applyAlignment="1">
      <alignment horizontal="center"/>
    </xf>
    <xf numFmtId="43" fontId="50" fillId="2" borderId="1" xfId="5" applyFont="1" applyFill="1" applyBorder="1" applyAlignment="1">
      <alignment horizontal="center"/>
    </xf>
    <xf numFmtId="43" fontId="50" fillId="0" borderId="1" xfId="5" applyFont="1" applyFill="1" applyBorder="1" applyAlignment="1">
      <alignment horizontal="center"/>
    </xf>
    <xf numFmtId="43" fontId="50" fillId="0" borderId="1" xfId="0" applyNumberFormat="1" applyFont="1" applyBorder="1" applyAlignment="1">
      <alignment horizontal="center"/>
    </xf>
    <xf numFmtId="0" fontId="50" fillId="0" borderId="1" xfId="0" applyFont="1" applyBorder="1" applyAlignment="1">
      <alignment horizontal="center"/>
    </xf>
    <xf numFmtId="14" fontId="50" fillId="0" borderId="1" xfId="0" applyNumberFormat="1" applyFont="1" applyBorder="1" applyAlignment="1">
      <alignment horizontal="center"/>
    </xf>
    <xf numFmtId="1" fontId="50" fillId="0" borderId="1" xfId="0" applyNumberFormat="1" applyFont="1" applyBorder="1" applyAlignment="1">
      <alignment horizontal="center"/>
    </xf>
    <xf numFmtId="43" fontId="50" fillId="0" borderId="23" xfId="5" applyFont="1" applyBorder="1" applyAlignment="1">
      <alignment horizontal="center"/>
    </xf>
    <xf numFmtId="43" fontId="50" fillId="0" borderId="23" xfId="0" applyNumberFormat="1" applyFont="1" applyBorder="1" applyAlignment="1">
      <alignment horizontal="center"/>
    </xf>
    <xf numFmtId="0" fontId="41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43" fontId="2" fillId="0" borderId="3" xfId="5" applyFont="1" applyFill="1" applyBorder="1" applyAlignment="1">
      <alignment horizontal="right"/>
    </xf>
    <xf numFmtId="43" fontId="44" fillId="0" borderId="1" xfId="5" applyFont="1" applyFill="1" applyBorder="1" applyAlignment="1">
      <alignment horizontal="center"/>
    </xf>
    <xf numFmtId="165" fontId="44" fillId="2" borderId="1" xfId="0" applyNumberFormat="1" applyFont="1" applyFill="1" applyBorder="1" applyAlignment="1">
      <alignment horizontal="center"/>
    </xf>
    <xf numFmtId="165" fontId="2" fillId="0" borderId="3" xfId="0" applyNumberFormat="1" applyFont="1" applyBorder="1" applyAlignment="1">
      <alignment horizontal="center"/>
    </xf>
    <xf numFmtId="0" fontId="51" fillId="0" borderId="0" xfId="0" applyFont="1" applyAlignment="1">
      <alignment horizontal="center"/>
    </xf>
    <xf numFmtId="14" fontId="2" fillId="0" borderId="1" xfId="0" applyNumberFormat="1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43" fontId="2" fillId="0" borderId="1" xfId="5" applyFont="1" applyFill="1" applyBorder="1" applyAlignment="1"/>
    <xf numFmtId="166" fontId="2" fillId="0" borderId="1" xfId="5" applyNumberFormat="1" applyFont="1" applyFill="1" applyBorder="1" applyAlignment="1">
      <alignment horizontal="center" wrapText="1"/>
    </xf>
    <xf numFmtId="14" fontId="6" fillId="2" borderId="1" xfId="0" applyNumberFormat="1" applyFont="1" applyFill="1" applyBorder="1" applyAlignment="1">
      <alignment horizontal="center" wrapText="1"/>
    </xf>
    <xf numFmtId="12" fontId="8" fillId="2" borderId="3" xfId="5" applyNumberFormat="1" applyFont="1" applyFill="1" applyBorder="1" applyAlignment="1">
      <alignment horizontal="center" wrapText="1"/>
    </xf>
    <xf numFmtId="43" fontId="6" fillId="2" borderId="1" xfId="5" applyFont="1" applyFill="1" applyBorder="1" applyAlignment="1">
      <alignment horizontal="center" wrapText="1"/>
    </xf>
    <xf numFmtId="43" fontId="7" fillId="0" borderId="1" xfId="5" applyFont="1" applyFill="1" applyBorder="1" applyAlignment="1">
      <alignment horizontal="center"/>
    </xf>
    <xf numFmtId="43" fontId="7" fillId="0" borderId="2" xfId="0" applyNumberFormat="1" applyFont="1" applyBorder="1" applyAlignment="1">
      <alignment horizontal="center"/>
    </xf>
    <xf numFmtId="1" fontId="7" fillId="0" borderId="3" xfId="0" applyNumberFormat="1" applyFont="1" applyBorder="1" applyAlignment="1">
      <alignment horizontal="center"/>
    </xf>
    <xf numFmtId="14" fontId="7" fillId="0" borderId="3" xfId="0" applyNumberFormat="1" applyFont="1" applyBorder="1" applyAlignment="1">
      <alignment horizontal="center"/>
    </xf>
    <xf numFmtId="43" fontId="7" fillId="0" borderId="2" xfId="5" applyFont="1" applyFill="1" applyBorder="1" applyAlignment="1">
      <alignment horizontal="center"/>
    </xf>
    <xf numFmtId="43" fontId="7" fillId="2" borderId="3" xfId="5" applyFont="1" applyFill="1" applyBorder="1" applyAlignment="1">
      <alignment horizontal="center"/>
    </xf>
    <xf numFmtId="0" fontId="7" fillId="0" borderId="3" xfId="0" applyFont="1" applyBorder="1" applyAlignment="1">
      <alignment horizontal="center"/>
    </xf>
    <xf numFmtId="43" fontId="7" fillId="0" borderId="3" xfId="5" applyFont="1" applyFill="1" applyBorder="1" applyAlignment="1">
      <alignment horizontal="center"/>
    </xf>
    <xf numFmtId="43" fontId="7" fillId="0" borderId="1" xfId="0" applyNumberFormat="1" applyFont="1" applyBorder="1" applyAlignment="1">
      <alignment horizontal="center"/>
    </xf>
    <xf numFmtId="43" fontId="11" fillId="0" borderId="19" xfId="1" applyFont="1" applyBorder="1" applyAlignment="1">
      <alignment horizontal="center"/>
    </xf>
    <xf numFmtId="43" fontId="11" fillId="0" borderId="20" xfId="0" applyNumberFormat="1" applyFont="1" applyBorder="1" applyAlignment="1">
      <alignment horizontal="center"/>
    </xf>
    <xf numFmtId="14" fontId="2" fillId="0" borderId="1" xfId="5" applyNumberFormat="1" applyFont="1" applyFill="1" applyBorder="1" applyAlignment="1">
      <alignment horizontal="center"/>
    </xf>
    <xf numFmtId="168" fontId="2" fillId="0" borderId="1" xfId="5" applyNumberFormat="1" applyFont="1" applyFill="1" applyBorder="1" applyAlignment="1">
      <alignment horizontal="center"/>
    </xf>
    <xf numFmtId="166" fontId="44" fillId="0" borderId="1" xfId="0" applyNumberFormat="1" applyFont="1" applyBorder="1" applyAlignment="1">
      <alignment horizontal="center"/>
    </xf>
    <xf numFmtId="1" fontId="44" fillId="0" borderId="1" xfId="0" applyNumberFormat="1" applyFont="1" applyBorder="1" applyAlignment="1">
      <alignment horizontal="center"/>
    </xf>
    <xf numFmtId="1" fontId="2" fillId="0" borderId="1" xfId="5" applyNumberFormat="1" applyFont="1" applyFill="1" applyBorder="1" applyAlignment="1">
      <alignment horizontal="center" wrapText="1"/>
    </xf>
    <xf numFmtId="43" fontId="2" fillId="0" borderId="1" xfId="5" applyFont="1" applyFill="1" applyBorder="1" applyAlignment="1">
      <alignment horizontal="center"/>
    </xf>
    <xf numFmtId="14" fontId="2" fillId="0" borderId="1" xfId="0" applyNumberFormat="1" applyFont="1" applyBorder="1" applyAlignment="1">
      <alignment horizontal="center" wrapText="1"/>
    </xf>
    <xf numFmtId="0" fontId="44" fillId="2" borderId="1" xfId="0" applyFont="1" applyFill="1" applyBorder="1" applyAlignment="1">
      <alignment horizontal="center"/>
    </xf>
    <xf numFmtId="43" fontId="2" fillId="2" borderId="1" xfId="5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2" fontId="2" fillId="2" borderId="1" xfId="5" applyNumberFormat="1" applyFont="1" applyFill="1" applyBorder="1" applyAlignment="1">
      <alignment horizontal="center"/>
    </xf>
    <xf numFmtId="0" fontId="45" fillId="2" borderId="1" xfId="0" applyFont="1" applyFill="1" applyBorder="1" applyAlignment="1">
      <alignment horizontal="center" wrapText="1"/>
    </xf>
    <xf numFmtId="2" fontId="2" fillId="0" borderId="1" xfId="5" applyNumberFormat="1" applyFont="1" applyFill="1" applyBorder="1" applyAlignment="1">
      <alignment horizontal="center"/>
    </xf>
    <xf numFmtId="43" fontId="2" fillId="0" borderId="1" xfId="5" applyFont="1" applyFill="1" applyBorder="1"/>
    <xf numFmtId="14" fontId="6" fillId="0" borderId="1" xfId="0" applyNumberFormat="1" applyFont="1" applyBorder="1" applyAlignment="1">
      <alignment horizontal="center" wrapText="1"/>
    </xf>
    <xf numFmtId="12" fontId="8" fillId="0" borderId="3" xfId="5" applyNumberFormat="1" applyFont="1" applyFill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7" fillId="0" borderId="23" xfId="0" applyFont="1" applyBorder="1" applyAlignment="1">
      <alignment horizontal="center"/>
    </xf>
    <xf numFmtId="14" fontId="7" fillId="0" borderId="23" xfId="0" applyNumberFormat="1" applyFont="1" applyBorder="1" applyAlignment="1">
      <alignment horizontal="center"/>
    </xf>
    <xf numFmtId="43" fontId="7" fillId="0" borderId="13" xfId="5" applyFont="1" applyBorder="1" applyAlignment="1">
      <alignment horizontal="center"/>
    </xf>
    <xf numFmtId="43" fontId="7" fillId="0" borderId="13" xfId="0" applyNumberFormat="1" applyFont="1" applyBorder="1" applyAlignment="1">
      <alignment horizontal="center"/>
    </xf>
    <xf numFmtId="43" fontId="7" fillId="2" borderId="23" xfId="5" applyFont="1" applyFill="1" applyBorder="1" applyAlignment="1">
      <alignment horizontal="center"/>
    </xf>
    <xf numFmtId="43" fontId="7" fillId="0" borderId="1" xfId="5" applyFont="1" applyBorder="1" applyAlignment="1">
      <alignment horizontal="center"/>
    </xf>
    <xf numFmtId="0" fontId="20" fillId="0" borderId="0" xfId="0" applyFont="1"/>
    <xf numFmtId="43" fontId="16" fillId="2" borderId="31" xfId="1" applyFont="1" applyFill="1" applyBorder="1" applyAlignment="1">
      <alignment horizontal="center"/>
    </xf>
    <xf numFmtId="43" fontId="18" fillId="2" borderId="32" xfId="1" applyFont="1" applyFill="1" applyBorder="1" applyAlignment="1">
      <alignment horizontal="center" vertical="center" wrapText="1"/>
    </xf>
    <xf numFmtId="43" fontId="7" fillId="0" borderId="1" xfId="5" applyFont="1" applyFill="1" applyBorder="1"/>
    <xf numFmtId="14" fontId="52" fillId="0" borderId="1" xfId="0" applyNumberFormat="1" applyFont="1" applyBorder="1" applyAlignment="1">
      <alignment horizontal="center"/>
    </xf>
    <xf numFmtId="43" fontId="7" fillId="0" borderId="3" xfId="5" applyFont="1" applyFill="1" applyBorder="1"/>
    <xf numFmtId="14" fontId="52" fillId="0" borderId="3" xfId="0" applyNumberFormat="1" applyFont="1" applyBorder="1" applyAlignment="1">
      <alignment horizontal="center"/>
    </xf>
    <xf numFmtId="0" fontId="20" fillId="2" borderId="7" xfId="0" applyFont="1" applyFill="1" applyBorder="1" applyAlignment="1">
      <alignment horizontal="center" wrapText="1"/>
    </xf>
    <xf numFmtId="43" fontId="20" fillId="0" borderId="19" xfId="1" applyFont="1" applyBorder="1" applyAlignment="1">
      <alignment horizontal="center"/>
    </xf>
    <xf numFmtId="0" fontId="20" fillId="0" borderId="19" xfId="0" applyFont="1" applyBorder="1" applyAlignment="1">
      <alignment horizontal="center"/>
    </xf>
    <xf numFmtId="0" fontId="5" fillId="2" borderId="33" xfId="0" applyFont="1" applyFill="1" applyBorder="1" applyAlignment="1">
      <alignment horizontal="center" wrapText="1"/>
    </xf>
    <xf numFmtId="43" fontId="2" fillId="0" borderId="1" xfId="5" applyFont="1" applyBorder="1" applyAlignment="1">
      <alignment horizontal="center" wrapText="1"/>
    </xf>
    <xf numFmtId="14" fontId="7" fillId="0" borderId="1" xfId="0" applyNumberFormat="1" applyFont="1" applyBorder="1" applyAlignment="1">
      <alignment horizontal="center"/>
    </xf>
    <xf numFmtId="43" fontId="7" fillId="2" borderId="1" xfId="5" applyFont="1" applyFill="1" applyBorder="1" applyAlignment="1">
      <alignment horizontal="center"/>
    </xf>
    <xf numFmtId="43" fontId="18" fillId="2" borderId="11" xfId="1" applyFont="1" applyFill="1" applyBorder="1" applyAlignment="1">
      <alignment horizontal="center" vertical="center" wrapText="1"/>
    </xf>
    <xf numFmtId="43" fontId="2" fillId="2" borderId="3" xfId="5" applyFont="1" applyFill="1" applyBorder="1" applyAlignment="1">
      <alignment horizontal="right"/>
    </xf>
    <xf numFmtId="0" fontId="2" fillId="0" borderId="1" xfId="0" applyFont="1" applyBorder="1"/>
    <xf numFmtId="0" fontId="2" fillId="2" borderId="1" xfId="0" applyFont="1" applyFill="1" applyBorder="1"/>
    <xf numFmtId="43" fontId="6" fillId="0" borderId="1" xfId="5" applyFont="1" applyFill="1" applyBorder="1" applyAlignment="1">
      <alignment horizontal="center" wrapText="1"/>
    </xf>
    <xf numFmtId="14" fontId="45" fillId="2" borderId="1" xfId="5" applyNumberFormat="1" applyFont="1" applyFill="1" applyBorder="1" applyAlignment="1">
      <alignment horizontal="center" wrapText="1"/>
    </xf>
    <xf numFmtId="12" fontId="45" fillId="2" borderId="1" xfId="5" applyNumberFormat="1" applyFont="1" applyFill="1" applyBorder="1" applyAlignment="1">
      <alignment horizontal="center" wrapText="1"/>
    </xf>
    <xf numFmtId="43" fontId="45" fillId="2" borderId="1" xfId="5" applyFont="1" applyFill="1" applyBorder="1" applyAlignment="1">
      <alignment horizontal="center" wrapText="1"/>
    </xf>
    <xf numFmtId="43" fontId="45" fillId="2" borderId="5" xfId="5" applyFont="1" applyFill="1" applyBorder="1" applyAlignment="1">
      <alignment horizontal="center" wrapText="1"/>
    </xf>
    <xf numFmtId="14" fontId="2" fillId="2" borderId="23" xfId="0" applyNumberFormat="1" applyFont="1" applyFill="1" applyBorder="1" applyAlignment="1">
      <alignment horizontal="center" wrapText="1"/>
    </xf>
    <xf numFmtId="14" fontId="19" fillId="2" borderId="0" xfId="0" applyNumberFormat="1" applyFont="1" applyFill="1" applyAlignment="1">
      <alignment horizontal="right"/>
    </xf>
    <xf numFmtId="14" fontId="19" fillId="2" borderId="0" xfId="0" applyNumberFormat="1" applyFont="1" applyFill="1" applyAlignment="1">
      <alignment horizontal="center"/>
    </xf>
    <xf numFmtId="14" fontId="19" fillId="2" borderId="15" xfId="0" applyNumberFormat="1" applyFont="1" applyFill="1" applyBorder="1" applyAlignment="1">
      <alignment horizontal="center"/>
    </xf>
    <xf numFmtId="0" fontId="20" fillId="0" borderId="0" xfId="0" applyFont="1" applyAlignment="1">
      <alignment horizontal="center"/>
    </xf>
    <xf numFmtId="0" fontId="23" fillId="3" borderId="9" xfId="0" applyFont="1" applyFill="1" applyBorder="1" applyAlignment="1">
      <alignment horizontal="center" vertical="center"/>
    </xf>
    <xf numFmtId="0" fontId="23" fillId="3" borderId="8" xfId="0" applyFont="1" applyFill="1" applyBorder="1" applyAlignment="1">
      <alignment horizontal="center" vertical="center"/>
    </xf>
    <xf numFmtId="0" fontId="19" fillId="2" borderId="15" xfId="0" applyFont="1" applyFill="1" applyBorder="1" applyAlignment="1">
      <alignment horizontal="center"/>
    </xf>
    <xf numFmtId="0" fontId="27" fillId="2" borderId="0" xfId="0" applyFont="1" applyFill="1" applyAlignment="1">
      <alignment horizontal="center"/>
    </xf>
    <xf numFmtId="43" fontId="29" fillId="2" borderId="0" xfId="1" applyFont="1" applyFill="1" applyBorder="1" applyAlignment="1">
      <alignment horizontal="center"/>
    </xf>
    <xf numFmtId="49" fontId="10" fillId="2" borderId="0" xfId="1" applyNumberFormat="1" applyFont="1" applyFill="1" applyBorder="1" applyAlignment="1">
      <alignment horizontal="center" vertical="top"/>
    </xf>
    <xf numFmtId="49" fontId="27" fillId="2" borderId="0" xfId="0" applyNumberFormat="1" applyFont="1" applyFill="1" applyAlignment="1">
      <alignment horizontal="center"/>
    </xf>
    <xf numFmtId="14" fontId="9" fillId="2" borderId="4" xfId="1" applyNumberFormat="1" applyFont="1" applyFill="1" applyBorder="1" applyAlignment="1">
      <alignment horizontal="right" wrapText="1"/>
    </xf>
    <xf numFmtId="14" fontId="9" fillId="2" borderId="14" xfId="1" applyNumberFormat="1" applyFont="1" applyFill="1" applyBorder="1" applyAlignment="1">
      <alignment horizontal="right" wrapText="1"/>
    </xf>
    <xf numFmtId="14" fontId="9" fillId="2" borderId="5" xfId="1" applyNumberFormat="1" applyFont="1" applyFill="1" applyBorder="1" applyAlignment="1">
      <alignment horizontal="right" wrapText="1"/>
    </xf>
    <xf numFmtId="0" fontId="10" fillId="2" borderId="0" xfId="0" applyFont="1" applyFill="1" applyAlignment="1">
      <alignment horizontal="center" vertical="top"/>
    </xf>
    <xf numFmtId="0" fontId="6" fillId="2" borderId="2" xfId="0" applyFont="1" applyFill="1" applyBorder="1" applyAlignment="1">
      <alignment horizontal="center" vertical="center" wrapText="1"/>
    </xf>
    <xf numFmtId="0" fontId="6" fillId="2" borderId="21" xfId="0" applyFont="1" applyFill="1" applyBorder="1" applyAlignment="1">
      <alignment horizontal="center" vertical="center" wrapText="1"/>
    </xf>
    <xf numFmtId="0" fontId="29" fillId="4" borderId="9" xfId="0" applyFont="1" applyFill="1" applyBorder="1" applyAlignment="1">
      <alignment horizontal="center"/>
    </xf>
    <xf numFmtId="0" fontId="29" fillId="4" borderId="8" xfId="0" applyFont="1" applyFill="1" applyBorder="1" applyAlignment="1">
      <alignment horizontal="center"/>
    </xf>
    <xf numFmtId="43" fontId="29" fillId="4" borderId="8" xfId="0" applyNumberFormat="1" applyFont="1" applyFill="1" applyBorder="1" applyAlignment="1">
      <alignment horizontal="left"/>
    </xf>
    <xf numFmtId="43" fontId="29" fillId="4" borderId="7" xfId="0" applyNumberFormat="1" applyFont="1" applyFill="1" applyBorder="1" applyAlignment="1">
      <alignment horizontal="left"/>
    </xf>
    <xf numFmtId="0" fontId="5" fillId="2" borderId="16" xfId="0" applyFont="1" applyFill="1" applyBorder="1" applyAlignment="1">
      <alignment horizontal="right"/>
    </xf>
    <xf numFmtId="43" fontId="24" fillId="2" borderId="0" xfId="1" applyFont="1" applyFill="1" applyAlignment="1">
      <alignment horizontal="center" vertical="center"/>
    </xf>
    <xf numFmtId="43" fontId="8" fillId="2" borderId="13" xfId="5" applyFont="1" applyFill="1" applyBorder="1" applyAlignment="1">
      <alignment horizontal="center" vertical="center" wrapText="1"/>
    </xf>
    <xf numFmtId="43" fontId="8" fillId="2" borderId="21" xfId="5" applyFont="1" applyFill="1" applyBorder="1" applyAlignment="1">
      <alignment horizontal="center" vertical="center" wrapText="1"/>
    </xf>
    <xf numFmtId="43" fontId="8" fillId="2" borderId="3" xfId="5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/>
    </xf>
    <xf numFmtId="49" fontId="5" fillId="2" borderId="0" xfId="0" applyNumberFormat="1" applyFont="1" applyFill="1" applyAlignment="1">
      <alignment horizontal="center"/>
    </xf>
    <xf numFmtId="14" fontId="5" fillId="0" borderId="4" xfId="0" applyNumberFormat="1" applyFont="1" applyBorder="1" applyAlignment="1">
      <alignment horizontal="right"/>
    </xf>
    <xf numFmtId="14" fontId="5" fillId="0" borderId="14" xfId="0" applyNumberFormat="1" applyFont="1" applyBorder="1" applyAlignment="1">
      <alignment horizontal="right"/>
    </xf>
    <xf numFmtId="14" fontId="5" fillId="0" borderId="5" xfId="0" applyNumberFormat="1" applyFont="1" applyBorder="1" applyAlignment="1">
      <alignment horizontal="right"/>
    </xf>
    <xf numFmtId="0" fontId="43" fillId="2" borderId="16" xfId="0" applyFont="1" applyFill="1" applyBorder="1" applyAlignment="1">
      <alignment horizontal="right"/>
    </xf>
    <xf numFmtId="0" fontId="27" fillId="2" borderId="15" xfId="0" applyFont="1" applyFill="1" applyBorder="1" applyAlignment="1">
      <alignment horizontal="center"/>
    </xf>
    <xf numFmtId="43" fontId="27" fillId="2" borderId="16" xfId="1" applyFont="1" applyFill="1" applyBorder="1" applyAlignment="1">
      <alignment horizontal="right"/>
    </xf>
    <xf numFmtId="0" fontId="49" fillId="2" borderId="0" xfId="0" applyFont="1" applyFill="1" applyAlignment="1">
      <alignment horizontal="center"/>
    </xf>
    <xf numFmtId="0" fontId="2" fillId="2" borderId="13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43" fontId="29" fillId="2" borderId="15" xfId="1" applyFont="1" applyFill="1" applyBorder="1" applyAlignment="1">
      <alignment horizontal="center"/>
    </xf>
    <xf numFmtId="0" fontId="44" fillId="2" borderId="13" xfId="0" applyFont="1" applyFill="1" applyBorder="1" applyAlignment="1">
      <alignment horizontal="center" vertical="center"/>
    </xf>
    <xf numFmtId="0" fontId="44" fillId="2" borderId="21" xfId="0" applyFont="1" applyFill="1" applyBorder="1" applyAlignment="1">
      <alignment horizontal="center" vertical="center"/>
    </xf>
    <xf numFmtId="0" fontId="22" fillId="4" borderId="9" xfId="0" applyFont="1" applyFill="1" applyBorder="1" applyAlignment="1">
      <alignment horizontal="center"/>
    </xf>
    <xf numFmtId="0" fontId="22" fillId="4" borderId="7" xfId="0" applyFont="1" applyFill="1" applyBorder="1" applyAlignment="1">
      <alignment horizontal="center"/>
    </xf>
    <xf numFmtId="49" fontId="19" fillId="0" borderId="0" xfId="0" applyNumberFormat="1" applyFont="1" applyAlignment="1">
      <alignment horizontal="center"/>
    </xf>
    <xf numFmtId="0" fontId="11" fillId="0" borderId="29" xfId="0" applyFont="1" applyBorder="1" applyAlignment="1">
      <alignment horizontal="right"/>
    </xf>
    <xf numFmtId="0" fontId="11" fillId="0" borderId="30" xfId="0" applyFont="1" applyBorder="1" applyAlignment="1">
      <alignment horizontal="right"/>
    </xf>
    <xf numFmtId="0" fontId="19" fillId="2" borderId="0" xfId="0" applyFont="1" applyFill="1" applyAlignment="1">
      <alignment horizontal="center"/>
    </xf>
    <xf numFmtId="14" fontId="18" fillId="2" borderId="16" xfId="0" applyNumberFormat="1" applyFont="1" applyFill="1" applyBorder="1" applyAlignment="1">
      <alignment horizontal="right"/>
    </xf>
    <xf numFmtId="14" fontId="18" fillId="2" borderId="0" xfId="0" applyNumberFormat="1" applyFont="1" applyFill="1" applyAlignment="1">
      <alignment horizontal="right"/>
    </xf>
    <xf numFmtId="39" fontId="50" fillId="0" borderId="2" xfId="5" applyNumberFormat="1" applyFont="1" applyBorder="1" applyAlignment="1">
      <alignment horizontal="right"/>
    </xf>
    <xf numFmtId="39" fontId="50" fillId="0" borderId="3" xfId="5" applyNumberFormat="1" applyFont="1" applyBorder="1" applyAlignment="1">
      <alignment horizontal="right"/>
    </xf>
    <xf numFmtId="39" fontId="50" fillId="0" borderId="27" xfId="5" applyNumberFormat="1" applyFont="1" applyBorder="1" applyAlignment="1">
      <alignment horizontal="right" vertical="top"/>
    </xf>
    <xf numFmtId="39" fontId="50" fillId="0" borderId="28" xfId="5" applyNumberFormat="1" applyFont="1" applyBorder="1" applyAlignment="1">
      <alignment horizontal="right" vertical="top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60" fillId="9" borderId="42" xfId="0" applyFont="1" applyFill="1" applyBorder="1" applyAlignment="1">
      <alignment horizontal="center" vertical="center"/>
    </xf>
    <xf numFmtId="0" fontId="57" fillId="0" borderId="0" xfId="0" applyFont="1" applyAlignment="1">
      <alignment horizontal="center" vertical="center"/>
    </xf>
    <xf numFmtId="0" fontId="61" fillId="0" borderId="44" xfId="0" applyFont="1" applyBorder="1" applyAlignment="1">
      <alignment horizontal="center" vertical="top" wrapText="1" readingOrder="1"/>
    </xf>
    <xf numFmtId="0" fontId="60" fillId="9" borderId="41" xfId="0" applyFont="1" applyFill="1" applyBorder="1" applyAlignment="1">
      <alignment horizontal="center" vertical="center"/>
    </xf>
    <xf numFmtId="43" fontId="59" fillId="10" borderId="40" xfId="1" applyFont="1" applyFill="1" applyBorder="1" applyAlignment="1">
      <alignment horizontal="center" vertical="center" wrapText="1" readingOrder="1"/>
    </xf>
    <xf numFmtId="0" fontId="61" fillId="0" borderId="0" xfId="0" applyFont="1" applyAlignment="1">
      <alignment horizontal="center" vertical="top" wrapText="1" readingOrder="1"/>
    </xf>
    <xf numFmtId="0" fontId="60" fillId="9" borderId="43" xfId="0" applyFont="1" applyFill="1" applyBorder="1" applyAlignment="1">
      <alignment horizontal="center" vertical="center"/>
    </xf>
    <xf numFmtId="43" fontId="59" fillId="10" borderId="40" xfId="1" applyFont="1" applyFill="1" applyBorder="1" applyAlignment="1">
      <alignment horizontal="center" vertical="center" wrapText="1"/>
    </xf>
    <xf numFmtId="0" fontId="59" fillId="10" borderId="40" xfId="0" applyFont="1" applyFill="1" applyBorder="1" applyAlignment="1">
      <alignment horizontal="center" vertical="center" wrapText="1"/>
    </xf>
    <xf numFmtId="43" fontId="59" fillId="10" borderId="39" xfId="1" applyFont="1" applyFill="1" applyBorder="1" applyAlignment="1">
      <alignment horizontal="center" vertical="center" wrapText="1" readingOrder="1"/>
    </xf>
    <xf numFmtId="43" fontId="59" fillId="10" borderId="39" xfId="1" applyFont="1" applyFill="1" applyBorder="1" applyAlignment="1">
      <alignment horizontal="center" vertical="center" wrapText="1"/>
    </xf>
    <xf numFmtId="43" fontId="53" fillId="0" borderId="0" xfId="1" applyFont="1" applyBorder="1"/>
    <xf numFmtId="43" fontId="48" fillId="0" borderId="0" xfId="1" applyFont="1" applyBorder="1"/>
    <xf numFmtId="169" fontId="48" fillId="0" borderId="0" xfId="1" applyNumberFormat="1" applyFont="1" applyBorder="1" applyAlignment="1">
      <alignment horizontal="center" vertical="center"/>
    </xf>
    <xf numFmtId="169" fontId="48" fillId="0" borderId="0" xfId="1" applyNumberFormat="1" applyFont="1" applyBorder="1" applyAlignment="1">
      <alignment horizontal="left" vertical="center"/>
    </xf>
    <xf numFmtId="0" fontId="57" fillId="0" borderId="44" xfId="0" applyFont="1" applyBorder="1" applyAlignment="1">
      <alignment horizontal="center" vertical="center"/>
    </xf>
    <xf numFmtId="169" fontId="48" fillId="0" borderId="0" xfId="1" applyNumberFormat="1" applyFont="1" applyFill="1" applyBorder="1" applyAlignment="1">
      <alignment horizontal="left" vertical="center" wrapText="1"/>
    </xf>
    <xf numFmtId="169" fontId="48" fillId="0" borderId="0" xfId="1" applyNumberFormat="1" applyFont="1" applyBorder="1" applyAlignment="1">
      <alignment horizontal="center" readingOrder="1"/>
    </xf>
    <xf numFmtId="169" fontId="48" fillId="0" borderId="0" xfId="1" applyNumberFormat="1" applyFont="1" applyBorder="1"/>
    <xf numFmtId="169" fontId="53" fillId="0" borderId="0" xfId="1" applyNumberFormat="1" applyFont="1" applyAlignment="1">
      <alignment horizontal="center" readingOrder="1"/>
    </xf>
    <xf numFmtId="169" fontId="48" fillId="0" borderId="0" xfId="1" applyNumberFormat="1" applyFont="1" applyAlignment="1">
      <alignment horizontal="center" readingOrder="1"/>
    </xf>
    <xf numFmtId="169" fontId="53" fillId="0" borderId="0" xfId="1" applyNumberFormat="1" applyFont="1" applyBorder="1"/>
    <xf numFmtId="169" fontId="48" fillId="0" borderId="0" xfId="1" applyNumberFormat="1" applyFont="1"/>
    <xf numFmtId="169" fontId="59" fillId="8" borderId="35" xfId="1" applyNumberFormat="1" applyFont="1" applyFill="1" applyBorder="1" applyAlignment="1">
      <alignment horizontal="center" readingOrder="1"/>
    </xf>
    <xf numFmtId="169" fontId="59" fillId="8" borderId="0" xfId="1" applyNumberFormat="1" applyFont="1" applyFill="1" applyBorder="1" applyAlignment="1">
      <alignment horizontal="center" readingOrder="1"/>
    </xf>
    <xf numFmtId="43" fontId="48" fillId="0" borderId="0" xfId="1" applyFont="1"/>
    <xf numFmtId="0" fontId="62" fillId="0" borderId="0" xfId="0" applyFont="1"/>
    <xf numFmtId="0" fontId="16" fillId="0" borderId="0" xfId="0" applyFont="1" applyAlignment="1">
      <alignment horizontal="center"/>
    </xf>
    <xf numFmtId="43" fontId="56" fillId="7" borderId="5" xfId="0" applyNumberFormat="1" applyFont="1" applyFill="1" applyBorder="1" applyAlignment="1">
      <alignment horizontal="center" vertical="top" wrapText="1"/>
    </xf>
    <xf numFmtId="43" fontId="56" fillId="7" borderId="4" xfId="0" applyNumberFormat="1" applyFont="1" applyFill="1" applyBorder="1" applyAlignment="1">
      <alignment horizontal="center" vertical="top" wrapText="1"/>
    </xf>
    <xf numFmtId="43" fontId="0" fillId="0" borderId="1" xfId="1" applyFont="1" applyBorder="1"/>
    <xf numFmtId="0" fontId="0" fillId="0" borderId="1" xfId="0" applyBorder="1"/>
    <xf numFmtId="0" fontId="54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169" fontId="53" fillId="0" borderId="0" xfId="1" applyNumberFormat="1" applyFont="1" applyBorder="1" applyAlignment="1">
      <alignment horizontal="center" readingOrder="1"/>
    </xf>
    <xf numFmtId="0" fontId="0" fillId="0" borderId="0" xfId="0"/>
    <xf numFmtId="0" fontId="48" fillId="0" borderId="0" xfId="0" applyFont="1"/>
    <xf numFmtId="0" fontId="55" fillId="2" borderId="1" xfId="0" applyFont="1" applyFill="1" applyBorder="1" applyAlignment="1">
      <alignment horizontal="center"/>
    </xf>
    <xf numFmtId="0" fontId="57" fillId="0" borderId="0" xfId="0" applyFont="1"/>
    <xf numFmtId="169" fontId="48" fillId="0" borderId="0" xfId="0" applyNumberFormat="1" applyFont="1"/>
    <xf numFmtId="0" fontId="48" fillId="0" borderId="0" xfId="0" applyFont="1" applyAlignment="1">
      <alignment horizontal="center" readingOrder="1"/>
    </xf>
    <xf numFmtId="0" fontId="48" fillId="0" borderId="0" xfId="0" applyFont="1" applyAlignment="1">
      <alignment wrapText="1"/>
    </xf>
    <xf numFmtId="169" fontId="58" fillId="0" borderId="0" xfId="0" applyNumberFormat="1" applyFont="1"/>
    <xf numFmtId="0" fontId="48" fillId="0" borderId="34" xfId="0" applyFont="1" applyBorder="1" applyAlignment="1">
      <alignment vertical="center" wrapText="1"/>
    </xf>
    <xf numFmtId="43" fontId="48" fillId="0" borderId="0" xfId="0" applyNumberFormat="1" applyFont="1"/>
    <xf numFmtId="43" fontId="48" fillId="0" borderId="0" xfId="0" applyNumberFormat="1" applyFont="1" applyAlignment="1">
      <alignment horizontal="center" readingOrder="1"/>
    </xf>
    <xf numFmtId="0" fontId="53" fillId="0" borderId="34" xfId="0" applyFont="1" applyBorder="1" applyAlignment="1">
      <alignment wrapText="1"/>
    </xf>
    <xf numFmtId="169" fontId="57" fillId="0" borderId="0" xfId="0" applyNumberFormat="1" applyFont="1"/>
    <xf numFmtId="169" fontId="0" fillId="0" borderId="0" xfId="0" applyNumberFormat="1"/>
    <xf numFmtId="0" fontId="50" fillId="8" borderId="35" xfId="0" applyFont="1" applyFill="1" applyBorder="1" applyAlignment="1">
      <alignment vertical="center" wrapText="1"/>
    </xf>
    <xf numFmtId="0" fontId="48" fillId="0" borderId="0" xfId="0" applyFont="1" applyAlignment="1">
      <alignment horizontal="left" wrapText="1"/>
    </xf>
    <xf numFmtId="0" fontId="53" fillId="0" borderId="0" xfId="0" applyFont="1" applyAlignment="1">
      <alignment horizontal="left" wrapText="1"/>
    </xf>
    <xf numFmtId="169" fontId="48" fillId="0" borderId="0" xfId="0" applyNumberFormat="1" applyFont="1" applyAlignment="1">
      <alignment horizontal="center" readingOrder="1"/>
    </xf>
    <xf numFmtId="0" fontId="53" fillId="0" borderId="36" xfId="0" applyFont="1" applyBorder="1" applyAlignment="1">
      <alignment horizontal="left" wrapText="1"/>
    </xf>
    <xf numFmtId="169" fontId="53" fillId="0" borderId="0" xfId="0" applyNumberFormat="1" applyFont="1"/>
    <xf numFmtId="169" fontId="53" fillId="0" borderId="0" xfId="0" applyNumberFormat="1" applyFont="1" applyAlignment="1">
      <alignment horizontal="center" readingOrder="1"/>
    </xf>
    <xf numFmtId="170" fontId="55" fillId="0" borderId="0" xfId="0" applyNumberFormat="1" applyFont="1"/>
    <xf numFmtId="170" fontId="53" fillId="0" borderId="0" xfId="0" applyNumberFormat="1" applyFont="1"/>
    <xf numFmtId="170" fontId="53" fillId="0" borderId="0" xfId="0" applyNumberFormat="1" applyFont="1" applyAlignment="1">
      <alignment horizontal="center" readingOrder="1"/>
    </xf>
    <xf numFmtId="0" fontId="16" fillId="0" borderId="0" xfId="0" applyFont="1"/>
    <xf numFmtId="0" fontId="60" fillId="9" borderId="0" xfId="0" applyFont="1" applyFill="1" applyAlignment="1">
      <alignment horizontal="center"/>
    </xf>
    <xf numFmtId="0" fontId="60" fillId="9" borderId="37" xfId="0" applyFont="1" applyFill="1" applyBorder="1" applyAlignment="1">
      <alignment horizontal="center"/>
    </xf>
    <xf numFmtId="0" fontId="59" fillId="9" borderId="38" xfId="0" applyFont="1" applyFill="1" applyBorder="1" applyAlignment="1">
      <alignment horizontal="center"/>
    </xf>
    <xf numFmtId="0" fontId="59" fillId="9" borderId="37" xfId="0" applyFont="1" applyFill="1" applyBorder="1" applyAlignment="1">
      <alignment horizontal="center"/>
    </xf>
    <xf numFmtId="169" fontId="59" fillId="9" borderId="38" xfId="0" applyNumberFormat="1" applyFont="1" applyFill="1" applyBorder="1" applyAlignment="1">
      <alignment horizontal="center"/>
    </xf>
    <xf numFmtId="0" fontId="60" fillId="9" borderId="0" xfId="0" applyFont="1" applyFill="1" applyAlignment="1">
      <alignment horizontal="center" vertical="center"/>
    </xf>
    <xf numFmtId="0" fontId="61" fillId="0" borderId="0" xfId="0" applyFont="1" applyAlignment="1">
      <alignment horizontal="center" vertical="top" wrapText="1" readingOrder="1"/>
    </xf>
    <xf numFmtId="0" fontId="57" fillId="0" borderId="0" xfId="0" applyFont="1" applyAlignment="1">
      <alignment horizontal="center" vertical="center"/>
    </xf>
    <xf numFmtId="0" fontId="61" fillId="0" borderId="0" xfId="0" applyFont="1" applyAlignment="1">
      <alignment horizontal="center" vertical="center" wrapText="1" readingOrder="1"/>
    </xf>
    <xf numFmtId="0" fontId="61" fillId="0" borderId="0" xfId="0" applyFont="1" applyAlignment="1">
      <alignment horizontal="center" vertical="center" wrapText="1" readingOrder="1"/>
    </xf>
    <xf numFmtId="0" fontId="61" fillId="0" borderId="44" xfId="0" applyFont="1" applyBorder="1" applyAlignment="1">
      <alignment horizontal="center" vertical="center" wrapText="1" readingOrder="1"/>
    </xf>
  </cellXfs>
  <cellStyles count="45">
    <cellStyle name="Comma 2" xfId="15" xr:uid="{00000000-0005-0000-0000-000000000000}"/>
    <cellStyle name="Millares" xfId="1" builtinId="3"/>
    <cellStyle name="Millares 2" xfId="2" xr:uid="{00000000-0005-0000-0000-000002000000}"/>
    <cellStyle name="Millares 3" xfId="5" xr:uid="{00000000-0005-0000-0000-000003000000}"/>
    <cellStyle name="Millares 4" xfId="4" xr:uid="{00000000-0005-0000-0000-000004000000}"/>
    <cellStyle name="Moneda 2" xfId="7" xr:uid="{00000000-0005-0000-0000-000005000000}"/>
    <cellStyle name="Moneda 3" xfId="6" xr:uid="{00000000-0005-0000-0000-000006000000}"/>
    <cellStyle name="Normal" xfId="0" builtinId="0"/>
    <cellStyle name="Normal 10" xfId="3" xr:uid="{00000000-0005-0000-0000-000008000000}"/>
    <cellStyle name="Normal 11" xfId="43" xr:uid="{8E275CBC-C179-46B5-8E97-FFD68A194740}"/>
    <cellStyle name="Normal 2" xfId="8" xr:uid="{00000000-0005-0000-0000-000009000000}"/>
    <cellStyle name="Normal 2 2" xfId="44" xr:uid="{22249FC2-312C-446E-930D-A0713DE1490B}"/>
    <cellStyle name="Normal 3" xfId="9" xr:uid="{00000000-0005-0000-0000-00000A000000}"/>
    <cellStyle name="Normal 3 2" xfId="10" xr:uid="{00000000-0005-0000-0000-00000B000000}"/>
    <cellStyle name="Normal 4" xfId="11" xr:uid="{00000000-0005-0000-0000-00000C000000}"/>
    <cellStyle name="Normal 5" xfId="12" xr:uid="{00000000-0005-0000-0000-00000D000000}"/>
    <cellStyle name="Normal 6" xfId="13" xr:uid="{00000000-0005-0000-0000-00000E000000}"/>
    <cellStyle name="Normal 7" xfId="14" xr:uid="{00000000-0005-0000-0000-00000F000000}"/>
    <cellStyle name="Normal 8" xfId="16" xr:uid="{00000000-0005-0000-0000-000010000000}"/>
    <cellStyle name="Normal 9" xfId="42" xr:uid="{00000000-0005-0000-0000-000011000000}"/>
    <cellStyle name="S0" xfId="17" xr:uid="{00000000-0005-0000-0000-000012000000}"/>
    <cellStyle name="S1" xfId="18" xr:uid="{00000000-0005-0000-0000-000013000000}"/>
    <cellStyle name="S10" xfId="19" xr:uid="{00000000-0005-0000-0000-000014000000}"/>
    <cellStyle name="S11" xfId="20" xr:uid="{00000000-0005-0000-0000-000015000000}"/>
    <cellStyle name="S12" xfId="21" xr:uid="{00000000-0005-0000-0000-000016000000}"/>
    <cellStyle name="S13" xfId="22" xr:uid="{00000000-0005-0000-0000-000017000000}"/>
    <cellStyle name="S14" xfId="23" xr:uid="{00000000-0005-0000-0000-000018000000}"/>
    <cellStyle name="S15" xfId="24" xr:uid="{00000000-0005-0000-0000-000019000000}"/>
    <cellStyle name="S16" xfId="25" xr:uid="{00000000-0005-0000-0000-00001A000000}"/>
    <cellStyle name="S17" xfId="26" xr:uid="{00000000-0005-0000-0000-00001B000000}"/>
    <cellStyle name="S18" xfId="27" xr:uid="{00000000-0005-0000-0000-00001C000000}"/>
    <cellStyle name="S19" xfId="28" xr:uid="{00000000-0005-0000-0000-00001D000000}"/>
    <cellStyle name="S2" xfId="29" xr:uid="{00000000-0005-0000-0000-00001E000000}"/>
    <cellStyle name="S20" xfId="30" xr:uid="{00000000-0005-0000-0000-00001F000000}"/>
    <cellStyle name="S21" xfId="31" xr:uid="{00000000-0005-0000-0000-000020000000}"/>
    <cellStyle name="S22" xfId="32" xr:uid="{00000000-0005-0000-0000-000021000000}"/>
    <cellStyle name="S23" xfId="33" xr:uid="{00000000-0005-0000-0000-000022000000}"/>
    <cellStyle name="S24" xfId="34" xr:uid="{00000000-0005-0000-0000-000023000000}"/>
    <cellStyle name="S3" xfId="35" xr:uid="{00000000-0005-0000-0000-000024000000}"/>
    <cellStyle name="S4" xfId="36" xr:uid="{00000000-0005-0000-0000-000025000000}"/>
    <cellStyle name="S5" xfId="37" xr:uid="{00000000-0005-0000-0000-000026000000}"/>
    <cellStyle name="S6" xfId="38" xr:uid="{00000000-0005-0000-0000-000027000000}"/>
    <cellStyle name="S7" xfId="39" xr:uid="{00000000-0005-0000-0000-000028000000}"/>
    <cellStyle name="S8" xfId="40" xr:uid="{00000000-0005-0000-0000-000029000000}"/>
    <cellStyle name="S9" xfId="41" xr:uid="{00000000-0005-0000-0000-00002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177800</xdr:colOff>
      <xdr:row>0</xdr:row>
      <xdr:rowOff>123825</xdr:rowOff>
    </xdr:from>
    <xdr:to>
      <xdr:col>5</xdr:col>
      <xdr:colOff>1495426</xdr:colOff>
      <xdr:row>9</xdr:row>
      <xdr:rowOff>209550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77800" y="123825"/>
          <a:ext cx="7112001" cy="1800225"/>
        </a:xfrm>
        <a:prstGeom prst="roundRect">
          <a:avLst/>
        </a:prstGeom>
        <a:solidFill>
          <a:schemeClr val="bg1"/>
        </a:solidFill>
        <a:ln/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DO" sz="1600" b="1" i="1">
              <a:solidFill>
                <a:sysClr val="windowText" lastClr="000000"/>
              </a:solidFill>
            </a:rPr>
            <a:t>   Autoridad</a:t>
          </a:r>
          <a:r>
            <a:rPr lang="es-DO" sz="1600" b="1" i="1" baseline="0">
              <a:solidFill>
                <a:sysClr val="windowText" lastClr="000000"/>
              </a:solidFill>
            </a:rPr>
            <a:t> Portuaria Dominicana </a:t>
          </a:r>
        </a:p>
        <a:p>
          <a:pPr algn="ctr"/>
          <a:r>
            <a:rPr lang="es-DO" sz="1600" b="1" i="1" baseline="0">
              <a:solidFill>
                <a:sysClr val="windowText" lastClr="000000"/>
              </a:solidFill>
            </a:rPr>
            <a:t>CUENTA DOLAR </a:t>
          </a:r>
        </a:p>
        <a:p>
          <a:pPr algn="ctr"/>
          <a:r>
            <a:rPr lang="es-DO" sz="1600" b="1" i="1" baseline="0">
              <a:solidFill>
                <a:sysClr val="windowText" lastClr="000000"/>
              </a:solidFill>
            </a:rPr>
            <a:t>NO.010-238720-6</a:t>
          </a:r>
        </a:p>
        <a:p>
          <a:pPr algn="ctr"/>
          <a:r>
            <a:rPr lang="es-DO" sz="1600" b="1" i="1" baseline="0">
              <a:solidFill>
                <a:sysClr val="windowText" lastClr="000000"/>
              </a:solidFill>
            </a:rPr>
            <a:t>Relacion Depositos </a:t>
          </a:r>
        </a:p>
        <a:p>
          <a:pPr algn="ctr"/>
          <a:r>
            <a:rPr lang="es-DO" sz="1600" b="1" i="1" baseline="0">
              <a:solidFill>
                <a:sysClr val="windowText" lastClr="000000"/>
              </a:solidFill>
            </a:rPr>
            <a:t>Al 31 de octubre  2025  </a:t>
          </a:r>
        </a:p>
        <a:p>
          <a:pPr algn="ctr"/>
          <a:r>
            <a:rPr lang="es-DO" sz="1600" b="1" i="1" baseline="0">
              <a:solidFill>
                <a:sysClr val="windowText" lastClr="000000"/>
              </a:solidFill>
            </a:rPr>
            <a:t>USD/RD$</a:t>
          </a:r>
        </a:p>
        <a:p>
          <a:pPr algn="ctr"/>
          <a:endParaRPr lang="es-DO" sz="1600" b="1" i="1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1</xdr:col>
      <xdr:colOff>95251</xdr:colOff>
      <xdr:row>2</xdr:row>
      <xdr:rowOff>28575</xdr:rowOff>
    </xdr:from>
    <xdr:to>
      <xdr:col>1</xdr:col>
      <xdr:colOff>1314450</xdr:colOff>
      <xdr:row>7</xdr:row>
      <xdr:rowOff>142875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6776" y="409575"/>
          <a:ext cx="1219199" cy="10668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65</xdr:row>
      <xdr:rowOff>0</xdr:rowOff>
    </xdr:from>
    <xdr:to>
      <xdr:col>6</xdr:col>
      <xdr:colOff>47625</xdr:colOff>
      <xdr:row>74</xdr:row>
      <xdr:rowOff>85726</xdr:rowOff>
    </xdr:to>
    <xdr:sp macro="" textlink="">
      <xdr:nvSpPr>
        <xdr:cNvPr id="4" name="1 Rectángulo redondead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0" y="8937625"/>
          <a:ext cx="7858125" cy="1800226"/>
        </a:xfrm>
        <a:prstGeom prst="roundRect">
          <a:avLst/>
        </a:prstGeom>
        <a:solidFill>
          <a:schemeClr val="bg1"/>
        </a:solidFill>
        <a:ln/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DO" sz="1600" b="1" i="1">
              <a:solidFill>
                <a:sysClr val="windowText" lastClr="000000"/>
              </a:solidFill>
            </a:rPr>
            <a:t>              Autoridad</a:t>
          </a:r>
          <a:r>
            <a:rPr lang="es-DO" sz="1600" b="1" i="1" baseline="0">
              <a:solidFill>
                <a:sysClr val="windowText" lastClr="000000"/>
              </a:solidFill>
            </a:rPr>
            <a:t> Portuaria Dominicana </a:t>
          </a:r>
        </a:p>
        <a:p>
          <a:pPr algn="ctr"/>
          <a:r>
            <a:rPr lang="es-DO" sz="1600" b="1" i="1" baseline="0">
              <a:solidFill>
                <a:sysClr val="windowText" lastClr="000000"/>
              </a:solidFill>
            </a:rPr>
            <a:t>             CUENTA NOMINA BANRESERVAS</a:t>
          </a:r>
        </a:p>
        <a:p>
          <a:pPr algn="ctr"/>
          <a:r>
            <a:rPr lang="es-DO" sz="1600" b="1" i="1" baseline="0">
              <a:solidFill>
                <a:sysClr val="windowText" lastClr="000000"/>
              </a:solidFill>
            </a:rPr>
            <a:t>          NO.010-500126-0</a:t>
          </a:r>
        </a:p>
        <a:p>
          <a:pPr algn="ctr"/>
          <a:r>
            <a:rPr lang="es-DO" sz="1600" b="1" i="1" baseline="0">
              <a:solidFill>
                <a:sysClr val="windowText" lastClr="000000"/>
              </a:solidFill>
            </a:rPr>
            <a:t>        Relacion Depositos </a:t>
          </a:r>
        </a:p>
        <a:p>
          <a:pPr algn="ctr"/>
          <a:r>
            <a:rPr lang="es-DO" sz="1600" b="1" i="1" baseline="0">
              <a:solidFill>
                <a:sysClr val="windowText" lastClr="000000"/>
              </a:solidFill>
            </a:rPr>
            <a:t>           Al 31 de octubre  2025 </a:t>
          </a:r>
        </a:p>
        <a:p>
          <a:pPr algn="ctr"/>
          <a:r>
            <a:rPr lang="es-DO" sz="1100" b="1" i="1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RD$</a:t>
          </a:r>
          <a:r>
            <a:rPr kumimoji="0" lang="es-DO" sz="1600" b="1" i="1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RD$</a:t>
          </a:r>
          <a:endParaRPr lang="es-DO" sz="1600" b="1" i="1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1</xdr:col>
      <xdr:colOff>317500</xdr:colOff>
      <xdr:row>66</xdr:row>
      <xdr:rowOff>142875</xdr:rowOff>
    </xdr:from>
    <xdr:to>
      <xdr:col>2</xdr:col>
      <xdr:colOff>171449</xdr:colOff>
      <xdr:row>72</xdr:row>
      <xdr:rowOff>66675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5375" y="9271000"/>
          <a:ext cx="1219199" cy="10668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399</xdr:row>
      <xdr:rowOff>158750</xdr:rowOff>
    </xdr:from>
    <xdr:to>
      <xdr:col>5</xdr:col>
      <xdr:colOff>1762125</xdr:colOff>
      <xdr:row>409</xdr:row>
      <xdr:rowOff>101601</xdr:rowOff>
    </xdr:to>
    <xdr:sp macro="" textlink="">
      <xdr:nvSpPr>
        <xdr:cNvPr id="7" name="1 Rectángulo redondeado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0" y="79644875"/>
          <a:ext cx="8350250" cy="1847851"/>
        </a:xfrm>
        <a:prstGeom prst="roundRect">
          <a:avLst/>
        </a:prstGeom>
        <a:solidFill>
          <a:schemeClr val="bg1"/>
        </a:solidFill>
        <a:ln/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DO" sz="1600" b="1" i="1">
              <a:solidFill>
                <a:sysClr val="windowText" lastClr="000000"/>
              </a:solidFill>
            </a:rPr>
            <a:t>Autoridad</a:t>
          </a:r>
          <a:r>
            <a:rPr lang="es-DO" sz="1600" b="1" i="1" baseline="0">
              <a:solidFill>
                <a:sysClr val="windowText" lastClr="000000"/>
              </a:solidFill>
            </a:rPr>
            <a:t> Portuaria Dominicana </a:t>
          </a:r>
        </a:p>
        <a:p>
          <a:pPr algn="ctr"/>
          <a:r>
            <a:rPr lang="es-DO" sz="1600" b="1" i="1" baseline="0">
              <a:solidFill>
                <a:sysClr val="windowText" lastClr="000000"/>
              </a:solidFill>
            </a:rPr>
            <a:t>Cuenta Operaciones  Banreservas</a:t>
          </a:r>
        </a:p>
        <a:p>
          <a:pPr algn="ctr"/>
          <a:r>
            <a:rPr lang="es-DO" sz="1600" b="1" i="1" baseline="0">
              <a:solidFill>
                <a:sysClr val="windowText" lastClr="000000"/>
              </a:solidFill>
            </a:rPr>
            <a:t>NO. 010-500107-4</a:t>
          </a:r>
        </a:p>
        <a:p>
          <a:pPr algn="ctr"/>
          <a:r>
            <a:rPr lang="es-DO" sz="1600" b="1" i="1" baseline="0">
              <a:solidFill>
                <a:sysClr val="windowText" lastClr="000000"/>
              </a:solidFill>
            </a:rPr>
            <a:t>Relacion Depositos </a:t>
          </a:r>
        </a:p>
        <a:p>
          <a:pPr algn="ctr"/>
          <a:r>
            <a:rPr lang="es-DO" sz="1600" b="1" i="1" baseline="0">
              <a:solidFill>
                <a:sysClr val="windowText" lastClr="000000"/>
              </a:solidFill>
            </a:rPr>
            <a:t>Al 31 de octubre 2025 </a:t>
          </a:r>
        </a:p>
        <a:p>
          <a:pPr algn="ctr"/>
          <a:r>
            <a:rPr lang="es-DO" sz="1600" b="1" i="1" baseline="0">
              <a:solidFill>
                <a:sysClr val="windowText" lastClr="000000"/>
              </a:solidFill>
            </a:rPr>
            <a:t>RD$</a:t>
          </a:r>
          <a:endParaRPr lang="es-DO" sz="1600" b="1" i="1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1</xdr:col>
      <xdr:colOff>174625</xdr:colOff>
      <xdr:row>401</xdr:row>
      <xdr:rowOff>158750</xdr:rowOff>
    </xdr:from>
    <xdr:to>
      <xdr:col>2</xdr:col>
      <xdr:colOff>28574</xdr:colOff>
      <xdr:row>407</xdr:row>
      <xdr:rowOff>82550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00" y="80025875"/>
          <a:ext cx="1219199" cy="1066800"/>
        </a:xfrm>
        <a:prstGeom prst="rect">
          <a:avLst/>
        </a:prstGeom>
      </xdr:spPr>
    </xdr:pic>
    <xdr:clientData/>
  </xdr:twoCellAnchor>
  <xdr:twoCellAnchor>
    <xdr:from>
      <xdr:col>0</xdr:col>
      <xdr:colOff>127001</xdr:colOff>
      <xdr:row>485</xdr:row>
      <xdr:rowOff>174625</xdr:rowOff>
    </xdr:from>
    <xdr:to>
      <xdr:col>5</xdr:col>
      <xdr:colOff>1714500</xdr:colOff>
      <xdr:row>494</xdr:row>
      <xdr:rowOff>155575</xdr:rowOff>
    </xdr:to>
    <xdr:sp macro="" textlink="">
      <xdr:nvSpPr>
        <xdr:cNvPr id="12" name="1 Rectángulo redondead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127001" y="97139125"/>
          <a:ext cx="8175624" cy="1695450"/>
        </a:xfrm>
        <a:prstGeom prst="roundRect">
          <a:avLst/>
        </a:prstGeom>
        <a:solidFill>
          <a:schemeClr val="bg1"/>
        </a:solidFill>
        <a:ln/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DO" sz="1600" b="1" i="1">
              <a:solidFill>
                <a:sysClr val="windowText" lastClr="000000"/>
              </a:solidFill>
            </a:rPr>
            <a:t>   </a:t>
          </a:r>
          <a:r>
            <a:rPr lang="es-DO" sz="1600" b="1" i="1" baseline="0">
              <a:solidFill>
                <a:sysClr val="windowText" lastClr="000000"/>
              </a:solidFill>
            </a:rPr>
            <a:t> </a:t>
          </a:r>
        </a:p>
        <a:p>
          <a:pPr algn="ctr"/>
          <a:r>
            <a:rPr lang="es-DO" sz="1400" b="1" i="1" baseline="0">
              <a:solidFill>
                <a:sysClr val="windowText" lastClr="000000"/>
              </a:solidFill>
            </a:rPr>
            <a:t>                  CUENTA SUPERVISION DE OBRAS</a:t>
          </a:r>
        </a:p>
        <a:p>
          <a:pPr algn="ctr"/>
          <a:r>
            <a:rPr lang="es-DO" sz="1400" b="1" i="1" baseline="0">
              <a:solidFill>
                <a:sysClr val="windowText" lastClr="000000"/>
              </a:solidFill>
            </a:rPr>
            <a:t>              NO.010-237347-7</a:t>
          </a:r>
        </a:p>
        <a:p>
          <a:pPr algn="ctr"/>
          <a:r>
            <a:rPr lang="es-DO" sz="1400" b="1" i="1" baseline="0">
              <a:solidFill>
                <a:sysClr val="windowText" lastClr="000000"/>
              </a:solidFill>
            </a:rPr>
            <a:t>              Relacion Depositos </a:t>
          </a:r>
        </a:p>
        <a:p>
          <a:pPr algn="ctr"/>
          <a:r>
            <a:rPr lang="es-DO" sz="1400" b="1" i="1" baseline="0">
              <a:solidFill>
                <a:sysClr val="windowText" lastClr="000000"/>
              </a:solidFill>
            </a:rPr>
            <a:t>              Al 31 de octubre 2025  </a:t>
          </a:r>
        </a:p>
        <a:p>
          <a:pPr algn="ctr"/>
          <a:r>
            <a:rPr lang="es-DO" sz="1400" b="1" i="1" baseline="0">
              <a:solidFill>
                <a:sysClr val="windowText" lastClr="000000"/>
              </a:solidFill>
            </a:rPr>
            <a:t>       USD/RD$</a:t>
          </a:r>
        </a:p>
        <a:p>
          <a:pPr algn="ctr"/>
          <a:endParaRPr lang="es-DO" sz="1600" b="1" i="1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1</xdr:col>
      <xdr:colOff>904876</xdr:colOff>
      <xdr:row>487</xdr:row>
      <xdr:rowOff>95250</xdr:rowOff>
    </xdr:from>
    <xdr:to>
      <xdr:col>2</xdr:col>
      <xdr:colOff>758825</xdr:colOff>
      <xdr:row>493</xdr:row>
      <xdr:rowOff>19050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82751" y="97440750"/>
          <a:ext cx="1219199" cy="10668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532</xdr:row>
      <xdr:rowOff>0</xdr:rowOff>
    </xdr:from>
    <xdr:to>
      <xdr:col>5</xdr:col>
      <xdr:colOff>714376</xdr:colOff>
      <xdr:row>540</xdr:row>
      <xdr:rowOff>171450</xdr:rowOff>
    </xdr:to>
    <xdr:sp macro="" textlink="">
      <xdr:nvSpPr>
        <xdr:cNvPr id="15" name="1 Rectángulo redondeado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0" y="107013375"/>
          <a:ext cx="7302501" cy="1695450"/>
        </a:xfrm>
        <a:prstGeom prst="roundRect">
          <a:avLst/>
        </a:prstGeom>
        <a:solidFill>
          <a:schemeClr val="bg1"/>
        </a:solidFill>
        <a:ln/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DO" sz="1600" b="1" i="1">
              <a:solidFill>
                <a:sysClr val="windowText" lastClr="000000"/>
              </a:solidFill>
            </a:rPr>
            <a:t>   </a:t>
          </a:r>
          <a:r>
            <a:rPr lang="es-DO" sz="1600" b="1" i="1" baseline="0">
              <a:solidFill>
                <a:sysClr val="windowText" lastClr="000000"/>
              </a:solidFill>
            </a:rPr>
            <a:t> </a:t>
          </a:r>
        </a:p>
        <a:p>
          <a:pPr algn="ctr"/>
          <a:r>
            <a:rPr lang="es-DO" sz="1400" b="1" i="1" baseline="0">
              <a:solidFill>
                <a:sysClr val="windowText" lastClr="000000"/>
              </a:solidFill>
            </a:rPr>
            <a:t>                  CUENTA COLECTORA </a:t>
          </a:r>
        </a:p>
        <a:p>
          <a:pPr algn="ctr"/>
          <a:r>
            <a:rPr lang="es-DO" sz="1400" b="1" i="1" baseline="0">
              <a:solidFill>
                <a:sysClr val="windowText" lastClr="000000"/>
              </a:solidFill>
            </a:rPr>
            <a:t>              NO. 9604191585</a:t>
          </a:r>
        </a:p>
        <a:p>
          <a:pPr algn="ctr"/>
          <a:r>
            <a:rPr lang="es-DO" sz="1400" b="1" i="1" baseline="0">
              <a:solidFill>
                <a:sysClr val="windowText" lastClr="000000"/>
              </a:solidFill>
            </a:rPr>
            <a:t>              Relación Depositos </a:t>
          </a:r>
        </a:p>
        <a:p>
          <a:pPr algn="ctr"/>
          <a:r>
            <a:rPr lang="es-DO" sz="1400" b="1" i="1" baseline="0">
              <a:solidFill>
                <a:sysClr val="windowText" lastClr="000000"/>
              </a:solidFill>
            </a:rPr>
            <a:t>              Al 31 de octubre  2025  </a:t>
          </a:r>
        </a:p>
        <a:p>
          <a:pPr algn="ctr"/>
          <a:r>
            <a:rPr lang="es-DO" sz="1400" b="1" i="1" baseline="0">
              <a:solidFill>
                <a:sysClr val="windowText" lastClr="000000"/>
              </a:solidFill>
            </a:rPr>
            <a:t>       RD$</a:t>
          </a:r>
        </a:p>
        <a:p>
          <a:pPr algn="ctr"/>
          <a:endParaRPr lang="es-DO" sz="1600" b="1" i="1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0</xdr:col>
      <xdr:colOff>762000</xdr:colOff>
      <xdr:row>532</xdr:row>
      <xdr:rowOff>174625</xdr:rowOff>
    </xdr:from>
    <xdr:ext cx="1657349" cy="1219200"/>
    <xdr:pic>
      <xdr:nvPicPr>
        <xdr:cNvPr id="16" name="Imagen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107188000"/>
          <a:ext cx="1657349" cy="1219200"/>
        </a:xfrm>
        <a:prstGeom prst="rect">
          <a:avLst/>
        </a:prstGeom>
      </xdr:spPr>
    </xdr:pic>
    <xdr:clientData/>
  </xdr:oneCellAnchor>
  <xdr:twoCellAnchor editAs="oneCell">
    <xdr:from>
      <xdr:col>1</xdr:col>
      <xdr:colOff>95251</xdr:colOff>
      <xdr:row>652</xdr:row>
      <xdr:rowOff>66675</xdr:rowOff>
    </xdr:from>
    <xdr:to>
      <xdr:col>2</xdr:col>
      <xdr:colOff>620180</xdr:colOff>
      <xdr:row>663</xdr:row>
      <xdr:rowOff>153105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851F88B-C1DE-46F1-A453-3746ED30E6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66776" y="131359275"/>
          <a:ext cx="1887004" cy="2181930"/>
        </a:xfrm>
        <a:prstGeom prst="rect">
          <a:avLst/>
        </a:prstGeom>
      </xdr:spPr>
    </xdr:pic>
    <xdr:clientData/>
  </xdr:twoCellAnchor>
  <xdr:twoCellAnchor>
    <xdr:from>
      <xdr:col>2</xdr:col>
      <xdr:colOff>1975761</xdr:colOff>
      <xdr:row>652</xdr:row>
      <xdr:rowOff>99848</xdr:rowOff>
    </xdr:from>
    <xdr:to>
      <xdr:col>4</xdr:col>
      <xdr:colOff>914400</xdr:colOff>
      <xdr:row>663</xdr:row>
      <xdr:rowOff>165176</xdr:rowOff>
    </xdr:to>
    <xdr:grpSp>
      <xdr:nvGrpSpPr>
        <xdr:cNvPr id="9" name="Grupo 8">
          <a:extLst>
            <a:ext uri="{FF2B5EF4-FFF2-40B4-BE49-F238E27FC236}">
              <a16:creationId xmlns:a16="http://schemas.microsoft.com/office/drawing/2014/main" id="{C24CB635-CCE9-49AC-9605-36ED341815B3}"/>
            </a:ext>
          </a:extLst>
        </xdr:cNvPr>
        <xdr:cNvGrpSpPr/>
      </xdr:nvGrpSpPr>
      <xdr:grpSpPr>
        <a:xfrm>
          <a:off x="4109361" y="131392448"/>
          <a:ext cx="4548864" cy="2160828"/>
          <a:chOff x="0" y="0"/>
          <a:chExt cx="3032125" cy="1390650"/>
        </a:xfrm>
      </xdr:grpSpPr>
      <xdr:pic>
        <xdr:nvPicPr>
          <xdr:cNvPr id="10" name="Imagen 9">
            <a:extLst>
              <a:ext uri="{FF2B5EF4-FFF2-40B4-BE49-F238E27FC236}">
                <a16:creationId xmlns:a16="http://schemas.microsoft.com/office/drawing/2014/main" id="{03113857-EB53-8BD9-060D-5FB81A2C77E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0"/>
            <a:ext cx="2105025" cy="1247775"/>
          </a:xfrm>
          <a:prstGeom prst="rect">
            <a:avLst/>
          </a:prstGeom>
        </xdr:spPr>
      </xdr:pic>
      <xdr:pic>
        <xdr:nvPicPr>
          <xdr:cNvPr id="11" name="Imagen 10" descr="Imagen que contiene Círculo&#10;&#10;Descripción generada automáticamente">
            <a:extLst>
              <a:ext uri="{FF2B5EF4-FFF2-40B4-BE49-F238E27FC236}">
                <a16:creationId xmlns:a16="http://schemas.microsoft.com/office/drawing/2014/main" id="{E025D71F-9D44-C194-E2A2-F388DD06297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847850" y="171450"/>
            <a:ext cx="1184275" cy="1219200"/>
          </a:xfrm>
          <a:prstGeom prst="rect">
            <a:avLst/>
          </a:prstGeom>
          <a:noFill/>
          <a:ln>
            <a:noFill/>
          </a:ln>
        </xdr:spPr>
      </xdr:pic>
    </xdr:grpSp>
    <xdr:clientData/>
  </xdr:twoCellAnchor>
  <xdr:twoCellAnchor>
    <xdr:from>
      <xdr:col>0</xdr:col>
      <xdr:colOff>628650</xdr:colOff>
      <xdr:row>588</xdr:row>
      <xdr:rowOff>19050</xdr:rowOff>
    </xdr:from>
    <xdr:to>
      <xdr:col>5</xdr:col>
      <xdr:colOff>428624</xdr:colOff>
      <xdr:row>596</xdr:row>
      <xdr:rowOff>179616</xdr:rowOff>
    </xdr:to>
    <xdr:sp macro="" textlink="">
      <xdr:nvSpPr>
        <xdr:cNvPr id="14" name="1 Rectángulo redondeado">
          <a:extLst>
            <a:ext uri="{FF2B5EF4-FFF2-40B4-BE49-F238E27FC236}">
              <a16:creationId xmlns:a16="http://schemas.microsoft.com/office/drawing/2014/main" id="{B6D0D50F-5DD2-4058-8FD2-6E7FF7F5575F}"/>
            </a:ext>
          </a:extLst>
        </xdr:cNvPr>
        <xdr:cNvSpPr/>
      </xdr:nvSpPr>
      <xdr:spPr>
        <a:xfrm>
          <a:off x="628650" y="118995825"/>
          <a:ext cx="8458199" cy="1684566"/>
        </a:xfrm>
        <a:prstGeom prst="roundRect">
          <a:avLst/>
        </a:prstGeom>
        <a:solidFill>
          <a:schemeClr val="bg1"/>
        </a:solidFill>
        <a:ln>
          <a:solidFill>
            <a:schemeClr val="accent1"/>
          </a:solidFill>
        </a:ln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DO" sz="2000" b="1" i="1">
              <a:solidFill>
                <a:sysClr val="windowText" lastClr="000000"/>
              </a:solidFill>
              <a:latin typeface="+mn-lt"/>
            </a:rPr>
            <a:t>Autoridad</a:t>
          </a:r>
          <a:r>
            <a:rPr lang="es-DO" sz="2000" b="1" i="1" baseline="0">
              <a:solidFill>
                <a:sysClr val="windowText" lastClr="000000"/>
              </a:solidFill>
              <a:latin typeface="+mn-lt"/>
            </a:rPr>
            <a:t> Portuaria Dominicana </a:t>
          </a:r>
        </a:p>
        <a:p>
          <a:pPr algn="ctr"/>
          <a:r>
            <a:rPr lang="es-MX" sz="2000" b="1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Relacion de Egresos 31</a:t>
          </a:r>
          <a:r>
            <a:rPr lang="es-MX" sz="2000" b="1" i="0" u="none" strike="noStrike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MX" sz="2000" b="1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de</a:t>
          </a:r>
          <a:r>
            <a:rPr lang="es-MX" sz="2000" b="1" i="0" u="none" strike="noStrike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 Octubre</a:t>
          </a:r>
          <a:r>
            <a:rPr lang="es-MX" sz="2000" b="1" i="0" u="none" strike="noStrike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2025</a:t>
          </a:r>
          <a:endParaRPr lang="es-DO" sz="2000" b="1" i="1" baseline="0">
            <a:solidFill>
              <a:schemeClr val="tx1"/>
            </a:solidFill>
            <a:latin typeface="+mn-lt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925286</xdr:colOff>
      <xdr:row>81</xdr:row>
      <xdr:rowOff>46263</xdr:rowOff>
    </xdr:from>
    <xdr:to>
      <xdr:col>6</xdr:col>
      <xdr:colOff>95250</xdr:colOff>
      <xdr:row>82</xdr:row>
      <xdr:rowOff>1395659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24C669C-EFD6-4009-9ADB-0E14902BBE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97929" y="21395870"/>
          <a:ext cx="3878035" cy="21930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63129</xdr:colOff>
      <xdr:row>81</xdr:row>
      <xdr:rowOff>122464</xdr:rowOff>
    </xdr:from>
    <xdr:to>
      <xdr:col>9</xdr:col>
      <xdr:colOff>492873</xdr:colOff>
      <xdr:row>82</xdr:row>
      <xdr:rowOff>956736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F33440D-4CCD-4158-87F3-5E1E67BB1F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43843" y="21472071"/>
          <a:ext cx="3518566" cy="16779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76568</xdr:colOff>
      <xdr:row>81</xdr:row>
      <xdr:rowOff>172811</xdr:rowOff>
    </xdr:from>
    <xdr:to>
      <xdr:col>10</xdr:col>
      <xdr:colOff>734786</xdr:colOff>
      <xdr:row>82</xdr:row>
      <xdr:rowOff>1299447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A304596-3B3B-454A-AFA2-DE82A20DB7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46104" y="21522418"/>
          <a:ext cx="1705968" cy="19702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H650"/>
  <sheetViews>
    <sheetView showGridLines="0" tabSelected="1" view="pageBreakPreview" topLeftCell="A587" zoomScale="60" zoomScaleNormal="100" workbookViewId="0">
      <selection activeCell="F661" sqref="F661"/>
    </sheetView>
  </sheetViews>
  <sheetFormatPr baseColWidth="10" defaultRowHeight="15" x14ac:dyDescent="0.25"/>
  <cols>
    <col min="1" max="1" width="11.5703125" bestFit="1" customWidth="1"/>
    <col min="2" max="2" width="20.42578125" customWidth="1"/>
    <col min="3" max="3" width="49.42578125" bestFit="1" customWidth="1"/>
    <col min="4" max="4" width="34.7109375" bestFit="1" customWidth="1"/>
    <col min="5" max="5" width="26" customWidth="1"/>
    <col min="6" max="6" width="27.5703125" customWidth="1"/>
    <col min="7" max="7" width="13.5703125" customWidth="1"/>
    <col min="8" max="8" width="14.5703125" customWidth="1"/>
  </cols>
  <sheetData>
    <row r="4" spans="1:8" x14ac:dyDescent="0.25">
      <c r="A4" s="1"/>
      <c r="B4" s="293"/>
      <c r="C4" s="293"/>
      <c r="D4" s="293"/>
      <c r="E4" s="293"/>
      <c r="F4" s="293"/>
      <c r="G4" s="293"/>
      <c r="H4" s="293"/>
    </row>
    <row r="5" spans="1:8" x14ac:dyDescent="0.25">
      <c r="A5" s="1"/>
      <c r="B5" s="293"/>
      <c r="C5" s="293"/>
      <c r="D5" s="293"/>
      <c r="E5" s="293"/>
      <c r="F5" s="293"/>
      <c r="G5" s="293"/>
      <c r="H5" s="293"/>
    </row>
    <row r="6" spans="1:8" x14ac:dyDescent="0.25">
      <c r="A6" s="1"/>
      <c r="B6" s="293"/>
      <c r="C6" s="293"/>
      <c r="D6" s="293"/>
      <c r="E6" s="293"/>
      <c r="F6" s="293"/>
      <c r="G6" s="293"/>
      <c r="H6" s="293"/>
    </row>
    <row r="7" spans="1:8" x14ac:dyDescent="0.25">
      <c r="A7" s="1"/>
      <c r="B7" s="294"/>
      <c r="C7" s="294"/>
      <c r="D7" s="294"/>
      <c r="E7" s="294"/>
      <c r="F7" s="294"/>
      <c r="G7" s="294"/>
      <c r="H7" s="294"/>
    </row>
    <row r="8" spans="1:8" x14ac:dyDescent="0.25">
      <c r="A8" s="1"/>
      <c r="B8" s="5"/>
      <c r="C8" s="5"/>
      <c r="D8" s="5"/>
      <c r="E8" s="5"/>
      <c r="F8" s="5"/>
      <c r="G8" s="5"/>
      <c r="H8" s="5"/>
    </row>
    <row r="9" spans="1:8" x14ac:dyDescent="0.25">
      <c r="A9" s="1"/>
      <c r="B9" s="5"/>
      <c r="C9" s="5"/>
      <c r="D9" s="5"/>
      <c r="E9" s="5"/>
      <c r="F9" s="5"/>
      <c r="G9" s="5"/>
      <c r="H9" s="5"/>
    </row>
    <row r="10" spans="1:8" ht="18.75" x14ac:dyDescent="0.3">
      <c r="B10" s="286"/>
      <c r="C10" s="286"/>
      <c r="D10" s="286"/>
      <c r="E10" s="286"/>
      <c r="F10" s="286"/>
    </row>
    <row r="11" spans="1:8" ht="18.75" x14ac:dyDescent="0.3">
      <c r="B11" s="9"/>
      <c r="C11" s="9"/>
      <c r="D11" s="9"/>
      <c r="E11" s="9"/>
      <c r="F11" s="9"/>
    </row>
    <row r="12" spans="1:8" ht="19.5" hidden="1" thickBot="1" x14ac:dyDescent="0.35">
      <c r="B12" s="286" t="s">
        <v>16</v>
      </c>
      <c r="C12" s="286"/>
      <c r="D12" s="286"/>
      <c r="E12" s="286"/>
      <c r="F12" s="286"/>
    </row>
    <row r="13" spans="1:8" ht="16.5" hidden="1" thickBot="1" x14ac:dyDescent="0.3">
      <c r="B13" s="140" t="s">
        <v>1</v>
      </c>
      <c r="C13" s="141" t="s">
        <v>2</v>
      </c>
      <c r="D13" s="142" t="s">
        <v>3</v>
      </c>
      <c r="E13" s="142" t="s">
        <v>18</v>
      </c>
      <c r="F13" s="143" t="s">
        <v>4</v>
      </c>
    </row>
    <row r="14" spans="1:8" s="139" customFormat="1" ht="15.75" hidden="1" x14ac:dyDescent="0.25">
      <c r="B14" s="163"/>
      <c r="C14" s="164"/>
      <c r="D14" s="161"/>
      <c r="E14" s="159"/>
      <c r="F14" s="160"/>
    </row>
    <row r="15" spans="1:8" s="139" customFormat="1" ht="15.75" hidden="1" x14ac:dyDescent="0.25">
      <c r="B15" s="165"/>
      <c r="C15" s="164"/>
      <c r="D15" s="161"/>
      <c r="E15" s="159"/>
      <c r="F15" s="160"/>
    </row>
    <row r="16" spans="1:8" s="139" customFormat="1" ht="15.75" hidden="1" x14ac:dyDescent="0.25">
      <c r="B16" s="165"/>
      <c r="C16" s="164"/>
      <c r="D16" s="161"/>
      <c r="E16" s="159"/>
      <c r="F16" s="160"/>
    </row>
    <row r="17" spans="2:7" s="139" customFormat="1" ht="15.75" hidden="1" x14ac:dyDescent="0.25">
      <c r="B17" s="165"/>
      <c r="C17" s="164"/>
      <c r="D17" s="161"/>
      <c r="E17" s="162"/>
      <c r="F17" s="160"/>
    </row>
    <row r="18" spans="2:7" ht="19.5" hidden="1" thickBot="1" x14ac:dyDescent="0.35">
      <c r="B18" s="240" t="s">
        <v>38</v>
      </c>
      <c r="C18" s="240"/>
      <c r="D18" s="29">
        <f>SUM(D14:D17)</f>
        <v>0</v>
      </c>
      <c r="E18" s="29"/>
      <c r="F18" s="29">
        <f>SUM(F14:F17)</f>
        <v>0</v>
      </c>
    </row>
    <row r="19" spans="2:7" x14ac:dyDescent="0.25">
      <c r="B19" s="6"/>
      <c r="C19" s="6"/>
      <c r="D19" s="7"/>
      <c r="E19" s="8"/>
      <c r="F19" s="4"/>
    </row>
    <row r="20" spans="2:7" x14ac:dyDescent="0.25">
      <c r="B20" s="6"/>
      <c r="C20" s="6"/>
      <c r="D20" s="7"/>
      <c r="E20" s="8"/>
      <c r="F20" s="4"/>
    </row>
    <row r="21" spans="2:7" ht="19.5" thickBot="1" x14ac:dyDescent="0.35">
      <c r="B21" s="246" t="s">
        <v>17</v>
      </c>
      <c r="C21" s="246"/>
      <c r="D21" s="246"/>
      <c r="E21" s="246"/>
      <c r="F21" s="246"/>
    </row>
    <row r="22" spans="2:7" ht="16.5" thickBot="1" x14ac:dyDescent="0.3">
      <c r="B22" s="140" t="s">
        <v>1</v>
      </c>
      <c r="C22" s="141" t="s">
        <v>2</v>
      </c>
      <c r="D22" s="142" t="s">
        <v>3</v>
      </c>
      <c r="E22" s="142" t="s">
        <v>18</v>
      </c>
      <c r="F22" s="143" t="s">
        <v>4</v>
      </c>
    </row>
    <row r="23" spans="2:7" s="139" customFormat="1" ht="15.75" x14ac:dyDescent="0.25">
      <c r="B23" s="163" t="s">
        <v>73</v>
      </c>
      <c r="C23" s="164">
        <v>45958</v>
      </c>
      <c r="D23" s="161">
        <v>30</v>
      </c>
      <c r="E23" s="167">
        <v>63.8</v>
      </c>
      <c r="F23" s="160">
        <v>1914</v>
      </c>
    </row>
    <row r="24" spans="2:7" ht="15.75" thickBot="1" x14ac:dyDescent="0.3">
      <c r="B24" s="287" t="s">
        <v>10</v>
      </c>
      <c r="C24" s="287"/>
      <c r="D24" s="230">
        <f>SUM(D23:D23)</f>
        <v>30</v>
      </c>
      <c r="E24" s="230"/>
      <c r="F24" s="230">
        <f>SUM(F23:F23)</f>
        <v>1914</v>
      </c>
    </row>
    <row r="25" spans="2:7" ht="19.5" thickTop="1" x14ac:dyDescent="0.3">
      <c r="B25" s="33"/>
      <c r="C25" s="33"/>
      <c r="D25" s="34"/>
      <c r="E25" s="34"/>
      <c r="F25" s="4"/>
    </row>
    <row r="26" spans="2:7" ht="18.75" x14ac:dyDescent="0.3">
      <c r="B26" s="33"/>
      <c r="C26" s="33"/>
      <c r="D26" s="34"/>
      <c r="E26" s="34"/>
      <c r="F26" s="4"/>
    </row>
    <row r="27" spans="2:7" ht="19.5" hidden="1" thickBot="1" x14ac:dyDescent="0.35">
      <c r="B27" s="246" t="s">
        <v>26</v>
      </c>
      <c r="C27" s="246"/>
      <c r="D27" s="246"/>
      <c r="E27" s="246"/>
      <c r="F27" s="246"/>
      <c r="G27" s="35"/>
    </row>
    <row r="28" spans="2:7" s="145" customFormat="1" ht="16.5" hidden="1" thickBot="1" x14ac:dyDescent="0.3">
      <c r="B28" s="140" t="s">
        <v>1</v>
      </c>
      <c r="C28" s="141" t="s">
        <v>2</v>
      </c>
      <c r="D28" s="142" t="s">
        <v>3</v>
      </c>
      <c r="E28" s="142" t="s">
        <v>18</v>
      </c>
      <c r="F28" s="143" t="s">
        <v>4</v>
      </c>
      <c r="G28" s="144"/>
    </row>
    <row r="29" spans="2:7" s="145" customFormat="1" ht="15.75" hidden="1" x14ac:dyDescent="0.2">
      <c r="B29" s="210"/>
      <c r="C29" s="211"/>
      <c r="D29" s="212"/>
      <c r="E29" s="213"/>
      <c r="F29" s="214"/>
      <c r="G29" s="144"/>
    </row>
    <row r="30" spans="2:7" s="145" customFormat="1" ht="15.75" hidden="1" x14ac:dyDescent="0.2">
      <c r="B30" s="184"/>
      <c r="C30" s="185"/>
      <c r="D30" s="186"/>
      <c r="E30" s="183"/>
      <c r="F30" s="189"/>
      <c r="G30" s="144"/>
    </row>
    <row r="31" spans="2:7" s="145" customFormat="1" ht="15.75" hidden="1" x14ac:dyDescent="0.2">
      <c r="B31" s="184"/>
      <c r="C31" s="185"/>
      <c r="D31" s="186"/>
      <c r="E31" s="183"/>
      <c r="F31" s="189"/>
      <c r="G31" s="144"/>
    </row>
    <row r="32" spans="2:7" s="145" customFormat="1" ht="15.75" hidden="1" x14ac:dyDescent="0.2">
      <c r="B32" s="184"/>
      <c r="C32" s="185"/>
      <c r="D32" s="186"/>
      <c r="E32" s="183"/>
      <c r="F32" s="189"/>
      <c r="G32" s="144"/>
    </row>
    <row r="33" spans="2:7" s="145" customFormat="1" ht="15.75" hidden="1" x14ac:dyDescent="0.2">
      <c r="B33" s="184"/>
      <c r="C33" s="185"/>
      <c r="D33" s="186"/>
      <c r="E33" s="183"/>
      <c r="F33" s="189"/>
      <c r="G33" s="144"/>
    </row>
    <row r="34" spans="2:7" s="145" customFormat="1" ht="15.75" hidden="1" x14ac:dyDescent="0.2">
      <c r="B34" s="184"/>
      <c r="C34" s="185"/>
      <c r="D34" s="186"/>
      <c r="E34" s="183"/>
      <c r="F34" s="189"/>
      <c r="G34" s="144"/>
    </row>
    <row r="35" spans="2:7" s="145" customFormat="1" ht="15.75" hidden="1" x14ac:dyDescent="0.2">
      <c r="B35" s="184"/>
      <c r="C35" s="185"/>
      <c r="D35" s="186"/>
      <c r="E35" s="183"/>
      <c r="F35" s="189"/>
      <c r="G35" s="144"/>
    </row>
    <row r="36" spans="2:7" s="139" customFormat="1" ht="15.75" hidden="1" x14ac:dyDescent="0.25">
      <c r="B36" s="184"/>
      <c r="C36" s="185"/>
      <c r="D36" s="186"/>
      <c r="E36" s="183"/>
      <c r="F36" s="189"/>
      <c r="G36" s="138"/>
    </row>
    <row r="37" spans="2:7" s="139" customFormat="1" ht="15.75" hidden="1" x14ac:dyDescent="0.25">
      <c r="B37" s="184"/>
      <c r="C37" s="185"/>
      <c r="D37" s="182"/>
      <c r="E37" s="190"/>
      <c r="F37" s="189"/>
      <c r="G37" s="138"/>
    </row>
    <row r="38" spans="2:7" ht="19.5" hidden="1" thickBot="1" x14ac:dyDescent="0.35">
      <c r="B38" s="240" t="s">
        <v>38</v>
      </c>
      <c r="C38" s="240"/>
      <c r="D38" s="29">
        <f>SUM(D29:D37)</f>
        <v>0</v>
      </c>
      <c r="E38" s="29">
        <f>SUM(E29:E37)</f>
        <v>0</v>
      </c>
      <c r="F38" s="29">
        <f>SUM(F29:F37)</f>
        <v>0</v>
      </c>
    </row>
    <row r="39" spans="2:7" x14ac:dyDescent="0.25">
      <c r="B39" s="6"/>
      <c r="C39" s="6"/>
      <c r="D39" s="7"/>
      <c r="E39" s="10"/>
      <c r="F39" s="8"/>
    </row>
    <row r="40" spans="2:7" x14ac:dyDescent="0.25">
      <c r="B40" s="6"/>
      <c r="C40" s="6"/>
      <c r="D40" s="7"/>
      <c r="E40" s="10"/>
      <c r="F40" s="8"/>
    </row>
    <row r="41" spans="2:7" ht="19.5" thickBot="1" x14ac:dyDescent="0.35">
      <c r="B41" s="246" t="s">
        <v>41</v>
      </c>
      <c r="C41" s="246"/>
      <c r="D41" s="246"/>
      <c r="E41" s="246"/>
      <c r="F41" s="246"/>
    </row>
    <row r="42" spans="2:7" ht="16.5" thickBot="1" x14ac:dyDescent="0.3">
      <c r="B42" s="140" t="s">
        <v>1</v>
      </c>
      <c r="C42" s="141" t="s">
        <v>2</v>
      </c>
      <c r="D42" s="142" t="s">
        <v>3</v>
      </c>
      <c r="E42" s="142" t="s">
        <v>18</v>
      </c>
      <c r="F42" s="143" t="s">
        <v>4</v>
      </c>
    </row>
    <row r="43" spans="2:7" s="139" customFormat="1" ht="15.75" x14ac:dyDescent="0.25">
      <c r="B43" s="209" t="s">
        <v>74</v>
      </c>
      <c r="C43" s="228">
        <v>45939</v>
      </c>
      <c r="D43" s="182">
        <v>38339</v>
      </c>
      <c r="E43" s="183">
        <v>62.732843840000001</v>
      </c>
      <c r="F43" s="229">
        <f>+D43*E43</f>
        <v>2405114.49998176</v>
      </c>
    </row>
    <row r="44" spans="2:7" s="139" customFormat="1" ht="15.75" x14ac:dyDescent="0.25">
      <c r="B44" s="209">
        <v>4677199</v>
      </c>
      <c r="C44" s="228">
        <v>45940</v>
      </c>
      <c r="D44" s="182">
        <v>14950</v>
      </c>
      <c r="E44" s="183">
        <v>62.8</v>
      </c>
      <c r="F44" s="229">
        <f t="shared" ref="F44" si="0">+D44*E44</f>
        <v>938860</v>
      </c>
    </row>
    <row r="45" spans="2:7" s="139" customFormat="1" ht="15.75" x14ac:dyDescent="0.25">
      <c r="B45" s="209" t="s">
        <v>75</v>
      </c>
      <c r="C45" s="228">
        <v>45958</v>
      </c>
      <c r="D45" s="182">
        <v>21464</v>
      </c>
      <c r="E45" s="190">
        <v>62.126653932099998</v>
      </c>
      <c r="F45" s="229">
        <v>1333486.5</v>
      </c>
    </row>
    <row r="46" spans="2:7" ht="15.75" thickBot="1" x14ac:dyDescent="0.3">
      <c r="B46" s="288" t="s">
        <v>10</v>
      </c>
      <c r="C46" s="288"/>
      <c r="D46" s="230">
        <f>SUM(D43:D45)</f>
        <v>74753</v>
      </c>
      <c r="E46" s="230"/>
      <c r="F46" s="230">
        <f>SUM(F43:F45)</f>
        <v>4677460.99998176</v>
      </c>
    </row>
    <row r="47" spans="2:7" ht="19.5" thickTop="1" x14ac:dyDescent="0.3">
      <c r="B47" s="117"/>
      <c r="C47" s="117"/>
      <c r="D47" s="34"/>
      <c r="E47" s="34"/>
      <c r="F47" s="34"/>
    </row>
    <row r="48" spans="2:7" ht="19.5" hidden="1" thickBot="1" x14ac:dyDescent="0.35">
      <c r="B48" s="246" t="s">
        <v>33</v>
      </c>
      <c r="C48" s="246"/>
      <c r="D48" s="246"/>
      <c r="E48" s="246"/>
      <c r="F48" s="246"/>
    </row>
    <row r="49" spans="1:8" ht="16.5" hidden="1" thickBot="1" x14ac:dyDescent="0.3">
      <c r="B49" s="140" t="s">
        <v>1</v>
      </c>
      <c r="C49" s="141" t="s">
        <v>2</v>
      </c>
      <c r="D49" s="142" t="s">
        <v>3</v>
      </c>
      <c r="E49" s="142" t="s">
        <v>18</v>
      </c>
      <c r="F49" s="143" t="s">
        <v>4</v>
      </c>
    </row>
    <row r="50" spans="1:8" ht="15.75" hidden="1" x14ac:dyDescent="0.25">
      <c r="B50" s="157"/>
      <c r="C50" s="158"/>
      <c r="D50" s="166"/>
      <c r="E50" s="167"/>
      <c r="F50" s="160"/>
    </row>
    <row r="51" spans="1:8" ht="19.5" hidden="1" thickBot="1" x14ac:dyDescent="0.35">
      <c r="B51" s="240" t="s">
        <v>10</v>
      </c>
      <c r="C51" s="240"/>
      <c r="D51" s="29">
        <f>SUM(D50:D50)</f>
        <v>0</v>
      </c>
      <c r="E51" s="29"/>
      <c r="F51" s="29">
        <f>SUM(F50:F50)</f>
        <v>0</v>
      </c>
    </row>
    <row r="52" spans="1:8" ht="15.75" x14ac:dyDescent="0.25">
      <c r="A52" s="243"/>
      <c r="B52" s="243"/>
      <c r="C52" s="243"/>
      <c r="D52" s="243"/>
      <c r="E52" s="243"/>
      <c r="F52" s="243"/>
    </row>
    <row r="53" spans="1:8" ht="19.5" thickBot="1" x14ac:dyDescent="0.35">
      <c r="A53" s="146"/>
      <c r="B53" s="283" t="s">
        <v>64</v>
      </c>
      <c r="C53" s="283"/>
      <c r="D53" s="283"/>
      <c r="E53" s="283"/>
      <c r="F53" s="283"/>
    </row>
    <row r="54" spans="1:8" ht="15.75" x14ac:dyDescent="0.25">
      <c r="B54" s="149" t="s">
        <v>55</v>
      </c>
      <c r="C54" s="150" t="s">
        <v>56</v>
      </c>
      <c r="D54" s="151" t="s">
        <v>58</v>
      </c>
      <c r="E54" s="152" t="s">
        <v>57</v>
      </c>
    </row>
    <row r="55" spans="1:8" s="139" customFormat="1" ht="15.75" x14ac:dyDescent="0.25">
      <c r="B55" s="153" t="s">
        <v>67</v>
      </c>
      <c r="C55" s="154" t="s">
        <v>35</v>
      </c>
      <c r="D55" s="289">
        <v>349536.43999999762</v>
      </c>
      <c r="E55" s="291">
        <v>349536.43999999762</v>
      </c>
    </row>
    <row r="56" spans="1:8" s="139" customFormat="1" ht="15.75" x14ac:dyDescent="0.25">
      <c r="B56" s="155" t="s">
        <v>68</v>
      </c>
      <c r="C56" s="156" t="s">
        <v>36</v>
      </c>
      <c r="D56" s="290"/>
      <c r="E56" s="292"/>
    </row>
    <row r="57" spans="1:8" ht="15.75" thickBot="1" x14ac:dyDescent="0.3">
      <c r="A57" s="51"/>
      <c r="B57" s="284" t="s">
        <v>38</v>
      </c>
      <c r="C57" s="285"/>
      <c r="D57" s="191">
        <f>SUM(D55:D56)</f>
        <v>349536.43999999762</v>
      </c>
      <c r="E57" s="192">
        <f>SUM(E55:E55)</f>
        <v>349536.43999999762</v>
      </c>
    </row>
    <row r="58" spans="1:8" ht="18.75" x14ac:dyDescent="0.3">
      <c r="B58" s="33"/>
      <c r="C58" s="33"/>
      <c r="D58" s="34"/>
      <c r="E58" s="34"/>
      <c r="F58" s="59"/>
      <c r="G58" s="53"/>
      <c r="H58" s="54"/>
    </row>
    <row r="59" spans="1:8" ht="15.75" thickBot="1" x14ac:dyDescent="0.3">
      <c r="B59" s="6"/>
      <c r="C59" s="6"/>
      <c r="D59" s="11"/>
      <c r="E59" s="10"/>
      <c r="F59" s="10"/>
      <c r="G59" s="60"/>
      <c r="H59" s="56"/>
    </row>
    <row r="60" spans="1:8" ht="19.5" thickBot="1" x14ac:dyDescent="0.35">
      <c r="B60" s="6"/>
      <c r="C60" s="281" t="s">
        <v>5</v>
      </c>
      <c r="D60" s="282"/>
      <c r="F60" s="10"/>
      <c r="G60" s="62"/>
      <c r="H60" s="62"/>
    </row>
    <row r="61" spans="1:8" ht="18.75" x14ac:dyDescent="0.3">
      <c r="B61" s="6"/>
      <c r="C61" s="147" t="s">
        <v>59</v>
      </c>
      <c r="D61" s="148" t="s">
        <v>6</v>
      </c>
      <c r="F61" s="10"/>
      <c r="G61" s="32"/>
      <c r="H61" s="32"/>
    </row>
    <row r="62" spans="1:8" ht="18.75" x14ac:dyDescent="0.3">
      <c r="B62" s="6"/>
      <c r="C62" s="13">
        <f>D51+D46+D38+D24+D18</f>
        <v>74783</v>
      </c>
      <c r="D62" s="14">
        <f>F51+F46+F38+F24+F18+E57</f>
        <v>5028911.4399817577</v>
      </c>
      <c r="F62" s="10"/>
    </row>
    <row r="63" spans="1:8" ht="18.75" x14ac:dyDescent="0.3">
      <c r="B63" s="6"/>
      <c r="C63" s="12"/>
      <c r="D63" s="30"/>
      <c r="E63" s="31"/>
      <c r="F63" s="10"/>
    </row>
    <row r="64" spans="1:8" x14ac:dyDescent="0.25">
      <c r="B64" s="6"/>
      <c r="C64" s="12"/>
      <c r="D64" s="7"/>
      <c r="E64" s="15" t="s">
        <v>12</v>
      </c>
      <c r="F64" s="16"/>
    </row>
    <row r="65" spans="2:6" x14ac:dyDescent="0.25">
      <c r="B65" s="2"/>
      <c r="C65" s="51"/>
      <c r="D65" s="51"/>
      <c r="E65" s="52"/>
      <c r="F65" s="51"/>
    </row>
    <row r="66" spans="2:6" x14ac:dyDescent="0.25">
      <c r="B66" s="55"/>
      <c r="C66" s="55"/>
      <c r="D66" s="55"/>
      <c r="E66" s="2"/>
      <c r="F66" s="60"/>
    </row>
    <row r="67" spans="2:6" x14ac:dyDescent="0.25">
      <c r="E67" s="57"/>
      <c r="F67" s="61"/>
    </row>
    <row r="77" spans="2:6" ht="18.75" thickBot="1" x14ac:dyDescent="0.3">
      <c r="B77" s="274" t="s">
        <v>11</v>
      </c>
      <c r="C77" s="274"/>
      <c r="D77" s="274"/>
      <c r="E77" s="274"/>
    </row>
    <row r="78" spans="2:6" ht="16.5" thickBot="1" x14ac:dyDescent="0.3">
      <c r="B78" s="123" t="s">
        <v>2</v>
      </c>
      <c r="C78" s="124" t="s">
        <v>1</v>
      </c>
      <c r="D78" s="125" t="s">
        <v>63</v>
      </c>
      <c r="E78" s="126" t="s">
        <v>13</v>
      </c>
    </row>
    <row r="79" spans="2:6" x14ac:dyDescent="0.25">
      <c r="B79" s="109">
        <v>45931</v>
      </c>
      <c r="C79" s="107" t="s">
        <v>76</v>
      </c>
      <c r="D79" s="168" t="s">
        <v>33</v>
      </c>
      <c r="E79" s="99">
        <v>330188.65000000002</v>
      </c>
    </row>
    <row r="80" spans="2:6" x14ac:dyDescent="0.25">
      <c r="B80" s="172">
        <v>45931</v>
      </c>
      <c r="C80" s="107" t="s">
        <v>77</v>
      </c>
      <c r="D80" s="108" t="s">
        <v>41</v>
      </c>
      <c r="E80" s="81">
        <v>7689256.7300000004</v>
      </c>
    </row>
    <row r="81" spans="2:5" ht="13.5" customHeight="1" x14ac:dyDescent="0.25">
      <c r="B81" s="172">
        <v>45931</v>
      </c>
      <c r="C81" s="107" t="s">
        <v>78</v>
      </c>
      <c r="D81" s="108" t="s">
        <v>41</v>
      </c>
      <c r="E81" s="81">
        <v>13049</v>
      </c>
    </row>
    <row r="82" spans="2:5" ht="13.5" customHeight="1" x14ac:dyDescent="0.25">
      <c r="B82" s="172">
        <v>45931</v>
      </c>
      <c r="C82" s="107" t="s">
        <v>79</v>
      </c>
      <c r="D82" s="108" t="s">
        <v>41</v>
      </c>
      <c r="E82" s="81">
        <v>8400</v>
      </c>
    </row>
    <row r="83" spans="2:5" ht="13.5" customHeight="1" x14ac:dyDescent="0.25">
      <c r="B83" s="172">
        <v>45931</v>
      </c>
      <c r="C83" s="107" t="s">
        <v>80</v>
      </c>
      <c r="D83" s="108" t="s">
        <v>69</v>
      </c>
      <c r="E83" s="81">
        <v>4250</v>
      </c>
    </row>
    <row r="84" spans="2:5" ht="13.5" customHeight="1" x14ac:dyDescent="0.25">
      <c r="B84" s="109">
        <v>45932</v>
      </c>
      <c r="C84" s="107" t="s">
        <v>81</v>
      </c>
      <c r="D84" s="108" t="s">
        <v>33</v>
      </c>
      <c r="E84" s="81">
        <v>169757.54</v>
      </c>
    </row>
    <row r="85" spans="2:5" ht="13.5" customHeight="1" x14ac:dyDescent="0.25">
      <c r="B85" s="172">
        <v>45932</v>
      </c>
      <c r="C85" s="107" t="s">
        <v>82</v>
      </c>
      <c r="D85" s="108" t="s">
        <v>42</v>
      </c>
      <c r="E85" s="81">
        <v>225</v>
      </c>
    </row>
    <row r="86" spans="2:5" ht="13.5" customHeight="1" x14ac:dyDescent="0.25">
      <c r="B86" s="172">
        <v>45932</v>
      </c>
      <c r="C86" s="107" t="s">
        <v>83</v>
      </c>
      <c r="D86" s="108" t="s">
        <v>69</v>
      </c>
      <c r="E86" s="81">
        <v>128678</v>
      </c>
    </row>
    <row r="87" spans="2:5" ht="13.5" customHeight="1" x14ac:dyDescent="0.25">
      <c r="B87" s="172">
        <v>45932</v>
      </c>
      <c r="C87" s="107" t="s">
        <v>84</v>
      </c>
      <c r="D87" s="108" t="s">
        <v>41</v>
      </c>
      <c r="E87" s="81">
        <v>14375</v>
      </c>
    </row>
    <row r="88" spans="2:5" ht="13.5" customHeight="1" x14ac:dyDescent="0.25">
      <c r="B88" s="172">
        <v>45932</v>
      </c>
      <c r="C88" s="107" t="s">
        <v>85</v>
      </c>
      <c r="D88" s="108" t="s">
        <v>41</v>
      </c>
      <c r="E88" s="81">
        <v>9207</v>
      </c>
    </row>
    <row r="89" spans="2:5" ht="13.5" customHeight="1" x14ac:dyDescent="0.25">
      <c r="B89" s="172">
        <v>45933</v>
      </c>
      <c r="C89" s="107" t="s">
        <v>86</v>
      </c>
      <c r="D89" s="75" t="s">
        <v>33</v>
      </c>
      <c r="E89" s="81">
        <v>70042.570000000007</v>
      </c>
    </row>
    <row r="90" spans="2:5" ht="13.5" customHeight="1" x14ac:dyDescent="0.25">
      <c r="B90" s="172">
        <v>45933</v>
      </c>
      <c r="C90" s="107" t="s">
        <v>87</v>
      </c>
      <c r="D90" s="75" t="s">
        <v>42</v>
      </c>
      <c r="E90" s="81">
        <v>525</v>
      </c>
    </row>
    <row r="91" spans="2:5" ht="13.5" customHeight="1" x14ac:dyDescent="0.25">
      <c r="B91" s="172">
        <v>45933</v>
      </c>
      <c r="C91" s="107" t="s">
        <v>88</v>
      </c>
      <c r="D91" s="108" t="s">
        <v>30</v>
      </c>
      <c r="E91" s="81">
        <v>2037</v>
      </c>
    </row>
    <row r="92" spans="2:5" ht="13.5" customHeight="1" x14ac:dyDescent="0.25">
      <c r="B92" s="172">
        <v>45933</v>
      </c>
      <c r="C92" s="107" t="s">
        <v>89</v>
      </c>
      <c r="D92" s="108" t="s">
        <v>69</v>
      </c>
      <c r="E92" s="81">
        <v>462</v>
      </c>
    </row>
    <row r="93" spans="2:5" ht="13.5" customHeight="1" x14ac:dyDescent="0.25">
      <c r="B93" s="172">
        <v>45933</v>
      </c>
      <c r="C93" s="107" t="s">
        <v>71</v>
      </c>
      <c r="D93" s="108" t="s">
        <v>41</v>
      </c>
      <c r="E93" s="81">
        <v>8576</v>
      </c>
    </row>
    <row r="94" spans="2:5" ht="13.5" customHeight="1" x14ac:dyDescent="0.25">
      <c r="B94" s="109">
        <v>45933</v>
      </c>
      <c r="C94" s="107" t="s">
        <v>90</v>
      </c>
      <c r="D94" s="108" t="s">
        <v>41</v>
      </c>
      <c r="E94" s="81">
        <v>14438</v>
      </c>
    </row>
    <row r="95" spans="2:5" ht="13.5" customHeight="1" x14ac:dyDescent="0.25">
      <c r="B95" s="172">
        <v>45933</v>
      </c>
      <c r="C95" s="107" t="s">
        <v>91</v>
      </c>
      <c r="D95" s="108" t="s">
        <v>69</v>
      </c>
      <c r="E95" s="81">
        <v>8995</v>
      </c>
    </row>
    <row r="96" spans="2:5" ht="13.5" customHeight="1" x14ac:dyDescent="0.25">
      <c r="B96" s="172">
        <v>45936</v>
      </c>
      <c r="C96" s="107" t="s">
        <v>92</v>
      </c>
      <c r="D96" s="108" t="s">
        <v>33</v>
      </c>
      <c r="E96" s="81">
        <v>49841</v>
      </c>
    </row>
    <row r="97" spans="2:5" ht="13.5" customHeight="1" x14ac:dyDescent="0.25">
      <c r="B97" s="172">
        <v>45936</v>
      </c>
      <c r="C97" s="107" t="s">
        <v>93</v>
      </c>
      <c r="D97" s="108" t="s">
        <v>33</v>
      </c>
      <c r="E97" s="81">
        <v>225455</v>
      </c>
    </row>
    <row r="98" spans="2:5" ht="13.5" customHeight="1" x14ac:dyDescent="0.25">
      <c r="B98" s="172">
        <v>45936</v>
      </c>
      <c r="C98" s="108" t="s">
        <v>94</v>
      </c>
      <c r="D98" s="108" t="s">
        <v>30</v>
      </c>
      <c r="E98" s="81">
        <v>2400</v>
      </c>
    </row>
    <row r="99" spans="2:5" ht="13.5" customHeight="1" x14ac:dyDescent="0.25">
      <c r="B99" s="172">
        <v>45936</v>
      </c>
      <c r="C99" s="108" t="s">
        <v>95</v>
      </c>
      <c r="D99" s="108" t="s">
        <v>69</v>
      </c>
      <c r="E99" s="81">
        <v>17832</v>
      </c>
    </row>
    <row r="100" spans="2:5" ht="13.5" customHeight="1" x14ac:dyDescent="0.25">
      <c r="B100" s="172">
        <v>45936</v>
      </c>
      <c r="C100" s="107" t="s">
        <v>96</v>
      </c>
      <c r="D100" s="108" t="s">
        <v>33</v>
      </c>
      <c r="E100" s="81">
        <v>40875</v>
      </c>
    </row>
    <row r="101" spans="2:5" ht="13.5" customHeight="1" x14ac:dyDescent="0.25">
      <c r="B101" s="172">
        <v>45936</v>
      </c>
      <c r="C101" s="107" t="s">
        <v>97</v>
      </c>
      <c r="D101" s="108" t="s">
        <v>41</v>
      </c>
      <c r="E101" s="81">
        <v>6812768.8200000003</v>
      </c>
    </row>
    <row r="102" spans="2:5" ht="13.5" customHeight="1" x14ac:dyDescent="0.25">
      <c r="B102" s="172">
        <v>45936</v>
      </c>
      <c r="C102" s="107" t="s">
        <v>98</v>
      </c>
      <c r="D102" s="108" t="s">
        <v>42</v>
      </c>
      <c r="E102" s="81">
        <v>150</v>
      </c>
    </row>
    <row r="103" spans="2:5" ht="13.5" customHeight="1" x14ac:dyDescent="0.25">
      <c r="B103" s="109">
        <v>45936</v>
      </c>
      <c r="C103" s="107" t="s">
        <v>99</v>
      </c>
      <c r="D103" s="108" t="s">
        <v>33</v>
      </c>
      <c r="E103" s="81">
        <v>761.25</v>
      </c>
    </row>
    <row r="104" spans="2:5" ht="13.5" customHeight="1" x14ac:dyDescent="0.25">
      <c r="B104" s="109">
        <v>45936</v>
      </c>
      <c r="C104" s="107" t="s">
        <v>100</v>
      </c>
      <c r="D104" s="108" t="s">
        <v>45</v>
      </c>
      <c r="E104" s="81">
        <v>528</v>
      </c>
    </row>
    <row r="105" spans="2:5" ht="13.5" customHeight="1" x14ac:dyDescent="0.25">
      <c r="B105" s="172">
        <v>45936</v>
      </c>
      <c r="C105" s="107" t="s">
        <v>101</v>
      </c>
      <c r="D105" s="108" t="s">
        <v>41</v>
      </c>
      <c r="E105" s="81">
        <v>696959.09</v>
      </c>
    </row>
    <row r="106" spans="2:5" ht="13.5" customHeight="1" x14ac:dyDescent="0.25">
      <c r="B106" s="172">
        <v>45936</v>
      </c>
      <c r="C106" s="107" t="s">
        <v>102</v>
      </c>
      <c r="D106" s="108" t="s">
        <v>33</v>
      </c>
      <c r="E106" s="81">
        <v>56200</v>
      </c>
    </row>
    <row r="107" spans="2:5" ht="13.5" customHeight="1" x14ac:dyDescent="0.25">
      <c r="B107" s="109">
        <v>45936</v>
      </c>
      <c r="C107" s="107" t="s">
        <v>103</v>
      </c>
      <c r="D107" s="109" t="s">
        <v>47</v>
      </c>
      <c r="E107" s="81">
        <v>3928.05</v>
      </c>
    </row>
    <row r="108" spans="2:5" ht="13.5" customHeight="1" x14ac:dyDescent="0.25">
      <c r="B108" s="172">
        <v>45936</v>
      </c>
      <c r="C108" s="107" t="s">
        <v>104</v>
      </c>
      <c r="D108" s="109" t="s">
        <v>47</v>
      </c>
      <c r="E108" s="81">
        <v>1246.2</v>
      </c>
    </row>
    <row r="109" spans="2:5" ht="13.5" customHeight="1" x14ac:dyDescent="0.25">
      <c r="B109" s="172">
        <v>45936</v>
      </c>
      <c r="C109" s="107" t="s">
        <v>105</v>
      </c>
      <c r="D109" s="109" t="s">
        <v>41</v>
      </c>
      <c r="E109" s="81">
        <v>6881</v>
      </c>
    </row>
    <row r="110" spans="2:5" ht="13.5" customHeight="1" x14ac:dyDescent="0.25">
      <c r="B110" s="172">
        <v>45936</v>
      </c>
      <c r="C110" s="107" t="s">
        <v>106</v>
      </c>
      <c r="D110" s="109" t="s">
        <v>41</v>
      </c>
      <c r="E110" s="81">
        <v>8220</v>
      </c>
    </row>
    <row r="111" spans="2:5" ht="13.5" customHeight="1" x14ac:dyDescent="0.25">
      <c r="B111" s="172">
        <v>45936</v>
      </c>
      <c r="C111" s="107" t="s">
        <v>107</v>
      </c>
      <c r="D111" s="109" t="s">
        <v>41</v>
      </c>
      <c r="E111" s="81">
        <v>10761</v>
      </c>
    </row>
    <row r="112" spans="2:5" ht="13.5" customHeight="1" x14ac:dyDescent="0.25">
      <c r="B112" s="172">
        <v>45936</v>
      </c>
      <c r="C112" s="107" t="s">
        <v>108</v>
      </c>
      <c r="D112" s="109" t="s">
        <v>53</v>
      </c>
      <c r="E112" s="81">
        <v>6744</v>
      </c>
    </row>
    <row r="113" spans="2:5" ht="13.5" customHeight="1" x14ac:dyDescent="0.25">
      <c r="B113" s="172">
        <v>45936</v>
      </c>
      <c r="C113" s="107" t="s">
        <v>109</v>
      </c>
      <c r="D113" s="109" t="s">
        <v>69</v>
      </c>
      <c r="E113" s="81">
        <v>16145</v>
      </c>
    </row>
    <row r="114" spans="2:5" ht="13.5" customHeight="1" x14ac:dyDescent="0.25">
      <c r="B114" s="172">
        <v>45936</v>
      </c>
      <c r="C114" s="107" t="s">
        <v>110</v>
      </c>
      <c r="D114" s="109" t="s">
        <v>30</v>
      </c>
      <c r="E114" s="81">
        <v>44349</v>
      </c>
    </row>
    <row r="115" spans="2:5" ht="13.5" customHeight="1" x14ac:dyDescent="0.25">
      <c r="B115" s="172">
        <v>45937</v>
      </c>
      <c r="C115" s="107" t="s">
        <v>111</v>
      </c>
      <c r="D115" s="109" t="s">
        <v>33</v>
      </c>
      <c r="E115" s="81">
        <v>48105</v>
      </c>
    </row>
    <row r="116" spans="2:5" ht="13.5" customHeight="1" x14ac:dyDescent="0.25">
      <c r="B116" s="172">
        <v>45937</v>
      </c>
      <c r="C116" s="115" t="s">
        <v>112</v>
      </c>
      <c r="D116" s="110" t="s">
        <v>33</v>
      </c>
      <c r="E116" s="97">
        <v>107865</v>
      </c>
    </row>
    <row r="117" spans="2:5" ht="13.5" customHeight="1" x14ac:dyDescent="0.25">
      <c r="B117" s="172">
        <v>45937</v>
      </c>
      <c r="C117" s="107" t="s">
        <v>113</v>
      </c>
      <c r="D117" s="109" t="s">
        <v>114</v>
      </c>
      <c r="E117" s="81">
        <v>60525</v>
      </c>
    </row>
    <row r="118" spans="2:5" ht="13.5" customHeight="1" x14ac:dyDescent="0.25">
      <c r="B118" s="109">
        <v>45937</v>
      </c>
      <c r="C118" s="107" t="s">
        <v>115</v>
      </c>
      <c r="D118" s="109" t="s">
        <v>43</v>
      </c>
      <c r="E118" s="81">
        <v>1485</v>
      </c>
    </row>
    <row r="119" spans="2:5" ht="13.5" customHeight="1" x14ac:dyDescent="0.25">
      <c r="B119" s="172">
        <v>45937</v>
      </c>
      <c r="C119" s="107" t="s">
        <v>116</v>
      </c>
      <c r="D119" s="109" t="s">
        <v>42</v>
      </c>
      <c r="E119" s="81">
        <v>950</v>
      </c>
    </row>
    <row r="120" spans="2:5" ht="13.5" customHeight="1" x14ac:dyDescent="0.25">
      <c r="B120" s="172">
        <v>45937</v>
      </c>
      <c r="C120" s="107" t="s">
        <v>117</v>
      </c>
      <c r="D120" s="109" t="s">
        <v>41</v>
      </c>
      <c r="E120" s="81">
        <v>7111</v>
      </c>
    </row>
    <row r="121" spans="2:5" ht="13.5" customHeight="1" x14ac:dyDescent="0.25">
      <c r="B121" s="172">
        <v>45937</v>
      </c>
      <c r="C121" s="107" t="s">
        <v>118</v>
      </c>
      <c r="D121" s="109" t="s">
        <v>41</v>
      </c>
      <c r="E121" s="81">
        <v>11985</v>
      </c>
    </row>
    <row r="122" spans="2:5" ht="13.5" customHeight="1" x14ac:dyDescent="0.25">
      <c r="B122" s="172">
        <v>45937</v>
      </c>
      <c r="C122" s="107" t="s">
        <v>119</v>
      </c>
      <c r="D122" s="109" t="s">
        <v>69</v>
      </c>
      <c r="E122" s="81">
        <v>3528</v>
      </c>
    </row>
    <row r="123" spans="2:5" ht="13.5" customHeight="1" x14ac:dyDescent="0.25">
      <c r="B123" s="172">
        <v>45937</v>
      </c>
      <c r="C123" s="107" t="s">
        <v>120</v>
      </c>
      <c r="D123" s="75" t="s">
        <v>69</v>
      </c>
      <c r="E123" s="81">
        <v>384</v>
      </c>
    </row>
    <row r="124" spans="2:5" ht="13.5" customHeight="1" x14ac:dyDescent="0.25">
      <c r="B124" s="172">
        <v>45938</v>
      </c>
      <c r="C124" s="107" t="s">
        <v>121</v>
      </c>
      <c r="D124" s="75" t="s">
        <v>41</v>
      </c>
      <c r="E124" s="81">
        <v>458214.59</v>
      </c>
    </row>
    <row r="125" spans="2:5" ht="13.5" customHeight="1" x14ac:dyDescent="0.25">
      <c r="B125" s="172">
        <v>45938</v>
      </c>
      <c r="C125" s="107" t="s">
        <v>122</v>
      </c>
      <c r="D125" s="75" t="s">
        <v>33</v>
      </c>
      <c r="E125" s="81">
        <v>1137825.1499999999</v>
      </c>
    </row>
    <row r="126" spans="2:5" ht="13.5" customHeight="1" x14ac:dyDescent="0.25">
      <c r="B126" s="172">
        <v>45938</v>
      </c>
      <c r="C126" s="107" t="s">
        <v>123</v>
      </c>
      <c r="D126" s="75" t="s">
        <v>33</v>
      </c>
      <c r="E126" s="81">
        <v>169142</v>
      </c>
    </row>
    <row r="127" spans="2:5" ht="13.5" customHeight="1" x14ac:dyDescent="0.25">
      <c r="B127" s="173">
        <v>45938</v>
      </c>
      <c r="C127" s="107" t="s">
        <v>124</v>
      </c>
      <c r="D127" s="75" t="s">
        <v>44</v>
      </c>
      <c r="E127" s="81">
        <v>26910</v>
      </c>
    </row>
    <row r="128" spans="2:5" ht="13.5" customHeight="1" x14ac:dyDescent="0.25">
      <c r="B128" s="173">
        <v>45938</v>
      </c>
      <c r="C128" s="107" t="s">
        <v>125</v>
      </c>
      <c r="D128" s="114" t="s">
        <v>42</v>
      </c>
      <c r="E128" s="81">
        <v>200</v>
      </c>
    </row>
    <row r="129" spans="2:5" ht="13.5" customHeight="1" x14ac:dyDescent="0.25">
      <c r="B129" s="173">
        <v>45938</v>
      </c>
      <c r="C129" s="107" t="s">
        <v>126</v>
      </c>
      <c r="D129" s="114" t="s">
        <v>41</v>
      </c>
      <c r="E129" s="81">
        <v>14374</v>
      </c>
    </row>
    <row r="130" spans="2:5" ht="13.5" customHeight="1" x14ac:dyDescent="0.25">
      <c r="B130" s="173">
        <v>45938</v>
      </c>
      <c r="C130" s="107" t="s">
        <v>127</v>
      </c>
      <c r="D130" s="75" t="s">
        <v>41</v>
      </c>
      <c r="E130" s="81">
        <v>9050</v>
      </c>
    </row>
    <row r="131" spans="2:5" ht="13.5" customHeight="1" x14ac:dyDescent="0.25">
      <c r="B131" s="173">
        <v>45938</v>
      </c>
      <c r="C131" s="107" t="s">
        <v>128</v>
      </c>
      <c r="D131" s="75" t="s">
        <v>47</v>
      </c>
      <c r="E131" s="81">
        <v>9352.68</v>
      </c>
    </row>
    <row r="132" spans="2:5" x14ac:dyDescent="0.25">
      <c r="B132" s="173">
        <v>45938</v>
      </c>
      <c r="C132" s="107" t="s">
        <v>129</v>
      </c>
      <c r="D132" s="75" t="s">
        <v>69</v>
      </c>
      <c r="E132" s="81">
        <v>10075</v>
      </c>
    </row>
    <row r="133" spans="2:5" x14ac:dyDescent="0.25">
      <c r="B133" s="173">
        <v>45938</v>
      </c>
      <c r="C133" s="107" t="s">
        <v>130</v>
      </c>
      <c r="D133" s="75" t="s">
        <v>69</v>
      </c>
      <c r="E133" s="81">
        <v>315</v>
      </c>
    </row>
    <row r="134" spans="2:5" x14ac:dyDescent="0.25">
      <c r="B134" s="173">
        <v>45939</v>
      </c>
      <c r="C134" s="107" t="s">
        <v>131</v>
      </c>
      <c r="D134" s="75" t="s">
        <v>33</v>
      </c>
      <c r="E134" s="81">
        <v>591575.51</v>
      </c>
    </row>
    <row r="135" spans="2:5" x14ac:dyDescent="0.25">
      <c r="B135" s="173">
        <v>45939</v>
      </c>
      <c r="C135" s="107" t="s">
        <v>132</v>
      </c>
      <c r="D135" s="75" t="s">
        <v>33</v>
      </c>
      <c r="E135" s="81">
        <v>47915</v>
      </c>
    </row>
    <row r="136" spans="2:5" x14ac:dyDescent="0.25">
      <c r="B136" s="173">
        <v>45939</v>
      </c>
      <c r="C136" s="107" t="s">
        <v>133</v>
      </c>
      <c r="D136" s="75" t="s">
        <v>43</v>
      </c>
      <c r="E136" s="81">
        <v>4986</v>
      </c>
    </row>
    <row r="137" spans="2:5" x14ac:dyDescent="0.25">
      <c r="B137" s="173">
        <v>45939</v>
      </c>
      <c r="C137" s="107" t="s">
        <v>134</v>
      </c>
      <c r="D137" s="75" t="s">
        <v>44</v>
      </c>
      <c r="E137" s="81">
        <v>34072</v>
      </c>
    </row>
    <row r="138" spans="2:5" x14ac:dyDescent="0.25">
      <c r="B138" s="173">
        <v>45939</v>
      </c>
      <c r="C138" s="107" t="s">
        <v>135</v>
      </c>
      <c r="D138" s="75" t="s">
        <v>44</v>
      </c>
      <c r="E138" s="81">
        <v>36776</v>
      </c>
    </row>
    <row r="139" spans="2:5" x14ac:dyDescent="0.25">
      <c r="B139" s="173">
        <v>45939</v>
      </c>
      <c r="C139" s="107" t="s">
        <v>136</v>
      </c>
      <c r="D139" s="75" t="s">
        <v>42</v>
      </c>
      <c r="E139" s="81">
        <v>943</v>
      </c>
    </row>
    <row r="140" spans="2:5" ht="43.5" x14ac:dyDescent="0.25">
      <c r="B140" s="173">
        <v>45939</v>
      </c>
      <c r="C140" s="107" t="s">
        <v>137</v>
      </c>
      <c r="D140" s="75" t="s">
        <v>138</v>
      </c>
      <c r="E140" s="81">
        <v>37175</v>
      </c>
    </row>
    <row r="141" spans="2:5" ht="43.5" x14ac:dyDescent="0.25">
      <c r="B141" s="173">
        <v>45939</v>
      </c>
      <c r="C141" s="107" t="s">
        <v>139</v>
      </c>
      <c r="D141" s="75" t="s">
        <v>138</v>
      </c>
      <c r="E141" s="81">
        <v>51859</v>
      </c>
    </row>
    <row r="142" spans="2:5" x14ac:dyDescent="0.25">
      <c r="B142" s="173">
        <v>45939</v>
      </c>
      <c r="C142" s="107" t="s">
        <v>140</v>
      </c>
      <c r="D142" s="75" t="s">
        <v>45</v>
      </c>
      <c r="E142" s="81">
        <v>1872</v>
      </c>
    </row>
    <row r="143" spans="2:5" x14ac:dyDescent="0.25">
      <c r="B143" s="173">
        <v>45939</v>
      </c>
      <c r="C143" s="107" t="s">
        <v>141</v>
      </c>
      <c r="D143" s="75" t="s">
        <v>45</v>
      </c>
      <c r="E143" s="81">
        <v>2016</v>
      </c>
    </row>
    <row r="144" spans="2:5" x14ac:dyDescent="0.25">
      <c r="B144" s="173">
        <v>45939</v>
      </c>
      <c r="C144" s="107" t="s">
        <v>142</v>
      </c>
      <c r="D144" s="75" t="s">
        <v>45</v>
      </c>
      <c r="E144" s="81">
        <v>3600</v>
      </c>
    </row>
    <row r="145" spans="2:5" ht="29.25" x14ac:dyDescent="0.25">
      <c r="B145" s="173">
        <v>45939</v>
      </c>
      <c r="C145" s="107" t="s">
        <v>143</v>
      </c>
      <c r="D145" s="75" t="s">
        <v>41</v>
      </c>
      <c r="E145" s="81">
        <v>14087</v>
      </c>
    </row>
    <row r="146" spans="2:5" ht="29.25" x14ac:dyDescent="0.25">
      <c r="B146" s="173">
        <v>45939</v>
      </c>
      <c r="C146" s="107" t="s">
        <v>144</v>
      </c>
      <c r="D146" s="75" t="s">
        <v>41</v>
      </c>
      <c r="E146" s="81">
        <v>8424</v>
      </c>
    </row>
    <row r="147" spans="2:5" x14ac:dyDescent="0.25">
      <c r="B147" s="173">
        <v>45940</v>
      </c>
      <c r="C147" s="107" t="s">
        <v>145</v>
      </c>
      <c r="D147" s="75" t="s">
        <v>33</v>
      </c>
      <c r="E147" s="81">
        <v>80174.97</v>
      </c>
    </row>
    <row r="148" spans="2:5" x14ac:dyDescent="0.25">
      <c r="B148" s="173">
        <v>45940</v>
      </c>
      <c r="C148" s="107" t="s">
        <v>146</v>
      </c>
      <c r="D148" s="75" t="s">
        <v>69</v>
      </c>
      <c r="E148" s="81">
        <v>2240</v>
      </c>
    </row>
    <row r="149" spans="2:5" x14ac:dyDescent="0.25">
      <c r="B149" s="173">
        <v>45940</v>
      </c>
      <c r="C149" s="107" t="s">
        <v>147</v>
      </c>
      <c r="D149" s="75" t="s">
        <v>30</v>
      </c>
      <c r="E149" s="81">
        <v>2508</v>
      </c>
    </row>
    <row r="150" spans="2:5" x14ac:dyDescent="0.25">
      <c r="B150" s="173">
        <v>45940</v>
      </c>
      <c r="C150" s="107" t="s">
        <v>148</v>
      </c>
      <c r="D150" s="75" t="s">
        <v>42</v>
      </c>
      <c r="E150" s="81">
        <v>25</v>
      </c>
    </row>
    <row r="151" spans="2:5" x14ac:dyDescent="0.25">
      <c r="B151" s="173">
        <v>45940</v>
      </c>
      <c r="C151" s="107" t="s">
        <v>149</v>
      </c>
      <c r="D151" s="75" t="s">
        <v>42</v>
      </c>
      <c r="E151" s="81">
        <v>200</v>
      </c>
    </row>
    <row r="152" spans="2:5" ht="29.25" x14ac:dyDescent="0.25">
      <c r="B152" s="173">
        <v>45940</v>
      </c>
      <c r="C152" s="119" t="s">
        <v>150</v>
      </c>
      <c r="D152" s="169" t="s">
        <v>41</v>
      </c>
      <c r="E152" s="170">
        <v>13373</v>
      </c>
    </row>
    <row r="153" spans="2:5" ht="29.25" x14ac:dyDescent="0.25">
      <c r="B153" s="173">
        <v>45940</v>
      </c>
      <c r="C153" s="107" t="s">
        <v>151</v>
      </c>
      <c r="D153" s="75" t="s">
        <v>41</v>
      </c>
      <c r="E153" s="81">
        <v>8015</v>
      </c>
    </row>
    <row r="154" spans="2:5" x14ac:dyDescent="0.25">
      <c r="B154" s="173">
        <v>45940</v>
      </c>
      <c r="C154" s="107" t="s">
        <v>152</v>
      </c>
      <c r="D154" s="75" t="s">
        <v>44</v>
      </c>
      <c r="E154" s="81">
        <v>269760</v>
      </c>
    </row>
    <row r="155" spans="2:5" x14ac:dyDescent="0.25">
      <c r="B155" s="173">
        <v>45940</v>
      </c>
      <c r="C155" s="107" t="s">
        <v>153</v>
      </c>
      <c r="D155" s="75" t="s">
        <v>42</v>
      </c>
      <c r="E155" s="81">
        <v>400121.01</v>
      </c>
    </row>
    <row r="156" spans="2:5" x14ac:dyDescent="0.25">
      <c r="B156" s="173">
        <v>45943</v>
      </c>
      <c r="C156" s="107" t="s">
        <v>154</v>
      </c>
      <c r="D156" s="75" t="s">
        <v>33</v>
      </c>
      <c r="E156" s="81">
        <v>70621.17</v>
      </c>
    </row>
    <row r="157" spans="2:5" x14ac:dyDescent="0.25">
      <c r="B157" s="173">
        <v>45943</v>
      </c>
      <c r="C157" s="107" t="s">
        <v>155</v>
      </c>
      <c r="D157" s="75" t="s">
        <v>33</v>
      </c>
      <c r="E157" s="81">
        <v>18442</v>
      </c>
    </row>
    <row r="158" spans="2:5" x14ac:dyDescent="0.25">
      <c r="B158" s="173">
        <v>45943</v>
      </c>
      <c r="C158" s="107" t="s">
        <v>156</v>
      </c>
      <c r="D158" s="75" t="s">
        <v>33</v>
      </c>
      <c r="E158" s="81">
        <v>8924</v>
      </c>
    </row>
    <row r="159" spans="2:5" x14ac:dyDescent="0.25">
      <c r="B159" s="173">
        <v>45943</v>
      </c>
      <c r="C159" s="107" t="s">
        <v>157</v>
      </c>
      <c r="D159" s="75" t="s">
        <v>33</v>
      </c>
      <c r="E159" s="81">
        <v>35700</v>
      </c>
    </row>
    <row r="160" spans="2:5" ht="29.25" x14ac:dyDescent="0.25">
      <c r="B160" s="173">
        <v>45943</v>
      </c>
      <c r="C160" s="107" t="s">
        <v>158</v>
      </c>
      <c r="D160" s="75" t="s">
        <v>41</v>
      </c>
      <c r="E160" s="81">
        <v>10204727.300000001</v>
      </c>
    </row>
    <row r="161" spans="2:5" x14ac:dyDescent="0.25">
      <c r="B161" s="173">
        <v>45943</v>
      </c>
      <c r="C161" s="107" t="s">
        <v>159</v>
      </c>
      <c r="D161" s="75" t="s">
        <v>33</v>
      </c>
      <c r="E161" s="81">
        <v>9210</v>
      </c>
    </row>
    <row r="162" spans="2:5" x14ac:dyDescent="0.25">
      <c r="B162" s="173">
        <v>45943</v>
      </c>
      <c r="C162" s="107" t="s">
        <v>160</v>
      </c>
      <c r="D162" s="75" t="s">
        <v>42</v>
      </c>
      <c r="E162" s="81">
        <v>75</v>
      </c>
    </row>
    <row r="163" spans="2:5" x14ac:dyDescent="0.25">
      <c r="B163" s="173">
        <v>45943</v>
      </c>
      <c r="C163" s="107" t="s">
        <v>161</v>
      </c>
      <c r="D163" s="75" t="s">
        <v>44</v>
      </c>
      <c r="E163" s="81">
        <v>6280</v>
      </c>
    </row>
    <row r="164" spans="2:5" x14ac:dyDescent="0.25">
      <c r="B164" s="173">
        <v>45943</v>
      </c>
      <c r="C164" s="107" t="s">
        <v>162</v>
      </c>
      <c r="D164" s="75" t="s">
        <v>33</v>
      </c>
      <c r="E164" s="81">
        <v>18441.169999999998</v>
      </c>
    </row>
    <row r="165" spans="2:5" x14ac:dyDescent="0.25">
      <c r="B165" s="173">
        <v>45943</v>
      </c>
      <c r="C165" s="107" t="s">
        <v>163</v>
      </c>
      <c r="D165" s="75" t="s">
        <v>45</v>
      </c>
      <c r="E165" s="81">
        <v>4270</v>
      </c>
    </row>
    <row r="166" spans="2:5" x14ac:dyDescent="0.25">
      <c r="B166" s="173">
        <v>45943</v>
      </c>
      <c r="C166" s="107" t="s">
        <v>164</v>
      </c>
      <c r="D166" s="75" t="s">
        <v>45</v>
      </c>
      <c r="E166" s="81">
        <v>3024</v>
      </c>
    </row>
    <row r="167" spans="2:5" x14ac:dyDescent="0.25">
      <c r="B167" s="173">
        <v>45943</v>
      </c>
      <c r="C167" s="107" t="s">
        <v>165</v>
      </c>
      <c r="D167" s="75" t="s">
        <v>166</v>
      </c>
      <c r="E167" s="81">
        <v>2544</v>
      </c>
    </row>
    <row r="168" spans="2:5" x14ac:dyDescent="0.25">
      <c r="B168" s="173">
        <v>45943</v>
      </c>
      <c r="C168" s="107" t="s">
        <v>167</v>
      </c>
      <c r="D168" s="75" t="s">
        <v>69</v>
      </c>
      <c r="E168" s="81">
        <v>13013</v>
      </c>
    </row>
    <row r="169" spans="2:5" ht="29.25" x14ac:dyDescent="0.25">
      <c r="B169" s="173">
        <v>45943</v>
      </c>
      <c r="C169" s="107" t="s">
        <v>168</v>
      </c>
      <c r="D169" s="75" t="s">
        <v>41</v>
      </c>
      <c r="E169" s="81">
        <v>10470</v>
      </c>
    </row>
    <row r="170" spans="2:5" x14ac:dyDescent="0.25">
      <c r="B170" s="173">
        <v>45943</v>
      </c>
      <c r="C170" s="107" t="s">
        <v>169</v>
      </c>
      <c r="D170" s="75" t="s">
        <v>33</v>
      </c>
      <c r="E170" s="81">
        <v>18441.169999999998</v>
      </c>
    </row>
    <row r="171" spans="2:5" ht="29.25" x14ac:dyDescent="0.25">
      <c r="B171" s="173">
        <v>45943</v>
      </c>
      <c r="C171" s="107" t="s">
        <v>170</v>
      </c>
      <c r="D171" s="75" t="s">
        <v>41</v>
      </c>
      <c r="E171" s="81">
        <v>8285</v>
      </c>
    </row>
    <row r="172" spans="2:5" ht="29.25" x14ac:dyDescent="0.25">
      <c r="B172" s="173">
        <v>45943</v>
      </c>
      <c r="C172" s="107" t="s">
        <v>171</v>
      </c>
      <c r="D172" s="75" t="s">
        <v>41</v>
      </c>
      <c r="E172" s="81">
        <v>9105</v>
      </c>
    </row>
    <row r="173" spans="2:5" x14ac:dyDescent="0.25">
      <c r="B173" s="173">
        <v>45943</v>
      </c>
      <c r="C173" s="107" t="s">
        <v>172</v>
      </c>
      <c r="D173" s="75" t="s">
        <v>33</v>
      </c>
      <c r="E173" s="81">
        <v>36882.339999999997</v>
      </c>
    </row>
    <row r="174" spans="2:5" x14ac:dyDescent="0.25">
      <c r="B174" s="173">
        <v>45943</v>
      </c>
      <c r="C174" s="107" t="s">
        <v>173</v>
      </c>
      <c r="D174" s="75" t="s">
        <v>33</v>
      </c>
      <c r="E174" s="81">
        <v>47934.04</v>
      </c>
    </row>
    <row r="175" spans="2:5" x14ac:dyDescent="0.25">
      <c r="B175" s="173">
        <v>45943</v>
      </c>
      <c r="C175" s="107" t="s">
        <v>174</v>
      </c>
      <c r="D175" s="75" t="s">
        <v>30</v>
      </c>
      <c r="E175" s="81">
        <v>17931</v>
      </c>
    </row>
    <row r="176" spans="2:5" x14ac:dyDescent="0.25">
      <c r="B176" s="173">
        <v>45943</v>
      </c>
      <c r="C176" s="107" t="s">
        <v>175</v>
      </c>
      <c r="D176" s="75" t="s">
        <v>69</v>
      </c>
      <c r="E176" s="81">
        <v>5236</v>
      </c>
    </row>
    <row r="177" spans="2:5" x14ac:dyDescent="0.25">
      <c r="B177" s="173">
        <v>45944</v>
      </c>
      <c r="C177" s="107" t="s">
        <v>176</v>
      </c>
      <c r="D177" s="75" t="s">
        <v>33</v>
      </c>
      <c r="E177" s="81">
        <v>257038.39</v>
      </c>
    </row>
    <row r="178" spans="2:5" x14ac:dyDescent="0.25">
      <c r="B178" s="173">
        <v>45944</v>
      </c>
      <c r="C178" s="107" t="s">
        <v>177</v>
      </c>
      <c r="D178" s="75" t="s">
        <v>33</v>
      </c>
      <c r="E178" s="81">
        <v>126185</v>
      </c>
    </row>
    <row r="179" spans="2:5" x14ac:dyDescent="0.25">
      <c r="B179" s="173">
        <v>45944</v>
      </c>
      <c r="C179" s="107" t="s">
        <v>178</v>
      </c>
      <c r="D179" s="75" t="s">
        <v>42</v>
      </c>
      <c r="E179" s="81">
        <v>475</v>
      </c>
    </row>
    <row r="180" spans="2:5" ht="29.25" x14ac:dyDescent="0.25">
      <c r="B180" s="173">
        <v>45944</v>
      </c>
      <c r="C180" s="107" t="s">
        <v>179</v>
      </c>
      <c r="D180" s="75" t="s">
        <v>41</v>
      </c>
      <c r="E180" s="81">
        <v>7175</v>
      </c>
    </row>
    <row r="181" spans="2:5" ht="29.25" x14ac:dyDescent="0.25">
      <c r="B181" s="173">
        <v>45944</v>
      </c>
      <c r="C181" s="107" t="s">
        <v>180</v>
      </c>
      <c r="D181" s="75" t="s">
        <v>41</v>
      </c>
      <c r="E181" s="81">
        <v>11510</v>
      </c>
    </row>
    <row r="182" spans="2:5" x14ac:dyDescent="0.25">
      <c r="B182" s="173">
        <v>45944</v>
      </c>
      <c r="C182" s="107" t="s">
        <v>181</v>
      </c>
      <c r="D182" s="75" t="s">
        <v>30</v>
      </c>
      <c r="E182" s="81">
        <v>5742</v>
      </c>
    </row>
    <row r="183" spans="2:5" x14ac:dyDescent="0.25">
      <c r="B183" s="173">
        <v>45944</v>
      </c>
      <c r="C183" s="115" t="s">
        <v>182</v>
      </c>
      <c r="D183" s="116" t="s">
        <v>69</v>
      </c>
      <c r="E183" s="97">
        <v>3120</v>
      </c>
    </row>
    <row r="184" spans="2:5" x14ac:dyDescent="0.25">
      <c r="B184" s="173">
        <v>45944</v>
      </c>
      <c r="C184" s="107" t="s">
        <v>183</v>
      </c>
      <c r="D184" s="75" t="s">
        <v>42</v>
      </c>
      <c r="E184" s="81">
        <v>33720</v>
      </c>
    </row>
    <row r="185" spans="2:5" ht="30" x14ac:dyDescent="0.3">
      <c r="B185" s="173">
        <v>45945</v>
      </c>
      <c r="C185" s="174" t="s">
        <v>184</v>
      </c>
      <c r="D185" s="75" t="s">
        <v>41</v>
      </c>
      <c r="E185" s="81">
        <v>261793.65</v>
      </c>
    </row>
    <row r="186" spans="2:5" ht="29.25" x14ac:dyDescent="0.25">
      <c r="B186" s="173">
        <v>45945</v>
      </c>
      <c r="C186" s="107" t="s">
        <v>185</v>
      </c>
      <c r="D186" s="75" t="s">
        <v>41</v>
      </c>
      <c r="E186" s="81">
        <v>751875.63</v>
      </c>
    </row>
    <row r="187" spans="2:5" x14ac:dyDescent="0.25">
      <c r="B187" s="173">
        <v>45945</v>
      </c>
      <c r="C187" s="107" t="s">
        <v>186</v>
      </c>
      <c r="D187" s="75" t="s">
        <v>33</v>
      </c>
      <c r="E187" s="81">
        <v>76554.75</v>
      </c>
    </row>
    <row r="188" spans="2:5" x14ac:dyDescent="0.25">
      <c r="B188" s="173">
        <v>45945</v>
      </c>
      <c r="C188" s="107" t="s">
        <v>187</v>
      </c>
      <c r="D188" s="75" t="s">
        <v>42</v>
      </c>
      <c r="E188" s="81">
        <v>3750</v>
      </c>
    </row>
    <row r="189" spans="2:5" x14ac:dyDescent="0.25">
      <c r="B189" s="173">
        <v>45945</v>
      </c>
      <c r="C189" s="107" t="s">
        <v>188</v>
      </c>
      <c r="D189" s="75" t="s">
        <v>42</v>
      </c>
      <c r="E189" s="81">
        <v>1463</v>
      </c>
    </row>
    <row r="190" spans="2:5" x14ac:dyDescent="0.25">
      <c r="B190" s="173">
        <v>45945</v>
      </c>
      <c r="C190" s="107" t="s">
        <v>189</v>
      </c>
      <c r="D190" s="75" t="s">
        <v>44</v>
      </c>
      <c r="E190" s="81">
        <v>9570</v>
      </c>
    </row>
    <row r="191" spans="2:5" x14ac:dyDescent="0.25">
      <c r="B191" s="173">
        <v>45945</v>
      </c>
      <c r="C191" s="107" t="s">
        <v>190</v>
      </c>
      <c r="D191" s="75" t="s">
        <v>45</v>
      </c>
      <c r="E191" s="81">
        <v>2160</v>
      </c>
    </row>
    <row r="192" spans="2:5" x14ac:dyDescent="0.25">
      <c r="B192" s="173">
        <v>45945</v>
      </c>
      <c r="C192" s="107" t="s">
        <v>162</v>
      </c>
      <c r="D192" s="75" t="s">
        <v>33</v>
      </c>
      <c r="E192" s="81">
        <v>270</v>
      </c>
    </row>
    <row r="193" spans="2:5" x14ac:dyDescent="0.25">
      <c r="B193" s="173">
        <v>45945</v>
      </c>
      <c r="C193" s="107" t="s">
        <v>191</v>
      </c>
      <c r="D193" s="75" t="s">
        <v>45</v>
      </c>
      <c r="E193" s="81">
        <v>300</v>
      </c>
    </row>
    <row r="194" spans="2:5" ht="29.25" x14ac:dyDescent="0.25">
      <c r="B194" s="173">
        <v>45945</v>
      </c>
      <c r="C194" s="107" t="s">
        <v>192</v>
      </c>
      <c r="D194" s="75" t="s">
        <v>41</v>
      </c>
      <c r="E194" s="81">
        <v>15204656</v>
      </c>
    </row>
    <row r="195" spans="2:5" ht="29.25" x14ac:dyDescent="0.25">
      <c r="B195" s="173">
        <v>45945</v>
      </c>
      <c r="C195" s="107" t="s">
        <v>193</v>
      </c>
      <c r="D195" s="75" t="s">
        <v>41</v>
      </c>
      <c r="E195" s="81">
        <v>14745</v>
      </c>
    </row>
    <row r="196" spans="2:5" ht="29.25" x14ac:dyDescent="0.25">
      <c r="B196" s="173">
        <v>45945</v>
      </c>
      <c r="C196" s="107" t="s">
        <v>194</v>
      </c>
      <c r="D196" s="75" t="s">
        <v>41</v>
      </c>
      <c r="E196" s="81">
        <v>8486</v>
      </c>
    </row>
    <row r="197" spans="2:5" x14ac:dyDescent="0.25">
      <c r="B197" s="173">
        <v>45945</v>
      </c>
      <c r="C197" s="107" t="s">
        <v>195</v>
      </c>
      <c r="D197" s="75" t="s">
        <v>45</v>
      </c>
      <c r="E197" s="81">
        <v>2400</v>
      </c>
    </row>
    <row r="198" spans="2:5" x14ac:dyDescent="0.25">
      <c r="B198" s="173">
        <v>45946</v>
      </c>
      <c r="C198" s="107" t="s">
        <v>196</v>
      </c>
      <c r="D198" s="75" t="s">
        <v>33</v>
      </c>
      <c r="E198" s="81">
        <v>72776</v>
      </c>
    </row>
    <row r="199" spans="2:5" x14ac:dyDescent="0.25">
      <c r="B199" s="173">
        <v>45946</v>
      </c>
      <c r="C199" s="107" t="s">
        <v>197</v>
      </c>
      <c r="D199" s="75" t="s">
        <v>33</v>
      </c>
      <c r="E199" s="81">
        <v>100185</v>
      </c>
    </row>
    <row r="200" spans="2:5" x14ac:dyDescent="0.25">
      <c r="B200" s="173">
        <v>45946</v>
      </c>
      <c r="C200" s="107" t="s">
        <v>198</v>
      </c>
      <c r="D200" s="75" t="s">
        <v>42</v>
      </c>
      <c r="E200" s="81">
        <v>2200</v>
      </c>
    </row>
    <row r="201" spans="2:5" x14ac:dyDescent="0.25">
      <c r="B201" s="173">
        <v>45946</v>
      </c>
      <c r="C201" s="107" t="s">
        <v>199</v>
      </c>
      <c r="D201" s="75" t="s">
        <v>44</v>
      </c>
      <c r="E201" s="81">
        <v>13489</v>
      </c>
    </row>
    <row r="202" spans="2:5" ht="29.25" x14ac:dyDescent="0.25">
      <c r="B202" s="173">
        <v>45946</v>
      </c>
      <c r="C202" s="107" t="s">
        <v>200</v>
      </c>
      <c r="D202" s="75" t="s">
        <v>41</v>
      </c>
      <c r="E202" s="81">
        <v>14875</v>
      </c>
    </row>
    <row r="203" spans="2:5" ht="29.25" x14ac:dyDescent="0.25">
      <c r="B203" s="173">
        <v>45946</v>
      </c>
      <c r="C203" s="107" t="s">
        <v>201</v>
      </c>
      <c r="D203" s="75" t="s">
        <v>41</v>
      </c>
      <c r="E203" s="81">
        <v>8357</v>
      </c>
    </row>
    <row r="204" spans="2:5" x14ac:dyDescent="0.25">
      <c r="B204" s="173">
        <v>45946</v>
      </c>
      <c r="C204" s="107" t="s">
        <v>202</v>
      </c>
      <c r="D204" s="75" t="s">
        <v>33</v>
      </c>
      <c r="E204" s="81">
        <v>108459.6</v>
      </c>
    </row>
    <row r="205" spans="2:5" x14ac:dyDescent="0.25">
      <c r="B205" s="173">
        <v>45947</v>
      </c>
      <c r="C205" s="107" t="s">
        <v>203</v>
      </c>
      <c r="D205" s="75" t="s">
        <v>44</v>
      </c>
      <c r="E205" s="81">
        <v>1350</v>
      </c>
    </row>
    <row r="206" spans="2:5" x14ac:dyDescent="0.25">
      <c r="B206" s="173">
        <v>45947</v>
      </c>
      <c r="C206" s="107" t="s">
        <v>204</v>
      </c>
      <c r="D206" s="75" t="s">
        <v>44</v>
      </c>
      <c r="E206" s="81">
        <v>2250</v>
      </c>
    </row>
    <row r="207" spans="2:5" x14ac:dyDescent="0.25">
      <c r="B207" s="173">
        <v>45947</v>
      </c>
      <c r="C207" s="107" t="s">
        <v>205</v>
      </c>
      <c r="D207" s="75" t="s">
        <v>44</v>
      </c>
      <c r="E207" s="81">
        <v>1500</v>
      </c>
    </row>
    <row r="208" spans="2:5" x14ac:dyDescent="0.25">
      <c r="B208" s="173">
        <v>45947</v>
      </c>
      <c r="C208" s="107" t="s">
        <v>206</v>
      </c>
      <c r="D208" s="75" t="s">
        <v>45</v>
      </c>
      <c r="E208" s="81">
        <v>1872</v>
      </c>
    </row>
    <row r="209" spans="2:5" x14ac:dyDescent="0.25">
      <c r="B209" s="173">
        <v>45947</v>
      </c>
      <c r="C209" s="107" t="s">
        <v>207</v>
      </c>
      <c r="D209" s="75" t="s">
        <v>45</v>
      </c>
      <c r="E209" s="81">
        <v>1968</v>
      </c>
    </row>
    <row r="210" spans="2:5" x14ac:dyDescent="0.25">
      <c r="B210" s="173">
        <v>45947</v>
      </c>
      <c r="C210" s="107" t="s">
        <v>208</v>
      </c>
      <c r="D210" s="75" t="s">
        <v>45</v>
      </c>
      <c r="E210" s="81">
        <v>2064</v>
      </c>
    </row>
    <row r="211" spans="2:5" x14ac:dyDescent="0.25">
      <c r="B211" s="173">
        <v>45947</v>
      </c>
      <c r="C211" s="107" t="s">
        <v>209</v>
      </c>
      <c r="D211" s="75" t="s">
        <v>69</v>
      </c>
      <c r="E211" s="81">
        <v>595</v>
      </c>
    </row>
    <row r="212" spans="2:5" ht="29.25" x14ac:dyDescent="0.25">
      <c r="B212" s="173">
        <v>45947</v>
      </c>
      <c r="C212" s="107" t="s">
        <v>210</v>
      </c>
      <c r="D212" s="75" t="s">
        <v>41</v>
      </c>
      <c r="E212" s="81">
        <v>8560</v>
      </c>
    </row>
    <row r="213" spans="2:5" ht="29.25" x14ac:dyDescent="0.25">
      <c r="B213" s="173">
        <v>45947</v>
      </c>
      <c r="C213" s="107" t="s">
        <v>211</v>
      </c>
      <c r="D213" s="75" t="s">
        <v>41</v>
      </c>
      <c r="E213" s="81">
        <v>15474</v>
      </c>
    </row>
    <row r="214" spans="2:5" x14ac:dyDescent="0.25">
      <c r="B214" s="173">
        <v>45947</v>
      </c>
      <c r="C214" s="107" t="s">
        <v>212</v>
      </c>
      <c r="D214" s="75" t="s">
        <v>33</v>
      </c>
      <c r="E214" s="81">
        <v>78680</v>
      </c>
    </row>
    <row r="215" spans="2:5" x14ac:dyDescent="0.25">
      <c r="B215" s="173">
        <v>45950</v>
      </c>
      <c r="C215" s="107" t="s">
        <v>213</v>
      </c>
      <c r="D215" s="75" t="s">
        <v>33</v>
      </c>
      <c r="E215" s="81">
        <v>180188.23</v>
      </c>
    </row>
    <row r="216" spans="2:5" x14ac:dyDescent="0.25">
      <c r="B216" s="173">
        <v>45950</v>
      </c>
      <c r="C216" s="107" t="s">
        <v>214</v>
      </c>
      <c r="D216" s="75" t="s">
        <v>33</v>
      </c>
      <c r="E216" s="81">
        <v>933065.65</v>
      </c>
    </row>
    <row r="217" spans="2:5" x14ac:dyDescent="0.25">
      <c r="B217" s="173">
        <v>45950</v>
      </c>
      <c r="C217" s="107" t="s">
        <v>215</v>
      </c>
      <c r="D217" s="75" t="s">
        <v>33</v>
      </c>
      <c r="E217" s="81">
        <v>77240</v>
      </c>
    </row>
    <row r="218" spans="2:5" ht="29.25" x14ac:dyDescent="0.25">
      <c r="B218" s="173">
        <v>45950</v>
      </c>
      <c r="C218" s="107" t="s">
        <v>216</v>
      </c>
      <c r="D218" s="75" t="s">
        <v>41</v>
      </c>
      <c r="E218" s="81">
        <v>480011.14</v>
      </c>
    </row>
    <row r="219" spans="2:5" x14ac:dyDescent="0.25">
      <c r="B219" s="173">
        <v>45950</v>
      </c>
      <c r="C219" s="107" t="s">
        <v>217</v>
      </c>
      <c r="D219" s="75" t="s">
        <v>33</v>
      </c>
      <c r="E219" s="81">
        <v>30165.53</v>
      </c>
    </row>
    <row r="220" spans="2:5" x14ac:dyDescent="0.25">
      <c r="B220" s="173">
        <v>45950</v>
      </c>
      <c r="C220" s="107" t="s">
        <v>218</v>
      </c>
      <c r="D220" s="75" t="s">
        <v>69</v>
      </c>
      <c r="E220" s="81">
        <v>4792</v>
      </c>
    </row>
    <row r="221" spans="2:5" x14ac:dyDescent="0.25">
      <c r="B221" s="173">
        <v>45950</v>
      </c>
      <c r="C221" s="107" t="s">
        <v>219</v>
      </c>
      <c r="D221" s="75" t="s">
        <v>30</v>
      </c>
      <c r="E221" s="81">
        <v>45543</v>
      </c>
    </row>
    <row r="222" spans="2:5" x14ac:dyDescent="0.25">
      <c r="B222" s="173">
        <v>45950</v>
      </c>
      <c r="C222" s="107" t="s">
        <v>220</v>
      </c>
      <c r="D222" s="75" t="s">
        <v>42</v>
      </c>
      <c r="E222" s="81">
        <v>275</v>
      </c>
    </row>
    <row r="223" spans="2:5" x14ac:dyDescent="0.25">
      <c r="B223" s="173">
        <v>45950</v>
      </c>
      <c r="C223" s="107" t="s">
        <v>221</v>
      </c>
      <c r="D223" s="75" t="s">
        <v>42</v>
      </c>
      <c r="E223" s="81">
        <v>275</v>
      </c>
    </row>
    <row r="224" spans="2:5" x14ac:dyDescent="0.25">
      <c r="B224" s="173">
        <v>45950</v>
      </c>
      <c r="C224" s="107" t="s">
        <v>195</v>
      </c>
      <c r="D224" s="75" t="s">
        <v>45</v>
      </c>
      <c r="E224" s="81">
        <v>2400</v>
      </c>
    </row>
    <row r="225" spans="2:5" x14ac:dyDescent="0.25">
      <c r="B225" s="173">
        <v>45950</v>
      </c>
      <c r="C225" s="107" t="s">
        <v>222</v>
      </c>
      <c r="D225" s="75" t="s">
        <v>44</v>
      </c>
      <c r="E225" s="81">
        <v>10750</v>
      </c>
    </row>
    <row r="226" spans="2:5" x14ac:dyDescent="0.25">
      <c r="B226" s="173">
        <v>45950</v>
      </c>
      <c r="C226" s="107" t="s">
        <v>223</v>
      </c>
      <c r="D226" s="75" t="s">
        <v>44</v>
      </c>
      <c r="E226" s="81">
        <v>6322</v>
      </c>
    </row>
    <row r="227" spans="2:5" ht="29.25" x14ac:dyDescent="0.25">
      <c r="B227" s="173">
        <v>45950</v>
      </c>
      <c r="C227" s="107" t="s">
        <v>224</v>
      </c>
      <c r="D227" s="75" t="s">
        <v>41</v>
      </c>
      <c r="E227" s="81">
        <v>10370</v>
      </c>
    </row>
    <row r="228" spans="2:5" ht="29.25" x14ac:dyDescent="0.25">
      <c r="B228" s="173">
        <v>45950</v>
      </c>
      <c r="C228" s="107" t="s">
        <v>225</v>
      </c>
      <c r="D228" s="75" t="s">
        <v>41</v>
      </c>
      <c r="E228" s="81">
        <v>9840</v>
      </c>
    </row>
    <row r="229" spans="2:5" ht="29.25" x14ac:dyDescent="0.25">
      <c r="B229" s="173">
        <v>45950</v>
      </c>
      <c r="C229" s="107" t="s">
        <v>226</v>
      </c>
      <c r="D229" s="75" t="s">
        <v>41</v>
      </c>
      <c r="E229" s="81">
        <v>9095</v>
      </c>
    </row>
    <row r="230" spans="2:5" x14ac:dyDescent="0.25">
      <c r="B230" s="173">
        <v>45950</v>
      </c>
      <c r="C230" s="107" t="s">
        <v>227</v>
      </c>
      <c r="D230" s="75" t="s">
        <v>69</v>
      </c>
      <c r="E230" s="81">
        <v>2538</v>
      </c>
    </row>
    <row r="231" spans="2:5" x14ac:dyDescent="0.25">
      <c r="B231" s="173">
        <v>45951</v>
      </c>
      <c r="C231" s="107" t="s">
        <v>228</v>
      </c>
      <c r="D231" s="75" t="s">
        <v>33</v>
      </c>
      <c r="E231" s="81">
        <v>52283.92</v>
      </c>
    </row>
    <row r="232" spans="2:5" x14ac:dyDescent="0.25">
      <c r="B232" s="173">
        <v>45951</v>
      </c>
      <c r="C232" s="107" t="s">
        <v>229</v>
      </c>
      <c r="D232" s="75" t="s">
        <v>33</v>
      </c>
      <c r="E232" s="81">
        <v>150100</v>
      </c>
    </row>
    <row r="233" spans="2:5" x14ac:dyDescent="0.25">
      <c r="B233" s="173">
        <v>45951</v>
      </c>
      <c r="C233" s="107" t="s">
        <v>230</v>
      </c>
      <c r="D233" s="75" t="s">
        <v>69</v>
      </c>
      <c r="E233" s="81">
        <v>9738</v>
      </c>
    </row>
    <row r="234" spans="2:5" x14ac:dyDescent="0.25">
      <c r="B234" s="173">
        <v>45951</v>
      </c>
      <c r="C234" s="107" t="s">
        <v>231</v>
      </c>
      <c r="D234" s="75" t="s">
        <v>42</v>
      </c>
      <c r="E234" s="81">
        <v>1275</v>
      </c>
    </row>
    <row r="235" spans="2:5" ht="29.25" x14ac:dyDescent="0.25">
      <c r="B235" s="173">
        <v>45951</v>
      </c>
      <c r="C235" s="107" t="s">
        <v>232</v>
      </c>
      <c r="D235" s="75" t="s">
        <v>41</v>
      </c>
      <c r="E235" s="81">
        <v>2350</v>
      </c>
    </row>
    <row r="236" spans="2:5" x14ac:dyDescent="0.25">
      <c r="B236" s="173">
        <v>45951</v>
      </c>
      <c r="C236" s="107" t="s">
        <v>233</v>
      </c>
      <c r="D236" s="75" t="s">
        <v>33</v>
      </c>
      <c r="E236" s="81">
        <v>71674</v>
      </c>
    </row>
    <row r="237" spans="2:5" x14ac:dyDescent="0.25">
      <c r="B237" s="173">
        <v>45951</v>
      </c>
      <c r="C237" s="107" t="s">
        <v>234</v>
      </c>
      <c r="D237" s="75" t="s">
        <v>33</v>
      </c>
      <c r="E237" s="81">
        <v>47782.35</v>
      </c>
    </row>
    <row r="238" spans="2:5" ht="29.25" x14ac:dyDescent="0.25">
      <c r="B238" s="173">
        <v>45951</v>
      </c>
      <c r="C238" s="107" t="s">
        <v>235</v>
      </c>
      <c r="D238" s="75" t="s">
        <v>41</v>
      </c>
      <c r="E238" s="81">
        <v>7557</v>
      </c>
    </row>
    <row r="239" spans="2:5" ht="29.25" x14ac:dyDescent="0.25">
      <c r="B239" s="173">
        <v>45951</v>
      </c>
      <c r="C239" s="107" t="s">
        <v>236</v>
      </c>
      <c r="D239" s="75" t="s">
        <v>41</v>
      </c>
      <c r="E239" s="81">
        <v>13719</v>
      </c>
    </row>
    <row r="240" spans="2:5" x14ac:dyDescent="0.25">
      <c r="B240" s="173">
        <v>45951</v>
      </c>
      <c r="C240" s="107" t="s">
        <v>237</v>
      </c>
      <c r="D240" s="75" t="s">
        <v>44</v>
      </c>
      <c r="E240" s="81">
        <v>134880</v>
      </c>
    </row>
    <row r="241" spans="2:5" x14ac:dyDescent="0.25">
      <c r="B241" s="173">
        <v>45951</v>
      </c>
      <c r="C241" s="107" t="s">
        <v>238</v>
      </c>
      <c r="D241" s="75" t="s">
        <v>33</v>
      </c>
      <c r="E241" s="81">
        <v>47782.35</v>
      </c>
    </row>
    <row r="242" spans="2:5" x14ac:dyDescent="0.25">
      <c r="B242" s="173">
        <v>45952</v>
      </c>
      <c r="C242" s="107" t="s">
        <v>239</v>
      </c>
      <c r="D242" s="75" t="s">
        <v>114</v>
      </c>
      <c r="E242" s="81">
        <v>2330</v>
      </c>
    </row>
    <row r="243" spans="2:5" x14ac:dyDescent="0.25">
      <c r="B243" s="173">
        <v>45952</v>
      </c>
      <c r="C243" s="107" t="s">
        <v>240</v>
      </c>
      <c r="D243" s="75" t="s">
        <v>33</v>
      </c>
      <c r="E243" s="81">
        <v>143365</v>
      </c>
    </row>
    <row r="244" spans="2:5" x14ac:dyDescent="0.25">
      <c r="B244" s="173">
        <v>45952</v>
      </c>
      <c r="C244" s="107" t="s">
        <v>241</v>
      </c>
      <c r="D244" s="75" t="s">
        <v>42</v>
      </c>
      <c r="E244" s="81">
        <v>125</v>
      </c>
    </row>
    <row r="245" spans="2:5" x14ac:dyDescent="0.25">
      <c r="B245" s="173">
        <v>45952</v>
      </c>
      <c r="C245" s="107" t="s">
        <v>242</v>
      </c>
      <c r="D245" s="75" t="s">
        <v>69</v>
      </c>
      <c r="E245" s="81">
        <v>336</v>
      </c>
    </row>
    <row r="246" spans="2:5" x14ac:dyDescent="0.25">
      <c r="B246" s="173">
        <v>45953</v>
      </c>
      <c r="C246" s="107" t="s">
        <v>243</v>
      </c>
      <c r="D246" s="75" t="s">
        <v>33</v>
      </c>
      <c r="E246" s="81">
        <v>84927.9</v>
      </c>
    </row>
    <row r="247" spans="2:5" x14ac:dyDescent="0.25">
      <c r="B247" s="173">
        <v>45953</v>
      </c>
      <c r="C247" s="107" t="s">
        <v>244</v>
      </c>
      <c r="D247" s="75" t="s">
        <v>33</v>
      </c>
      <c r="E247" s="81">
        <v>142209.38</v>
      </c>
    </row>
    <row r="248" spans="2:5" x14ac:dyDescent="0.25">
      <c r="B248" s="173">
        <v>45953</v>
      </c>
      <c r="C248" s="107" t="s">
        <v>245</v>
      </c>
      <c r="D248" s="75" t="s">
        <v>33</v>
      </c>
      <c r="E248" s="81">
        <v>58617.35</v>
      </c>
    </row>
    <row r="249" spans="2:5" x14ac:dyDescent="0.25">
      <c r="B249" s="173">
        <v>45954</v>
      </c>
      <c r="C249" s="107" t="s">
        <v>246</v>
      </c>
      <c r="D249" s="75" t="s">
        <v>33</v>
      </c>
      <c r="E249" s="81">
        <v>22766.880000000001</v>
      </c>
    </row>
    <row r="250" spans="2:5" x14ac:dyDescent="0.25">
      <c r="B250" s="173">
        <v>45954</v>
      </c>
      <c r="C250" s="107" t="s">
        <v>247</v>
      </c>
      <c r="D250" s="75" t="s">
        <v>33</v>
      </c>
      <c r="E250" s="81">
        <v>142204.39000000001</v>
      </c>
    </row>
    <row r="251" spans="2:5" x14ac:dyDescent="0.25">
      <c r="B251" s="173">
        <v>45954</v>
      </c>
      <c r="C251" s="107" t="s">
        <v>248</v>
      </c>
      <c r="D251" s="75" t="s">
        <v>44</v>
      </c>
      <c r="E251" s="81">
        <v>4790</v>
      </c>
    </row>
    <row r="252" spans="2:5" x14ac:dyDescent="0.25">
      <c r="B252" s="173">
        <v>45954</v>
      </c>
      <c r="C252" s="107" t="s">
        <v>249</v>
      </c>
      <c r="D252" s="75" t="s">
        <v>44</v>
      </c>
      <c r="E252" s="81">
        <v>21630</v>
      </c>
    </row>
    <row r="253" spans="2:5" x14ac:dyDescent="0.25">
      <c r="B253" s="173">
        <v>45954</v>
      </c>
      <c r="C253" s="107" t="s">
        <v>250</v>
      </c>
      <c r="D253" s="75" t="s">
        <v>33</v>
      </c>
      <c r="E253" s="81">
        <v>1712</v>
      </c>
    </row>
    <row r="254" spans="2:5" x14ac:dyDescent="0.25">
      <c r="B254" s="173">
        <v>45954</v>
      </c>
      <c r="C254" s="107" t="s">
        <v>251</v>
      </c>
      <c r="D254" s="75" t="s">
        <v>33</v>
      </c>
      <c r="E254" s="81">
        <v>8819.69</v>
      </c>
    </row>
    <row r="255" spans="2:5" x14ac:dyDescent="0.25">
      <c r="B255" s="173">
        <v>45957</v>
      </c>
      <c r="C255" s="107" t="s">
        <v>252</v>
      </c>
      <c r="D255" s="75" t="s">
        <v>33</v>
      </c>
      <c r="E255" s="81">
        <v>59710.18</v>
      </c>
    </row>
    <row r="256" spans="2:5" x14ac:dyDescent="0.25">
      <c r="B256" s="173">
        <v>45957</v>
      </c>
      <c r="C256" s="107" t="s">
        <v>253</v>
      </c>
      <c r="D256" s="75" t="s">
        <v>33</v>
      </c>
      <c r="E256" s="81">
        <v>3380.52</v>
      </c>
    </row>
    <row r="257" spans="2:5" ht="29.25" x14ac:dyDescent="0.25">
      <c r="B257" s="173">
        <v>45957</v>
      </c>
      <c r="C257" s="107" t="s">
        <v>254</v>
      </c>
      <c r="D257" s="75" t="s">
        <v>41</v>
      </c>
      <c r="E257" s="81">
        <v>6760</v>
      </c>
    </row>
    <row r="258" spans="2:5" ht="29.25" x14ac:dyDescent="0.25">
      <c r="B258" s="173">
        <v>45957</v>
      </c>
      <c r="C258" s="107" t="s">
        <v>255</v>
      </c>
      <c r="D258" s="75" t="s">
        <v>41</v>
      </c>
      <c r="E258" s="81">
        <v>12527</v>
      </c>
    </row>
    <row r="259" spans="2:5" x14ac:dyDescent="0.25">
      <c r="B259" s="173">
        <v>45957</v>
      </c>
      <c r="C259" s="107" t="s">
        <v>256</v>
      </c>
      <c r="D259" s="75" t="s">
        <v>33</v>
      </c>
      <c r="E259" s="81">
        <v>6782.71</v>
      </c>
    </row>
    <row r="260" spans="2:5" x14ac:dyDescent="0.25">
      <c r="B260" s="173">
        <v>45957</v>
      </c>
      <c r="C260" s="107" t="s">
        <v>257</v>
      </c>
      <c r="D260" s="75" t="s">
        <v>42</v>
      </c>
      <c r="E260" s="81">
        <v>3339</v>
      </c>
    </row>
    <row r="261" spans="2:5" x14ac:dyDescent="0.25">
      <c r="B261" s="173">
        <v>45957</v>
      </c>
      <c r="C261" s="107" t="s">
        <v>258</v>
      </c>
      <c r="D261" s="75" t="s">
        <v>44</v>
      </c>
      <c r="E261" s="81">
        <v>49509</v>
      </c>
    </row>
    <row r="262" spans="2:5" x14ac:dyDescent="0.25">
      <c r="B262" s="173">
        <v>45957</v>
      </c>
      <c r="C262" s="107" t="s">
        <v>259</v>
      </c>
      <c r="D262" s="75" t="s">
        <v>69</v>
      </c>
      <c r="E262" s="81">
        <v>55442</v>
      </c>
    </row>
    <row r="263" spans="2:5" x14ac:dyDescent="0.25">
      <c r="B263" s="173">
        <v>45957</v>
      </c>
      <c r="C263" s="107" t="s">
        <v>260</v>
      </c>
      <c r="D263" s="75" t="s">
        <v>33</v>
      </c>
      <c r="E263" s="81">
        <v>3380.52</v>
      </c>
    </row>
    <row r="264" spans="2:5" x14ac:dyDescent="0.25">
      <c r="B264" s="173">
        <v>45958</v>
      </c>
      <c r="C264" s="107" t="s">
        <v>261</v>
      </c>
      <c r="D264" s="75" t="s">
        <v>33</v>
      </c>
      <c r="E264" s="81">
        <v>156474.49</v>
      </c>
    </row>
    <row r="265" spans="2:5" x14ac:dyDescent="0.25">
      <c r="B265" s="173">
        <v>45958</v>
      </c>
      <c r="C265" s="107" t="s">
        <v>262</v>
      </c>
      <c r="D265" s="75" t="s">
        <v>33</v>
      </c>
      <c r="E265" s="81">
        <v>435205.11</v>
      </c>
    </row>
    <row r="266" spans="2:5" x14ac:dyDescent="0.25">
      <c r="B266" s="173">
        <v>45958</v>
      </c>
      <c r="C266" s="107" t="s">
        <v>263</v>
      </c>
      <c r="D266" s="75" t="s">
        <v>43</v>
      </c>
      <c r="E266" s="81">
        <v>1468</v>
      </c>
    </row>
    <row r="267" spans="2:5" x14ac:dyDescent="0.25">
      <c r="B267" s="173">
        <v>45958</v>
      </c>
      <c r="C267" s="107" t="s">
        <v>264</v>
      </c>
      <c r="D267" s="75" t="s">
        <v>33</v>
      </c>
      <c r="E267" s="81">
        <v>99825</v>
      </c>
    </row>
    <row r="268" spans="2:5" x14ac:dyDescent="0.25">
      <c r="B268" s="173">
        <v>45958</v>
      </c>
      <c r="C268" s="107" t="s">
        <v>265</v>
      </c>
      <c r="D268" s="75" t="s">
        <v>42</v>
      </c>
      <c r="E268" s="81">
        <v>375</v>
      </c>
    </row>
    <row r="269" spans="2:5" ht="29.25" x14ac:dyDescent="0.25">
      <c r="B269" s="173">
        <v>45958</v>
      </c>
      <c r="C269" s="107" t="s">
        <v>266</v>
      </c>
      <c r="D269" s="75" t="s">
        <v>41</v>
      </c>
      <c r="E269" s="81">
        <v>10406</v>
      </c>
    </row>
    <row r="270" spans="2:5" ht="29.25" x14ac:dyDescent="0.25">
      <c r="B270" s="173">
        <v>45958</v>
      </c>
      <c r="C270" s="107" t="s">
        <v>267</v>
      </c>
      <c r="D270" s="75" t="s">
        <v>41</v>
      </c>
      <c r="E270" s="81">
        <v>5184583.4000000004</v>
      </c>
    </row>
    <row r="271" spans="2:5" ht="29.25" x14ac:dyDescent="0.25">
      <c r="B271" s="173">
        <v>45958</v>
      </c>
      <c r="C271" s="107" t="s">
        <v>268</v>
      </c>
      <c r="D271" s="75" t="s">
        <v>41</v>
      </c>
      <c r="E271" s="81">
        <v>13922</v>
      </c>
    </row>
    <row r="272" spans="2:5" ht="29.25" x14ac:dyDescent="0.25">
      <c r="B272" s="173">
        <v>45958</v>
      </c>
      <c r="C272" s="107" t="s">
        <v>269</v>
      </c>
      <c r="D272" s="75" t="s">
        <v>41</v>
      </c>
      <c r="E272" s="81">
        <v>9395</v>
      </c>
    </row>
    <row r="273" spans="2:5" ht="29.25" x14ac:dyDescent="0.25">
      <c r="B273" s="173">
        <v>45959</v>
      </c>
      <c r="C273" s="107" t="s">
        <v>270</v>
      </c>
      <c r="D273" s="75" t="s">
        <v>41</v>
      </c>
      <c r="E273" s="81">
        <v>694525</v>
      </c>
    </row>
    <row r="274" spans="2:5" x14ac:dyDescent="0.25">
      <c r="B274" s="173">
        <v>45959</v>
      </c>
      <c r="C274" s="107" t="s">
        <v>271</v>
      </c>
      <c r="D274" s="75" t="s">
        <v>33</v>
      </c>
      <c r="E274" s="81">
        <v>13587.09</v>
      </c>
    </row>
    <row r="275" spans="2:5" x14ac:dyDescent="0.25">
      <c r="B275" s="173">
        <v>45959</v>
      </c>
      <c r="C275" s="107" t="s">
        <v>272</v>
      </c>
      <c r="D275" s="75" t="s">
        <v>33</v>
      </c>
      <c r="E275" s="81">
        <v>171030</v>
      </c>
    </row>
    <row r="276" spans="2:5" x14ac:dyDescent="0.25">
      <c r="B276" s="173">
        <v>45959</v>
      </c>
      <c r="C276" s="107" t="s">
        <v>273</v>
      </c>
      <c r="D276" s="75" t="s">
        <v>42</v>
      </c>
      <c r="E276" s="81">
        <v>1150</v>
      </c>
    </row>
    <row r="277" spans="2:5" x14ac:dyDescent="0.25">
      <c r="B277" s="173">
        <v>45959</v>
      </c>
      <c r="C277" s="107" t="s">
        <v>274</v>
      </c>
      <c r="D277" s="75" t="s">
        <v>69</v>
      </c>
      <c r="E277" s="81">
        <v>2100</v>
      </c>
    </row>
    <row r="278" spans="2:5" x14ac:dyDescent="0.25">
      <c r="B278" s="173">
        <v>45959</v>
      </c>
      <c r="C278" s="107" t="s">
        <v>275</v>
      </c>
      <c r="D278" s="75" t="s">
        <v>44</v>
      </c>
      <c r="E278" s="81">
        <v>2100</v>
      </c>
    </row>
    <row r="279" spans="2:5" ht="29.25" x14ac:dyDescent="0.25">
      <c r="B279" s="173">
        <v>45959</v>
      </c>
      <c r="C279" s="107" t="s">
        <v>276</v>
      </c>
      <c r="D279" s="75" t="s">
        <v>41</v>
      </c>
      <c r="E279" s="81">
        <v>9473</v>
      </c>
    </row>
    <row r="280" spans="2:5" ht="29.25" x14ac:dyDescent="0.25">
      <c r="B280" s="173">
        <v>45959</v>
      </c>
      <c r="C280" s="107" t="s">
        <v>277</v>
      </c>
      <c r="D280" s="75" t="s">
        <v>41</v>
      </c>
      <c r="E280" s="81">
        <v>13470</v>
      </c>
    </row>
    <row r="281" spans="2:5" x14ac:dyDescent="0.25">
      <c r="B281" s="173">
        <v>45959</v>
      </c>
      <c r="C281" s="107" t="s">
        <v>278</v>
      </c>
      <c r="D281" s="75" t="s">
        <v>47</v>
      </c>
      <c r="E281" s="81">
        <v>12705.65</v>
      </c>
    </row>
    <row r="282" spans="2:5" x14ac:dyDescent="0.25">
      <c r="B282" s="173">
        <v>45959</v>
      </c>
      <c r="C282" s="107" t="s">
        <v>279</v>
      </c>
      <c r="D282" s="75" t="s">
        <v>69</v>
      </c>
      <c r="E282" s="81">
        <v>7357</v>
      </c>
    </row>
    <row r="283" spans="2:5" x14ac:dyDescent="0.25">
      <c r="B283" s="173">
        <v>45960</v>
      </c>
      <c r="C283" s="107" t="s">
        <v>280</v>
      </c>
      <c r="D283" s="75" t="s">
        <v>33</v>
      </c>
      <c r="E283" s="81">
        <v>147578.23000000001</v>
      </c>
    </row>
    <row r="284" spans="2:5" x14ac:dyDescent="0.25">
      <c r="B284" s="173">
        <v>45960</v>
      </c>
      <c r="C284" s="107" t="s">
        <v>281</v>
      </c>
      <c r="D284" s="75" t="s">
        <v>33</v>
      </c>
      <c r="E284" s="81">
        <v>5613.45</v>
      </c>
    </row>
    <row r="285" spans="2:5" ht="29.25" x14ac:dyDescent="0.25">
      <c r="B285" s="173">
        <v>45960</v>
      </c>
      <c r="C285" s="107" t="s">
        <v>282</v>
      </c>
      <c r="D285" s="75" t="s">
        <v>41</v>
      </c>
      <c r="E285" s="81">
        <v>14528</v>
      </c>
    </row>
    <row r="286" spans="2:5" ht="29.25" x14ac:dyDescent="0.25">
      <c r="B286" s="173">
        <v>45960</v>
      </c>
      <c r="C286" s="107" t="s">
        <v>283</v>
      </c>
      <c r="D286" s="75" t="s">
        <v>41</v>
      </c>
      <c r="E286" s="81">
        <v>9501</v>
      </c>
    </row>
    <row r="287" spans="2:5" x14ac:dyDescent="0.25">
      <c r="B287" s="173">
        <v>45960</v>
      </c>
      <c r="C287" s="107" t="s">
        <v>284</v>
      </c>
      <c r="D287" s="75" t="s">
        <v>42</v>
      </c>
      <c r="E287" s="81">
        <v>1350</v>
      </c>
    </row>
    <row r="288" spans="2:5" x14ac:dyDescent="0.25">
      <c r="B288" s="173">
        <v>45960</v>
      </c>
      <c r="C288" s="107" t="s">
        <v>285</v>
      </c>
      <c r="D288" s="75" t="s">
        <v>33</v>
      </c>
      <c r="E288" s="81">
        <v>5</v>
      </c>
    </row>
    <row r="289" spans="2:5" x14ac:dyDescent="0.25">
      <c r="B289" s="173">
        <v>45960</v>
      </c>
      <c r="C289" s="107" t="s">
        <v>286</v>
      </c>
      <c r="D289" s="75" t="s">
        <v>44</v>
      </c>
      <c r="E289" s="81">
        <v>6400</v>
      </c>
    </row>
    <row r="290" spans="2:5" x14ac:dyDescent="0.25">
      <c r="B290" s="173">
        <v>45960</v>
      </c>
      <c r="C290" s="107" t="s">
        <v>287</v>
      </c>
      <c r="D290" s="75" t="s">
        <v>44</v>
      </c>
      <c r="E290" s="81">
        <v>6400</v>
      </c>
    </row>
    <row r="291" spans="2:5" x14ac:dyDescent="0.25">
      <c r="B291" s="173">
        <v>45960</v>
      </c>
      <c r="C291" s="107" t="s">
        <v>288</v>
      </c>
      <c r="D291" s="75" t="s">
        <v>44</v>
      </c>
      <c r="E291" s="81">
        <v>2250</v>
      </c>
    </row>
    <row r="292" spans="2:5" x14ac:dyDescent="0.25">
      <c r="B292" s="173">
        <v>45960</v>
      </c>
      <c r="C292" s="107" t="s">
        <v>289</v>
      </c>
      <c r="D292" s="75" t="s">
        <v>44</v>
      </c>
      <c r="E292" s="81">
        <v>2250</v>
      </c>
    </row>
    <row r="293" spans="2:5" x14ac:dyDescent="0.25">
      <c r="B293" s="173">
        <v>45960</v>
      </c>
      <c r="C293" s="107" t="s">
        <v>290</v>
      </c>
      <c r="D293" s="75" t="s">
        <v>44</v>
      </c>
      <c r="E293" s="81">
        <v>2250</v>
      </c>
    </row>
    <row r="294" spans="2:5" x14ac:dyDescent="0.25">
      <c r="B294" s="173">
        <v>45961</v>
      </c>
      <c r="C294" s="107" t="s">
        <v>291</v>
      </c>
      <c r="D294" s="75" t="s">
        <v>33</v>
      </c>
      <c r="E294" s="81">
        <v>5814</v>
      </c>
    </row>
    <row r="295" spans="2:5" x14ac:dyDescent="0.25">
      <c r="B295" s="173">
        <v>45961</v>
      </c>
      <c r="C295" s="107" t="s">
        <v>292</v>
      </c>
      <c r="D295" s="75" t="s">
        <v>33</v>
      </c>
      <c r="E295" s="81">
        <v>148470</v>
      </c>
    </row>
    <row r="296" spans="2:5" x14ac:dyDescent="0.25">
      <c r="B296" s="173">
        <v>45961</v>
      </c>
      <c r="C296" s="107" t="s">
        <v>293</v>
      </c>
      <c r="D296" s="75" t="s">
        <v>69</v>
      </c>
      <c r="E296" s="81">
        <v>1023</v>
      </c>
    </row>
    <row r="297" spans="2:5" x14ac:dyDescent="0.25">
      <c r="B297" s="173">
        <v>45961</v>
      </c>
      <c r="C297" s="107" t="s">
        <v>294</v>
      </c>
      <c r="D297" s="75" t="s">
        <v>42</v>
      </c>
      <c r="E297" s="81">
        <v>300</v>
      </c>
    </row>
    <row r="298" spans="2:5" x14ac:dyDescent="0.25">
      <c r="B298" s="173">
        <v>45961</v>
      </c>
      <c r="C298" s="107" t="s">
        <v>295</v>
      </c>
      <c r="D298" s="75" t="s">
        <v>42</v>
      </c>
      <c r="E298" s="81">
        <v>4577</v>
      </c>
    </row>
    <row r="299" spans="2:5" ht="29.25" x14ac:dyDescent="0.25">
      <c r="B299" s="173">
        <v>45961</v>
      </c>
      <c r="C299" s="107" t="s">
        <v>296</v>
      </c>
      <c r="D299" s="75" t="s">
        <v>41</v>
      </c>
      <c r="E299" s="81">
        <v>7945</v>
      </c>
    </row>
    <row r="300" spans="2:5" ht="29.25" x14ac:dyDescent="0.25">
      <c r="B300" s="173">
        <v>45961</v>
      </c>
      <c r="C300" s="107" t="s">
        <v>297</v>
      </c>
      <c r="D300" s="75" t="s">
        <v>41</v>
      </c>
      <c r="E300" s="81">
        <v>13425</v>
      </c>
    </row>
    <row r="301" spans="2:5" x14ac:dyDescent="0.25">
      <c r="B301" s="173">
        <v>45961</v>
      </c>
      <c r="C301" s="107" t="s">
        <v>298</v>
      </c>
      <c r="D301" s="75" t="s">
        <v>30</v>
      </c>
      <c r="E301" s="81">
        <v>3484</v>
      </c>
    </row>
    <row r="302" spans="2:5" x14ac:dyDescent="0.25">
      <c r="B302" s="173">
        <v>45961</v>
      </c>
      <c r="C302" s="107" t="s">
        <v>299</v>
      </c>
      <c r="D302" s="75" t="s">
        <v>69</v>
      </c>
      <c r="E302" s="81">
        <v>192</v>
      </c>
    </row>
    <row r="303" spans="2:5" ht="16.5" thickBot="1" x14ac:dyDescent="0.3">
      <c r="B303" s="85"/>
      <c r="C303" s="85"/>
      <c r="D303" s="88" t="s">
        <v>4</v>
      </c>
      <c r="E303" s="89">
        <f>SUM(E79:E302)</f>
        <v>58330005.130000018</v>
      </c>
    </row>
    <row r="304" spans="2:5" ht="16.5" thickTop="1" x14ac:dyDescent="0.25">
      <c r="B304" s="85"/>
      <c r="C304" s="85"/>
      <c r="D304" s="85"/>
      <c r="E304" s="85"/>
    </row>
    <row r="305" spans="2:5" ht="16.5" thickBot="1" x14ac:dyDescent="0.3">
      <c r="B305" s="272" t="s">
        <v>48</v>
      </c>
      <c r="C305" s="272"/>
      <c r="D305" s="272"/>
      <c r="E305" s="272"/>
    </row>
    <row r="306" spans="2:5" ht="16.5" thickBot="1" x14ac:dyDescent="0.3">
      <c r="B306" s="127" t="s">
        <v>2</v>
      </c>
      <c r="C306" s="128" t="s">
        <v>1</v>
      </c>
      <c r="D306" s="125" t="s">
        <v>8</v>
      </c>
      <c r="E306" s="129" t="s">
        <v>9</v>
      </c>
    </row>
    <row r="307" spans="2:5" x14ac:dyDescent="0.25">
      <c r="B307" s="100">
        <v>45933</v>
      </c>
      <c r="C307" s="111">
        <v>202250084173491</v>
      </c>
      <c r="D307" s="275" t="s">
        <v>48</v>
      </c>
      <c r="E307" s="112">
        <v>2210.73</v>
      </c>
    </row>
    <row r="308" spans="2:5" x14ac:dyDescent="0.25">
      <c r="B308" s="100">
        <v>45938</v>
      </c>
      <c r="C308" s="111">
        <v>202250084578544</v>
      </c>
      <c r="D308" s="276"/>
      <c r="E308" s="112">
        <v>25613458.550000001</v>
      </c>
    </row>
    <row r="309" spans="2:5" x14ac:dyDescent="0.25">
      <c r="B309" s="98">
        <v>45947</v>
      </c>
      <c r="C309" s="113">
        <v>20225008537001</v>
      </c>
      <c r="D309" s="276"/>
      <c r="E309" s="231">
        <v>7226</v>
      </c>
    </row>
    <row r="310" spans="2:5" x14ac:dyDescent="0.25">
      <c r="B310" s="98">
        <v>45950</v>
      </c>
      <c r="C310" s="113">
        <v>202250085634654</v>
      </c>
      <c r="D310" s="276"/>
      <c r="E310" s="231">
        <v>2143666</v>
      </c>
    </row>
    <row r="311" spans="2:5" x14ac:dyDescent="0.25">
      <c r="B311" s="175">
        <v>45960</v>
      </c>
      <c r="C311" s="176">
        <v>202250086274518</v>
      </c>
      <c r="D311" s="276"/>
      <c r="E311" s="177">
        <v>86415</v>
      </c>
    </row>
    <row r="312" spans="2:5" x14ac:dyDescent="0.25">
      <c r="B312" s="175">
        <v>45960</v>
      </c>
      <c r="C312" s="176">
        <v>2022250086278330</v>
      </c>
      <c r="D312" s="276"/>
      <c r="E312" s="177">
        <v>14118727.33</v>
      </c>
    </row>
    <row r="313" spans="2:5" x14ac:dyDescent="0.25">
      <c r="B313" s="175">
        <v>45961</v>
      </c>
      <c r="C313" s="176">
        <v>202250086441988</v>
      </c>
      <c r="D313" s="277"/>
      <c r="E313" s="177">
        <v>1282</v>
      </c>
    </row>
    <row r="314" spans="2:5" ht="19.5" customHeight="1" thickBot="1" x14ac:dyDescent="0.3">
      <c r="B314" s="85"/>
      <c r="C314" s="85"/>
      <c r="D314" s="88" t="s">
        <v>4</v>
      </c>
      <c r="E314" s="89">
        <f>SUM(E307:E313)</f>
        <v>41972985.609999999</v>
      </c>
    </row>
    <row r="315" spans="2:5" ht="16.5" thickTop="1" x14ac:dyDescent="0.25">
      <c r="B315" s="85"/>
      <c r="C315" s="85"/>
      <c r="D315" s="85"/>
      <c r="E315" s="85"/>
    </row>
    <row r="316" spans="2:5" ht="15.75" x14ac:dyDescent="0.25">
      <c r="B316" s="85"/>
      <c r="C316" s="85"/>
      <c r="D316" s="85"/>
      <c r="E316" s="85"/>
    </row>
    <row r="317" spans="2:5" ht="16.5" thickBot="1" x14ac:dyDescent="0.3">
      <c r="B317" s="278" t="s">
        <v>51</v>
      </c>
      <c r="C317" s="278"/>
      <c r="D317" s="278"/>
      <c r="E317" s="278"/>
    </row>
    <row r="318" spans="2:5" ht="16.5" thickBot="1" x14ac:dyDescent="0.3">
      <c r="B318" s="130" t="s">
        <v>2</v>
      </c>
      <c r="C318" s="128" t="s">
        <v>1</v>
      </c>
      <c r="D318" s="128" t="s">
        <v>8</v>
      </c>
      <c r="E318" s="126" t="s">
        <v>9</v>
      </c>
    </row>
    <row r="319" spans="2:5" x14ac:dyDescent="0.25">
      <c r="B319" s="193">
        <v>45931</v>
      </c>
      <c r="C319" s="194">
        <v>4524000035071</v>
      </c>
      <c r="D319" s="279" t="s">
        <v>65</v>
      </c>
      <c r="E319" s="198">
        <v>76446.649999999994</v>
      </c>
    </row>
    <row r="320" spans="2:5" ht="17.25" customHeight="1" x14ac:dyDescent="0.25">
      <c r="B320" s="195">
        <v>45931</v>
      </c>
      <c r="C320" s="196">
        <v>4524000037163</v>
      </c>
      <c r="D320" s="280"/>
      <c r="E320" s="81">
        <v>2166</v>
      </c>
    </row>
    <row r="321" spans="2:5" ht="17.25" customHeight="1" x14ac:dyDescent="0.25">
      <c r="B321" s="195">
        <v>45932</v>
      </c>
      <c r="C321" s="196">
        <v>4524000053578</v>
      </c>
      <c r="D321" s="280"/>
      <c r="E321" s="81">
        <v>1104.6199999999999</v>
      </c>
    </row>
    <row r="322" spans="2:5" ht="17.25" customHeight="1" x14ac:dyDescent="0.25">
      <c r="B322" s="195">
        <v>45933</v>
      </c>
      <c r="C322" s="196">
        <v>4524000059954</v>
      </c>
      <c r="D322" s="280"/>
      <c r="E322" s="81">
        <v>1827</v>
      </c>
    </row>
    <row r="323" spans="2:5" ht="17.25" customHeight="1" x14ac:dyDescent="0.25">
      <c r="B323" s="195">
        <v>45933</v>
      </c>
      <c r="C323" s="196">
        <v>4524000059956</v>
      </c>
      <c r="D323" s="280"/>
      <c r="E323" s="81">
        <v>551</v>
      </c>
    </row>
    <row r="324" spans="2:5" ht="17.25" customHeight="1" x14ac:dyDescent="0.25">
      <c r="B324" s="195">
        <v>45936</v>
      </c>
      <c r="C324" s="196">
        <v>4524000032751</v>
      </c>
      <c r="D324" s="280"/>
      <c r="E324" s="81">
        <v>2489869.94</v>
      </c>
    </row>
    <row r="325" spans="2:5" ht="17.25" customHeight="1" x14ac:dyDescent="0.25">
      <c r="B325" s="195">
        <v>45936</v>
      </c>
      <c r="C325" s="196">
        <v>4524000039192</v>
      </c>
      <c r="D325" s="280"/>
      <c r="E325" s="81">
        <v>56376.5</v>
      </c>
    </row>
    <row r="326" spans="2:5" ht="17.25" customHeight="1" x14ac:dyDescent="0.25">
      <c r="B326" s="195">
        <v>45936</v>
      </c>
      <c r="C326" s="196">
        <v>4524000039266</v>
      </c>
      <c r="D326" s="280"/>
      <c r="E326" s="171">
        <v>2573.65</v>
      </c>
    </row>
    <row r="327" spans="2:5" ht="17.25" customHeight="1" x14ac:dyDescent="0.25">
      <c r="B327" s="195">
        <v>45936</v>
      </c>
      <c r="C327" s="196">
        <v>4524000039268</v>
      </c>
      <c r="D327" s="280"/>
      <c r="E327" s="171">
        <v>746.75</v>
      </c>
    </row>
    <row r="328" spans="2:5" ht="17.25" customHeight="1" x14ac:dyDescent="0.25">
      <c r="B328" s="195">
        <v>45936</v>
      </c>
      <c r="C328" s="196">
        <v>4524000039271</v>
      </c>
      <c r="D328" s="280"/>
      <c r="E328" s="171">
        <v>884.5</v>
      </c>
    </row>
    <row r="329" spans="2:5" ht="17.25" customHeight="1" x14ac:dyDescent="0.25">
      <c r="B329" s="195">
        <v>45936</v>
      </c>
      <c r="C329" s="196">
        <v>4524000039276</v>
      </c>
      <c r="D329" s="280"/>
      <c r="E329" s="171">
        <v>116.73</v>
      </c>
    </row>
    <row r="330" spans="2:5" ht="17.25" customHeight="1" x14ac:dyDescent="0.25">
      <c r="B330" s="195">
        <v>45936</v>
      </c>
      <c r="C330" s="197">
        <v>4524000057133</v>
      </c>
      <c r="D330" s="280"/>
      <c r="E330" s="99">
        <v>1388403.01</v>
      </c>
    </row>
    <row r="331" spans="2:5" ht="17.25" customHeight="1" x14ac:dyDescent="0.25">
      <c r="B331" s="195">
        <v>45938</v>
      </c>
      <c r="C331" s="197">
        <v>4524000032432</v>
      </c>
      <c r="D331" s="280"/>
      <c r="E331" s="99">
        <v>3116</v>
      </c>
    </row>
    <row r="332" spans="2:5" ht="17.25" customHeight="1" x14ac:dyDescent="0.25">
      <c r="B332" s="195">
        <v>45938</v>
      </c>
      <c r="C332" s="197">
        <v>4524000032460</v>
      </c>
      <c r="D332" s="280"/>
      <c r="E332" s="99">
        <v>3121</v>
      </c>
    </row>
    <row r="333" spans="2:5" ht="17.25" customHeight="1" x14ac:dyDescent="0.25">
      <c r="B333" s="195">
        <v>45938</v>
      </c>
      <c r="C333" s="197">
        <v>4524000032587</v>
      </c>
      <c r="D333" s="280"/>
      <c r="E333" s="99">
        <v>1780980.79</v>
      </c>
    </row>
    <row r="334" spans="2:5" ht="17.25" customHeight="1" x14ac:dyDescent="0.25">
      <c r="B334" s="195">
        <v>45938</v>
      </c>
      <c r="C334" s="197">
        <v>4524000053539</v>
      </c>
      <c r="D334" s="280"/>
      <c r="E334" s="99">
        <v>9750</v>
      </c>
    </row>
    <row r="335" spans="2:5" ht="17.25" customHeight="1" x14ac:dyDescent="0.25">
      <c r="B335" s="195">
        <v>45940</v>
      </c>
      <c r="C335" s="197">
        <v>4524000052683</v>
      </c>
      <c r="D335" s="280"/>
      <c r="E335" s="99">
        <v>1258</v>
      </c>
    </row>
    <row r="336" spans="2:5" ht="17.25" customHeight="1" x14ac:dyDescent="0.25">
      <c r="B336" s="195">
        <v>45940</v>
      </c>
      <c r="C336" s="197">
        <v>4524000055091</v>
      </c>
      <c r="D336" s="280"/>
      <c r="E336" s="99">
        <v>858</v>
      </c>
    </row>
    <row r="337" spans="2:5" ht="17.25" customHeight="1" x14ac:dyDescent="0.25">
      <c r="B337" s="195">
        <v>45943</v>
      </c>
      <c r="C337" s="197">
        <v>4524000038254</v>
      </c>
      <c r="D337" s="280"/>
      <c r="E337" s="99">
        <v>2971523.94</v>
      </c>
    </row>
    <row r="338" spans="2:5" ht="17.25" customHeight="1" x14ac:dyDescent="0.25">
      <c r="B338" s="195">
        <v>45943</v>
      </c>
      <c r="C338" s="197">
        <v>4524000038354</v>
      </c>
      <c r="D338" s="280"/>
      <c r="E338" s="99">
        <v>560942</v>
      </c>
    </row>
    <row r="339" spans="2:5" ht="17.25" customHeight="1" x14ac:dyDescent="0.25">
      <c r="B339" s="195">
        <v>45943</v>
      </c>
      <c r="C339" s="197">
        <v>4524000041714</v>
      </c>
      <c r="D339" s="280"/>
      <c r="E339" s="99">
        <v>84588</v>
      </c>
    </row>
    <row r="340" spans="2:5" ht="17.25" customHeight="1" x14ac:dyDescent="0.25">
      <c r="B340" s="195">
        <v>45943</v>
      </c>
      <c r="C340" s="197">
        <v>4524000044335</v>
      </c>
      <c r="D340" s="280"/>
      <c r="E340" s="99">
        <v>6500</v>
      </c>
    </row>
    <row r="341" spans="2:5" ht="17.25" customHeight="1" x14ac:dyDescent="0.25">
      <c r="B341" s="178">
        <v>45944</v>
      </c>
      <c r="C341" s="197">
        <v>4524000030967</v>
      </c>
      <c r="D341" s="280"/>
      <c r="E341" s="99">
        <v>51617.94</v>
      </c>
    </row>
    <row r="342" spans="2:5" ht="17.25" customHeight="1" x14ac:dyDescent="0.25">
      <c r="B342" s="178">
        <v>45945</v>
      </c>
      <c r="C342" s="197">
        <v>4524000039094</v>
      </c>
      <c r="D342" s="280"/>
      <c r="E342" s="99">
        <v>898681</v>
      </c>
    </row>
    <row r="343" spans="2:5" ht="17.25" customHeight="1" x14ac:dyDescent="0.25">
      <c r="B343" s="178">
        <v>45945</v>
      </c>
      <c r="C343" s="197">
        <v>4524000050324</v>
      </c>
      <c r="D343" s="280"/>
      <c r="E343" s="99">
        <v>205044.5</v>
      </c>
    </row>
    <row r="344" spans="2:5" ht="17.25" customHeight="1" x14ac:dyDescent="0.25">
      <c r="B344" s="178">
        <v>45945</v>
      </c>
      <c r="C344" s="197">
        <v>4524000058109</v>
      </c>
      <c r="D344" s="280"/>
      <c r="E344" s="99">
        <v>3168</v>
      </c>
    </row>
    <row r="345" spans="2:5" ht="17.25" customHeight="1" x14ac:dyDescent="0.25">
      <c r="B345" s="178">
        <v>45946</v>
      </c>
      <c r="C345" s="197">
        <v>4524000037229</v>
      </c>
      <c r="D345" s="280"/>
      <c r="E345" s="99">
        <v>3750</v>
      </c>
    </row>
    <row r="346" spans="2:5" ht="17.25" customHeight="1" x14ac:dyDescent="0.25">
      <c r="B346" s="178">
        <v>45946</v>
      </c>
      <c r="C346" s="197">
        <v>4524000059442</v>
      </c>
      <c r="D346" s="280"/>
      <c r="E346" s="99">
        <v>1580438.87</v>
      </c>
    </row>
    <row r="347" spans="2:5" ht="17.25" customHeight="1" x14ac:dyDescent="0.25">
      <c r="B347" s="178">
        <v>45946</v>
      </c>
      <c r="C347" s="197">
        <v>4524000055158</v>
      </c>
      <c r="D347" s="280"/>
      <c r="E347" s="99">
        <v>1824</v>
      </c>
    </row>
    <row r="348" spans="2:5" ht="17.25" customHeight="1" x14ac:dyDescent="0.25">
      <c r="B348" s="178">
        <v>45947</v>
      </c>
      <c r="C348" s="197">
        <v>4524000033693</v>
      </c>
      <c r="D348" s="280"/>
      <c r="E348" s="99">
        <v>27453</v>
      </c>
    </row>
    <row r="349" spans="2:5" ht="17.25" customHeight="1" x14ac:dyDescent="0.25">
      <c r="B349" s="178">
        <v>45947</v>
      </c>
      <c r="C349" s="197">
        <v>4524000033695</v>
      </c>
      <c r="D349" s="280"/>
      <c r="E349" s="99">
        <v>617</v>
      </c>
    </row>
    <row r="350" spans="2:5" ht="17.25" customHeight="1" x14ac:dyDescent="0.25">
      <c r="B350" s="178">
        <v>45947</v>
      </c>
      <c r="C350" s="197">
        <v>4524000057657</v>
      </c>
      <c r="D350" s="280"/>
      <c r="E350" s="99">
        <v>102952.31</v>
      </c>
    </row>
    <row r="351" spans="2:5" ht="17.25" customHeight="1" x14ac:dyDescent="0.25">
      <c r="B351" s="178">
        <v>45950</v>
      </c>
      <c r="C351" s="197">
        <v>4524000034730</v>
      </c>
      <c r="D351" s="280"/>
      <c r="E351" s="99">
        <v>42378</v>
      </c>
    </row>
    <row r="352" spans="2:5" ht="17.25" customHeight="1" x14ac:dyDescent="0.25">
      <c r="B352" s="178">
        <v>45950</v>
      </c>
      <c r="C352" s="197">
        <v>4524000034731</v>
      </c>
      <c r="D352" s="280"/>
      <c r="E352" s="99">
        <v>43960</v>
      </c>
    </row>
    <row r="353" spans="2:5" ht="17.25" customHeight="1" x14ac:dyDescent="0.25">
      <c r="B353" s="178">
        <v>45951</v>
      </c>
      <c r="C353" s="197">
        <v>4524000051130</v>
      </c>
      <c r="D353" s="280"/>
      <c r="E353" s="99">
        <v>37150.5</v>
      </c>
    </row>
    <row r="354" spans="2:5" ht="17.25" customHeight="1" x14ac:dyDescent="0.25">
      <c r="B354" s="178">
        <v>45952</v>
      </c>
      <c r="C354" s="197">
        <v>4524000032027</v>
      </c>
      <c r="D354" s="280"/>
      <c r="E354" s="99">
        <v>137658.68</v>
      </c>
    </row>
    <row r="355" spans="2:5" ht="17.25" customHeight="1" x14ac:dyDescent="0.25">
      <c r="B355" s="178">
        <v>45952</v>
      </c>
      <c r="C355" s="197">
        <v>4524000053335</v>
      </c>
      <c r="D355" s="280"/>
      <c r="E355" s="99">
        <v>39855.49</v>
      </c>
    </row>
    <row r="356" spans="2:5" ht="17.25" customHeight="1" x14ac:dyDescent="0.25">
      <c r="B356" s="178">
        <v>45952</v>
      </c>
      <c r="C356" s="197">
        <v>4524000053345</v>
      </c>
      <c r="D356" s="280"/>
      <c r="E356" s="99">
        <v>900</v>
      </c>
    </row>
    <row r="357" spans="2:5" ht="17.25" customHeight="1" x14ac:dyDescent="0.25">
      <c r="B357" s="178">
        <v>45952</v>
      </c>
      <c r="C357" s="197">
        <v>452400053379</v>
      </c>
      <c r="D357" s="280"/>
      <c r="E357" s="99">
        <v>9671.2999999999993</v>
      </c>
    </row>
    <row r="358" spans="2:5" ht="17.25" customHeight="1" x14ac:dyDescent="0.25">
      <c r="B358" s="178">
        <v>45952</v>
      </c>
      <c r="C358" s="197">
        <v>4524000053414</v>
      </c>
      <c r="D358" s="280"/>
      <c r="E358" s="99">
        <v>10721.3</v>
      </c>
    </row>
    <row r="359" spans="2:5" ht="17.25" customHeight="1" x14ac:dyDescent="0.25">
      <c r="B359" s="178">
        <v>45954</v>
      </c>
      <c r="C359" s="197">
        <v>4524000050815</v>
      </c>
      <c r="D359" s="280"/>
      <c r="E359" s="99">
        <v>2097582.15</v>
      </c>
    </row>
    <row r="360" spans="2:5" ht="17.25" customHeight="1" x14ac:dyDescent="0.25">
      <c r="B360" s="178">
        <v>45957</v>
      </c>
      <c r="C360" s="197">
        <v>4524000035093</v>
      </c>
      <c r="D360" s="280"/>
      <c r="E360" s="99">
        <v>9513.1299999999992</v>
      </c>
    </row>
    <row r="361" spans="2:5" ht="17.25" customHeight="1" x14ac:dyDescent="0.25">
      <c r="B361" s="178">
        <v>45957</v>
      </c>
      <c r="C361" s="197">
        <v>4524000035137</v>
      </c>
      <c r="D361" s="280"/>
      <c r="E361" s="99">
        <v>511622</v>
      </c>
    </row>
    <row r="362" spans="2:5" ht="17.25" customHeight="1" x14ac:dyDescent="0.25">
      <c r="B362" s="178">
        <v>45957</v>
      </c>
      <c r="C362" s="197">
        <v>4524000057707</v>
      </c>
      <c r="D362" s="280"/>
      <c r="E362" s="99">
        <v>124649.01</v>
      </c>
    </row>
    <row r="363" spans="2:5" ht="17.25" customHeight="1" x14ac:dyDescent="0.25">
      <c r="B363" s="178">
        <v>45958</v>
      </c>
      <c r="C363" s="197">
        <v>4524000055030</v>
      </c>
      <c r="D363" s="280"/>
      <c r="E363" s="99">
        <v>57215</v>
      </c>
    </row>
    <row r="364" spans="2:5" ht="17.25" customHeight="1" x14ac:dyDescent="0.25">
      <c r="B364" s="178">
        <v>45958</v>
      </c>
      <c r="C364" s="197">
        <v>4524000053193</v>
      </c>
      <c r="D364" s="280"/>
      <c r="E364" s="99">
        <v>580</v>
      </c>
    </row>
    <row r="365" spans="2:5" ht="17.25" customHeight="1" x14ac:dyDescent="0.25">
      <c r="B365" s="178">
        <v>45959</v>
      </c>
      <c r="C365" s="197">
        <v>4524000051478</v>
      </c>
      <c r="D365" s="280"/>
      <c r="E365" s="99">
        <v>135127.79999999999</v>
      </c>
    </row>
    <row r="366" spans="2:5" ht="17.25" customHeight="1" x14ac:dyDescent="0.25">
      <c r="B366" s="178">
        <v>45960</v>
      </c>
      <c r="C366" s="197">
        <v>4524000034584</v>
      </c>
      <c r="D366" s="280"/>
      <c r="E366" s="99">
        <v>12798</v>
      </c>
    </row>
    <row r="367" spans="2:5" ht="17.25" customHeight="1" x14ac:dyDescent="0.25">
      <c r="B367" s="178">
        <v>45961</v>
      </c>
      <c r="C367" s="197">
        <v>4524000033535</v>
      </c>
      <c r="D367" s="280"/>
      <c r="E367" s="81">
        <v>4413589.17</v>
      </c>
    </row>
    <row r="368" spans="2:5" ht="17.25" customHeight="1" x14ac:dyDescent="0.25">
      <c r="B368" s="178">
        <v>45961</v>
      </c>
      <c r="C368" s="197">
        <v>4524000035994</v>
      </c>
      <c r="D368" s="280"/>
      <c r="E368" s="81">
        <v>2064</v>
      </c>
    </row>
    <row r="369" spans="2:6" ht="17.25" customHeight="1" x14ac:dyDescent="0.25">
      <c r="B369" s="178">
        <v>45961</v>
      </c>
      <c r="C369" s="197">
        <v>4524000051367</v>
      </c>
      <c r="D369" s="280"/>
      <c r="E369" s="81">
        <v>798528.02</v>
      </c>
    </row>
    <row r="370" spans="2:6" ht="16.5" thickBot="1" x14ac:dyDescent="0.3">
      <c r="B370" s="271" t="s">
        <v>14</v>
      </c>
      <c r="C370" s="271"/>
      <c r="D370" s="271"/>
      <c r="E370" s="120">
        <f>SUM(E319:E369)</f>
        <v>20804814.250000004</v>
      </c>
    </row>
    <row r="371" spans="2:6" ht="16.5" thickTop="1" x14ac:dyDescent="0.25">
      <c r="B371" s="85"/>
      <c r="C371" s="85"/>
      <c r="D371" s="85"/>
      <c r="E371" s="85"/>
    </row>
    <row r="372" spans="2:6" ht="15.75" x14ac:dyDescent="0.25">
      <c r="B372" s="87"/>
      <c r="C372" s="86"/>
      <c r="D372" s="90"/>
      <c r="E372" s="91"/>
    </row>
    <row r="373" spans="2:6" ht="16.5" thickBot="1" x14ac:dyDescent="0.3">
      <c r="B373" s="272" t="s">
        <v>7</v>
      </c>
      <c r="C373" s="272"/>
      <c r="D373" s="272"/>
      <c r="E373" s="272"/>
    </row>
    <row r="374" spans="2:6" ht="16.5" thickBot="1" x14ac:dyDescent="0.3">
      <c r="B374" s="123" t="s">
        <v>2</v>
      </c>
      <c r="C374" s="124" t="s">
        <v>1</v>
      </c>
      <c r="D374" s="125" t="s">
        <v>0</v>
      </c>
      <c r="E374" s="126" t="s">
        <v>13</v>
      </c>
    </row>
    <row r="375" spans="2:6" x14ac:dyDescent="0.25">
      <c r="B375" s="199">
        <v>45961</v>
      </c>
      <c r="C375" s="200" t="s">
        <v>300</v>
      </c>
      <c r="D375" s="116" t="s">
        <v>33</v>
      </c>
      <c r="E375" s="102">
        <v>117671.02</v>
      </c>
    </row>
    <row r="376" spans="2:6" ht="16.5" thickBot="1" x14ac:dyDescent="0.3">
      <c r="B376" s="273" t="s">
        <v>29</v>
      </c>
      <c r="C376" s="273"/>
      <c r="D376" s="273"/>
      <c r="E376" s="121">
        <f>SUM(E375:E375)</f>
        <v>117671.02</v>
      </c>
    </row>
    <row r="377" spans="2:6" ht="16.5" thickTop="1" x14ac:dyDescent="0.25">
      <c r="B377" s="92"/>
      <c r="C377" s="92"/>
      <c r="D377" s="92"/>
      <c r="E377" s="93"/>
    </row>
    <row r="378" spans="2:6" ht="15.75" x14ac:dyDescent="0.25">
      <c r="B378" s="92"/>
      <c r="C378" s="92"/>
      <c r="D378" s="92"/>
      <c r="E378" s="93"/>
    </row>
    <row r="379" spans="2:6" ht="16.5" thickBot="1" x14ac:dyDescent="0.3">
      <c r="B379" s="272" t="s">
        <v>60</v>
      </c>
      <c r="C379" s="272"/>
      <c r="D379" s="272"/>
      <c r="E379" s="272"/>
    </row>
    <row r="380" spans="2:6" ht="16.5" thickBot="1" x14ac:dyDescent="0.3">
      <c r="B380" s="131" t="s">
        <v>62</v>
      </c>
      <c r="C380" s="132" t="s">
        <v>2</v>
      </c>
      <c r="D380" s="132" t="s">
        <v>61</v>
      </c>
      <c r="E380" s="133" t="s">
        <v>8</v>
      </c>
      <c r="F380" s="134" t="s">
        <v>9</v>
      </c>
    </row>
    <row r="381" spans="2:6" x14ac:dyDescent="0.25">
      <c r="B381" s="111">
        <v>266912</v>
      </c>
      <c r="C381" s="100">
        <v>45957</v>
      </c>
      <c r="D381" s="232" t="s">
        <v>301</v>
      </c>
      <c r="E381" s="233" t="s">
        <v>54</v>
      </c>
      <c r="F381" s="201">
        <v>1250</v>
      </c>
    </row>
    <row r="382" spans="2:6" x14ac:dyDescent="0.25">
      <c r="B382" s="111">
        <v>266921</v>
      </c>
      <c r="C382" s="100">
        <v>45957</v>
      </c>
      <c r="D382" s="232" t="s">
        <v>302</v>
      </c>
      <c r="E382" s="233" t="s">
        <v>54</v>
      </c>
      <c r="F382" s="201">
        <v>36077.08</v>
      </c>
    </row>
    <row r="383" spans="2:6" x14ac:dyDescent="0.25">
      <c r="B383" s="111">
        <v>266922</v>
      </c>
      <c r="C383" s="100">
        <v>45957</v>
      </c>
      <c r="D383" s="1" t="s">
        <v>303</v>
      </c>
      <c r="E383" s="233" t="s">
        <v>54</v>
      </c>
      <c r="F383" s="201">
        <v>49079.93</v>
      </c>
    </row>
    <row r="384" spans="2:6" ht="16.5" thickBot="1" x14ac:dyDescent="0.3">
      <c r="B384" s="273" t="s">
        <v>29</v>
      </c>
      <c r="C384" s="273"/>
      <c r="D384" s="273"/>
      <c r="E384" s="273"/>
      <c r="F384" s="122">
        <f>SUM(F383:F383)</f>
        <v>49079.93</v>
      </c>
    </row>
    <row r="385" spans="2:6" ht="16.5" thickTop="1" x14ac:dyDescent="0.25">
      <c r="B385" s="92"/>
      <c r="C385" s="92"/>
      <c r="D385" s="92"/>
      <c r="E385" s="93"/>
    </row>
    <row r="386" spans="2:6" ht="15.75" hidden="1" x14ac:dyDescent="0.25">
      <c r="B386" s="92"/>
      <c r="C386" s="92"/>
      <c r="D386" s="92"/>
      <c r="E386" s="93"/>
    </row>
    <row r="387" spans="2:6" ht="15.75" hidden="1" customHeight="1" x14ac:dyDescent="0.25">
      <c r="B387" s="247" t="s">
        <v>27</v>
      </c>
      <c r="C387" s="247"/>
      <c r="D387" s="247"/>
      <c r="E387" s="247"/>
    </row>
    <row r="388" spans="2:6" ht="15" hidden="1" customHeight="1" x14ac:dyDescent="0.25">
      <c r="B388" s="266" t="s">
        <v>28</v>
      </c>
      <c r="C388" s="266"/>
      <c r="D388" s="266"/>
      <c r="E388" s="266"/>
    </row>
    <row r="389" spans="2:6" ht="15" hidden="1" customHeight="1" x14ac:dyDescent="0.25">
      <c r="B389" s="266" t="s">
        <v>25</v>
      </c>
      <c r="C389" s="266"/>
      <c r="D389" s="266"/>
      <c r="E389" s="266"/>
    </row>
    <row r="390" spans="2:6" ht="15" hidden="1" customHeight="1" x14ac:dyDescent="0.25">
      <c r="B390" s="267" t="s">
        <v>40</v>
      </c>
      <c r="C390" s="267"/>
      <c r="D390" s="267"/>
      <c r="E390" s="267"/>
    </row>
    <row r="391" spans="2:6" hidden="1" x14ac:dyDescent="0.25">
      <c r="B391" s="94"/>
      <c r="C391" s="94"/>
      <c r="D391" s="94"/>
      <c r="E391" s="94"/>
    </row>
    <row r="392" spans="2:6" hidden="1" x14ac:dyDescent="0.25">
      <c r="B392" s="95" t="s">
        <v>2</v>
      </c>
      <c r="C392" s="95" t="s">
        <v>1</v>
      </c>
      <c r="D392" s="95" t="s">
        <v>49</v>
      </c>
      <c r="E392" s="95" t="s">
        <v>50</v>
      </c>
    </row>
    <row r="393" spans="2:6" hidden="1" x14ac:dyDescent="0.25">
      <c r="B393" s="74"/>
      <c r="C393" s="82"/>
      <c r="D393" s="75"/>
      <c r="E393" s="81"/>
    </row>
    <row r="394" spans="2:6" hidden="1" x14ac:dyDescent="0.25">
      <c r="B394" s="268" t="s">
        <v>14</v>
      </c>
      <c r="C394" s="269"/>
      <c r="D394" s="270"/>
      <c r="E394" s="96">
        <f>SUM(E393:E393)</f>
        <v>0</v>
      </c>
    </row>
    <row r="395" spans="2:6" ht="15.75" hidden="1" x14ac:dyDescent="0.25">
      <c r="B395" s="92"/>
      <c r="C395" s="92"/>
      <c r="D395" s="92"/>
      <c r="E395" s="93"/>
    </row>
    <row r="396" spans="2:6" ht="15.75" x14ac:dyDescent="0.25">
      <c r="B396" s="92"/>
      <c r="C396" s="92"/>
      <c r="D396" s="92"/>
      <c r="E396" s="93"/>
    </row>
    <row r="397" spans="2:6" ht="16.5" thickBot="1" x14ac:dyDescent="0.3">
      <c r="B397" s="92"/>
      <c r="C397" s="92"/>
      <c r="D397" s="92"/>
      <c r="E397" s="93"/>
    </row>
    <row r="398" spans="2:6" ht="16.5" thickBot="1" x14ac:dyDescent="0.3">
      <c r="B398" s="257" t="s">
        <v>34</v>
      </c>
      <c r="C398" s="258"/>
      <c r="D398" s="258"/>
      <c r="E398" s="259">
        <f>E303+E314+E370+E376+F384</f>
        <v>121274555.94000001</v>
      </c>
      <c r="F398" s="260"/>
    </row>
    <row r="411" spans="1:6" ht="15.75" thickBot="1" x14ac:dyDescent="0.3"/>
    <row r="412" spans="1:6" ht="32.25" thickBot="1" x14ac:dyDescent="0.3">
      <c r="A412" s="4"/>
      <c r="B412" s="123" t="s">
        <v>19</v>
      </c>
      <c r="C412" s="123" t="s">
        <v>1</v>
      </c>
      <c r="D412" s="123" t="s">
        <v>20</v>
      </c>
      <c r="E412" s="135" t="s">
        <v>9</v>
      </c>
      <c r="F412" s="4"/>
    </row>
    <row r="413" spans="1:6" x14ac:dyDescent="0.25">
      <c r="A413" s="4"/>
      <c r="B413" s="100">
        <v>45932</v>
      </c>
      <c r="C413" s="203" t="s">
        <v>304</v>
      </c>
      <c r="D413" s="204" t="s">
        <v>46</v>
      </c>
      <c r="E413" s="102">
        <v>3483.1</v>
      </c>
      <c r="F413" s="4"/>
    </row>
    <row r="414" spans="1:6" x14ac:dyDescent="0.25">
      <c r="A414" s="4"/>
      <c r="B414" s="199">
        <v>45932</v>
      </c>
      <c r="C414" s="205" t="s">
        <v>305</v>
      </c>
      <c r="D414" s="116" t="s">
        <v>306</v>
      </c>
      <c r="E414" s="206">
        <v>220</v>
      </c>
      <c r="F414" s="4"/>
    </row>
    <row r="415" spans="1:6" x14ac:dyDescent="0.25">
      <c r="A415" s="4"/>
      <c r="B415" s="100">
        <v>45933</v>
      </c>
      <c r="C415" s="203" t="s">
        <v>307</v>
      </c>
      <c r="D415" s="204" t="s">
        <v>306</v>
      </c>
      <c r="E415" s="102">
        <v>13000</v>
      </c>
      <c r="F415" s="4"/>
    </row>
    <row r="416" spans="1:6" x14ac:dyDescent="0.25">
      <c r="A416" s="4"/>
      <c r="B416" s="100">
        <v>45933</v>
      </c>
      <c r="C416" s="203" t="s">
        <v>308</v>
      </c>
      <c r="D416" s="204" t="s">
        <v>306</v>
      </c>
      <c r="E416" s="102">
        <v>190</v>
      </c>
      <c r="F416" s="4"/>
    </row>
    <row r="417" spans="1:6" x14ac:dyDescent="0.25">
      <c r="A417" s="4"/>
      <c r="B417" s="100">
        <v>45936</v>
      </c>
      <c r="C417" s="203" t="s">
        <v>309</v>
      </c>
      <c r="D417" s="204" t="s">
        <v>306</v>
      </c>
      <c r="E417" s="102">
        <v>225</v>
      </c>
      <c r="F417" s="4"/>
    </row>
    <row r="418" spans="1:6" x14ac:dyDescent="0.25">
      <c r="A418" s="4"/>
      <c r="B418" s="100">
        <v>45936</v>
      </c>
      <c r="C418" s="203" t="s">
        <v>310</v>
      </c>
      <c r="D418" s="204" t="s">
        <v>306</v>
      </c>
      <c r="E418" s="102">
        <v>60</v>
      </c>
      <c r="F418" s="4"/>
    </row>
    <row r="419" spans="1:6" x14ac:dyDescent="0.25">
      <c r="A419" s="4"/>
      <c r="B419" s="100">
        <v>45937</v>
      </c>
      <c r="C419" s="203" t="s">
        <v>311</v>
      </c>
      <c r="D419" s="204" t="s">
        <v>306</v>
      </c>
      <c r="E419" s="102">
        <v>270</v>
      </c>
      <c r="F419" s="4"/>
    </row>
    <row r="420" spans="1:6" x14ac:dyDescent="0.25">
      <c r="A420" s="4"/>
      <c r="B420" s="100">
        <v>45938</v>
      </c>
      <c r="C420" s="203" t="s">
        <v>72</v>
      </c>
      <c r="D420" s="204" t="s">
        <v>306</v>
      </c>
      <c r="E420" s="102">
        <v>430</v>
      </c>
      <c r="F420" s="4"/>
    </row>
    <row r="421" spans="1:6" x14ac:dyDescent="0.25">
      <c r="A421" s="4"/>
      <c r="B421" s="100">
        <v>45938</v>
      </c>
      <c r="C421" s="203" t="s">
        <v>312</v>
      </c>
      <c r="D421" s="204" t="s">
        <v>46</v>
      </c>
      <c r="E421" s="102">
        <v>4327.3</v>
      </c>
      <c r="F421" s="4"/>
    </row>
    <row r="422" spans="1:6" x14ac:dyDescent="0.25">
      <c r="A422" s="4"/>
      <c r="B422" s="199">
        <v>45939</v>
      </c>
      <c r="C422" s="205" t="s">
        <v>313</v>
      </c>
      <c r="D422" s="116" t="s">
        <v>44</v>
      </c>
      <c r="E422" s="206">
        <v>5642.3</v>
      </c>
      <c r="F422" s="4"/>
    </row>
    <row r="423" spans="1:6" x14ac:dyDescent="0.25">
      <c r="A423" s="4"/>
      <c r="B423" s="199">
        <v>45939</v>
      </c>
      <c r="C423" s="205" t="s">
        <v>314</v>
      </c>
      <c r="D423" s="116" t="s">
        <v>306</v>
      </c>
      <c r="E423" s="206">
        <v>305</v>
      </c>
      <c r="F423" s="4"/>
    </row>
    <row r="424" spans="1:6" x14ac:dyDescent="0.25">
      <c r="A424" s="4"/>
      <c r="B424" s="199">
        <v>45940</v>
      </c>
      <c r="C424" s="205" t="s">
        <v>315</v>
      </c>
      <c r="D424" s="116" t="s">
        <v>306</v>
      </c>
      <c r="E424" s="206">
        <v>375</v>
      </c>
      <c r="F424" s="4"/>
    </row>
    <row r="425" spans="1:6" x14ac:dyDescent="0.25">
      <c r="A425" s="4"/>
      <c r="B425" s="100">
        <v>45943</v>
      </c>
      <c r="C425" s="203" t="s">
        <v>316</v>
      </c>
      <c r="D425" s="204" t="s">
        <v>306</v>
      </c>
      <c r="E425" s="102">
        <v>280</v>
      </c>
      <c r="F425" s="4"/>
    </row>
    <row r="426" spans="1:6" x14ac:dyDescent="0.25">
      <c r="A426" s="4"/>
      <c r="B426" s="100">
        <v>45943</v>
      </c>
      <c r="C426" s="203" t="s">
        <v>317</v>
      </c>
      <c r="D426" s="204" t="s">
        <v>306</v>
      </c>
      <c r="E426" s="102">
        <v>135</v>
      </c>
      <c r="F426" s="4"/>
    </row>
    <row r="427" spans="1:6" x14ac:dyDescent="0.25">
      <c r="A427" s="4"/>
      <c r="B427" s="100">
        <v>45944</v>
      </c>
      <c r="C427" s="203" t="s">
        <v>318</v>
      </c>
      <c r="D427" s="204" t="s">
        <v>306</v>
      </c>
      <c r="E427" s="102">
        <v>330</v>
      </c>
      <c r="F427" s="4"/>
    </row>
    <row r="428" spans="1:6" x14ac:dyDescent="0.25">
      <c r="A428" s="4"/>
      <c r="B428" s="100">
        <v>45945</v>
      </c>
      <c r="C428" s="203" t="s">
        <v>319</v>
      </c>
      <c r="D428" s="204" t="s">
        <v>306</v>
      </c>
      <c r="E428" s="102">
        <v>475</v>
      </c>
      <c r="F428" s="4"/>
    </row>
    <row r="429" spans="1:6" x14ac:dyDescent="0.25">
      <c r="A429" s="4"/>
      <c r="B429" s="100">
        <v>45945</v>
      </c>
      <c r="C429" s="203" t="s">
        <v>320</v>
      </c>
      <c r="D429" s="204" t="s">
        <v>46</v>
      </c>
      <c r="E429" s="102">
        <v>49381.86</v>
      </c>
      <c r="F429" s="4"/>
    </row>
    <row r="430" spans="1:6" x14ac:dyDescent="0.25">
      <c r="A430" s="4"/>
      <c r="B430" s="100">
        <v>45945</v>
      </c>
      <c r="C430" s="203" t="s">
        <v>321</v>
      </c>
      <c r="D430" s="204" t="s">
        <v>46</v>
      </c>
      <c r="E430" s="102">
        <v>21513.24</v>
      </c>
      <c r="F430" s="4"/>
    </row>
    <row r="431" spans="1:6" x14ac:dyDescent="0.25">
      <c r="A431" s="4"/>
      <c r="B431" s="100">
        <v>45945</v>
      </c>
      <c r="C431" s="203" t="s">
        <v>322</v>
      </c>
      <c r="D431" s="204" t="s">
        <v>46</v>
      </c>
      <c r="E431" s="102">
        <v>8512.4599999999991</v>
      </c>
      <c r="F431" s="4"/>
    </row>
    <row r="432" spans="1:6" x14ac:dyDescent="0.25">
      <c r="A432" s="4"/>
      <c r="B432" s="100">
        <v>45946</v>
      </c>
      <c r="C432" s="203" t="s">
        <v>323</v>
      </c>
      <c r="D432" s="204" t="s">
        <v>46</v>
      </c>
      <c r="E432" s="102">
        <v>13965</v>
      </c>
      <c r="F432" s="4"/>
    </row>
    <row r="433" spans="1:6" ht="17.25" x14ac:dyDescent="0.3">
      <c r="A433" s="4"/>
      <c r="B433" s="199">
        <v>45946</v>
      </c>
      <c r="C433" s="174" t="s">
        <v>324</v>
      </c>
      <c r="D433" s="116" t="s">
        <v>306</v>
      </c>
      <c r="E433" s="206">
        <v>325</v>
      </c>
      <c r="F433" s="4"/>
    </row>
    <row r="434" spans="1:6" x14ac:dyDescent="0.25">
      <c r="A434" s="4"/>
      <c r="B434" s="100">
        <v>45946</v>
      </c>
      <c r="C434" s="203" t="s">
        <v>325</v>
      </c>
      <c r="D434" s="204" t="s">
        <v>46</v>
      </c>
      <c r="E434" s="102">
        <v>1273.0999999999999</v>
      </c>
      <c r="F434" s="4"/>
    </row>
    <row r="435" spans="1:6" x14ac:dyDescent="0.25">
      <c r="A435" s="4"/>
      <c r="B435" s="199">
        <v>45946</v>
      </c>
      <c r="C435" s="205" t="s">
        <v>326</v>
      </c>
      <c r="D435" s="116" t="s">
        <v>46</v>
      </c>
      <c r="E435" s="206">
        <v>483340</v>
      </c>
      <c r="F435" s="4"/>
    </row>
    <row r="436" spans="1:6" x14ac:dyDescent="0.25">
      <c r="A436" s="4"/>
      <c r="B436" s="199">
        <v>45947</v>
      </c>
      <c r="C436" s="205" t="s">
        <v>327</v>
      </c>
      <c r="D436" s="116" t="s">
        <v>306</v>
      </c>
      <c r="E436" s="206">
        <v>445</v>
      </c>
      <c r="F436" s="4"/>
    </row>
    <row r="437" spans="1:6" x14ac:dyDescent="0.25">
      <c r="A437" s="4"/>
      <c r="B437" s="100">
        <v>45950</v>
      </c>
      <c r="C437" s="203" t="s">
        <v>328</v>
      </c>
      <c r="D437" s="204" t="s">
        <v>306</v>
      </c>
      <c r="E437" s="102">
        <v>835</v>
      </c>
      <c r="F437" s="4"/>
    </row>
    <row r="438" spans="1:6" x14ac:dyDescent="0.25">
      <c r="A438" s="4"/>
      <c r="B438" s="199">
        <v>45950</v>
      </c>
      <c r="C438" s="205" t="s">
        <v>329</v>
      </c>
      <c r="D438" s="116" t="s">
        <v>306</v>
      </c>
      <c r="E438" s="206">
        <v>195</v>
      </c>
      <c r="F438" s="4"/>
    </row>
    <row r="439" spans="1:6" x14ac:dyDescent="0.25">
      <c r="A439" s="4"/>
      <c r="B439" s="100">
        <v>45951</v>
      </c>
      <c r="C439" s="203" t="s">
        <v>330</v>
      </c>
      <c r="D439" s="204" t="s">
        <v>306</v>
      </c>
      <c r="E439" s="102">
        <v>355</v>
      </c>
      <c r="F439" s="4"/>
    </row>
    <row r="440" spans="1:6" x14ac:dyDescent="0.25">
      <c r="A440" s="4"/>
      <c r="B440" s="199">
        <v>45952</v>
      </c>
      <c r="C440" s="205" t="s">
        <v>331</v>
      </c>
      <c r="D440" s="116" t="s">
        <v>306</v>
      </c>
      <c r="E440" s="206">
        <v>420</v>
      </c>
      <c r="F440" s="4"/>
    </row>
    <row r="441" spans="1:6" x14ac:dyDescent="0.25">
      <c r="A441" s="4"/>
      <c r="B441" s="100">
        <v>45953</v>
      </c>
      <c r="C441" s="203" t="s">
        <v>332</v>
      </c>
      <c r="D441" s="204" t="s">
        <v>46</v>
      </c>
      <c r="E441" s="102">
        <v>1330.1</v>
      </c>
      <c r="F441" s="4"/>
    </row>
    <row r="442" spans="1:6" x14ac:dyDescent="0.25">
      <c r="A442" s="4"/>
      <c r="B442" s="100">
        <v>45954</v>
      </c>
      <c r="C442" s="203" t="s">
        <v>333</v>
      </c>
      <c r="D442" s="204" t="s">
        <v>46</v>
      </c>
      <c r="E442" s="102">
        <v>3678.3</v>
      </c>
      <c r="F442" s="4"/>
    </row>
    <row r="443" spans="1:6" x14ac:dyDescent="0.25">
      <c r="A443" s="4"/>
      <c r="B443" s="100">
        <v>45954</v>
      </c>
      <c r="C443" s="203" t="s">
        <v>334</v>
      </c>
      <c r="D443" s="204" t="s">
        <v>46</v>
      </c>
      <c r="E443" s="102">
        <v>7451</v>
      </c>
      <c r="F443" s="4"/>
    </row>
    <row r="444" spans="1:6" x14ac:dyDescent="0.25">
      <c r="A444" s="4"/>
      <c r="B444" s="100">
        <v>45954</v>
      </c>
      <c r="C444" s="203" t="s">
        <v>335</v>
      </c>
      <c r="D444" s="204" t="s">
        <v>46</v>
      </c>
      <c r="E444" s="102">
        <v>39852.480000000003</v>
      </c>
      <c r="F444" s="4"/>
    </row>
    <row r="445" spans="1:6" x14ac:dyDescent="0.25">
      <c r="A445" s="4"/>
      <c r="B445" s="199">
        <v>45957</v>
      </c>
      <c r="C445" s="205" t="s">
        <v>336</v>
      </c>
      <c r="D445" s="116" t="s">
        <v>306</v>
      </c>
      <c r="E445" s="206">
        <v>300</v>
      </c>
      <c r="F445" s="4"/>
    </row>
    <row r="446" spans="1:6" x14ac:dyDescent="0.25">
      <c r="A446" s="4"/>
      <c r="B446" s="100">
        <v>45958</v>
      </c>
      <c r="C446" s="203" t="s">
        <v>337</v>
      </c>
      <c r="D446" s="204" t="s">
        <v>306</v>
      </c>
      <c r="E446" s="102">
        <v>60</v>
      </c>
      <c r="F446" s="4"/>
    </row>
    <row r="447" spans="1:6" x14ac:dyDescent="0.25">
      <c r="A447" s="4"/>
      <c r="B447" s="100">
        <v>45959</v>
      </c>
      <c r="C447" s="203" t="s">
        <v>338</v>
      </c>
      <c r="D447" s="204" t="s">
        <v>306</v>
      </c>
      <c r="E447" s="102">
        <v>170</v>
      </c>
      <c r="F447" s="4"/>
    </row>
    <row r="448" spans="1:6" x14ac:dyDescent="0.25">
      <c r="A448" s="4"/>
      <c r="B448" s="100">
        <v>45960</v>
      </c>
      <c r="C448" s="203" t="s">
        <v>339</v>
      </c>
      <c r="D448" s="204" t="s">
        <v>306</v>
      </c>
      <c r="E448" s="102">
        <v>425</v>
      </c>
      <c r="F448" s="4"/>
    </row>
    <row r="449" spans="1:6" x14ac:dyDescent="0.25">
      <c r="A449" s="4"/>
      <c r="B449" s="100">
        <v>45961</v>
      </c>
      <c r="C449" s="203" t="s">
        <v>340</v>
      </c>
      <c r="D449" s="204" t="s">
        <v>306</v>
      </c>
      <c r="E449" s="102">
        <v>350</v>
      </c>
      <c r="F449" s="4"/>
    </row>
    <row r="450" spans="1:6" ht="15.75" thickBot="1" x14ac:dyDescent="0.3">
      <c r="B450" s="261" t="s">
        <v>4</v>
      </c>
      <c r="C450" s="261"/>
      <c r="D450" s="261"/>
      <c r="E450" s="79">
        <f>SUM(E413:E449)</f>
        <v>663925.24</v>
      </c>
    </row>
    <row r="451" spans="1:6" ht="15.75" thickTop="1" x14ac:dyDescent="0.25">
      <c r="B451" s="38"/>
      <c r="C451" s="64"/>
      <c r="D451" s="65"/>
      <c r="E451" s="66"/>
      <c r="F451" s="63"/>
    </row>
    <row r="452" spans="1:6" ht="17.25" thickBot="1" x14ac:dyDescent="0.3">
      <c r="B452" s="262" t="s">
        <v>32</v>
      </c>
      <c r="C452" s="262"/>
      <c r="D452" s="262"/>
      <c r="E452" s="262"/>
      <c r="F452" s="72"/>
    </row>
    <row r="453" spans="1:6" ht="16.5" thickBot="1" x14ac:dyDescent="0.3">
      <c r="B453" s="123" t="s">
        <v>2</v>
      </c>
      <c r="C453" s="124" t="s">
        <v>1</v>
      </c>
      <c r="D453" s="136" t="s">
        <v>8</v>
      </c>
      <c r="E453" s="137" t="s">
        <v>13</v>
      </c>
    </row>
    <row r="454" spans="1:6" x14ac:dyDescent="0.25">
      <c r="B454" s="179">
        <v>45937</v>
      </c>
      <c r="C454" s="180">
        <v>4524000035367</v>
      </c>
      <c r="D454" s="263" t="s">
        <v>52</v>
      </c>
      <c r="E454" s="181">
        <v>27381.5</v>
      </c>
    </row>
    <row r="455" spans="1:6" x14ac:dyDescent="0.25">
      <c r="B455" s="207">
        <v>45958</v>
      </c>
      <c r="C455" s="208">
        <v>4524000037518</v>
      </c>
      <c r="D455" s="264"/>
      <c r="E455" s="234">
        <v>306192</v>
      </c>
    </row>
    <row r="456" spans="1:6" x14ac:dyDescent="0.25">
      <c r="B456" s="179">
        <v>45960</v>
      </c>
      <c r="C456" s="180">
        <v>4524000037416</v>
      </c>
      <c r="D456" s="264"/>
      <c r="E456" s="181">
        <v>3187.1</v>
      </c>
    </row>
    <row r="457" spans="1:6" x14ac:dyDescent="0.25">
      <c r="B457" s="179">
        <v>45961</v>
      </c>
      <c r="C457" s="180">
        <v>4524000051289</v>
      </c>
      <c r="D457" s="265"/>
      <c r="E457" s="181">
        <v>2198.1999999999998</v>
      </c>
    </row>
    <row r="458" spans="1:6" ht="15.75" thickBot="1" x14ac:dyDescent="0.3">
      <c r="B458" s="103"/>
      <c r="C458" s="104"/>
      <c r="D458" s="105" t="s">
        <v>4</v>
      </c>
      <c r="E458" s="106">
        <f>SUM(E454:E457)</f>
        <v>338958.8</v>
      </c>
    </row>
    <row r="459" spans="1:6" ht="15.75" thickTop="1" x14ac:dyDescent="0.25">
      <c r="B459" s="38"/>
      <c r="C459" s="26"/>
      <c r="D459" s="27"/>
      <c r="E459" s="28"/>
    </row>
    <row r="460" spans="1:6" ht="18.75" x14ac:dyDescent="0.3">
      <c r="A460" s="39"/>
      <c r="B460" s="9"/>
      <c r="C460" s="20"/>
      <c r="D460" s="21"/>
      <c r="E460" s="21"/>
      <c r="F460" s="25"/>
    </row>
    <row r="461" spans="1:6" ht="16.5" x14ac:dyDescent="0.25">
      <c r="A461" s="39"/>
      <c r="B461" s="254" t="s">
        <v>15</v>
      </c>
      <c r="C461" s="254"/>
      <c r="D461" s="254"/>
      <c r="E461" s="254"/>
      <c r="F461" s="47"/>
    </row>
    <row r="462" spans="1:6" ht="16.5" x14ac:dyDescent="0.25">
      <c r="A462" s="39"/>
      <c r="B462" s="254" t="s">
        <v>21</v>
      </c>
      <c r="C462" s="254"/>
      <c r="D462" s="254"/>
      <c r="E462" s="254"/>
      <c r="F462" s="47"/>
    </row>
    <row r="463" spans="1:6" ht="16.5" x14ac:dyDescent="0.25">
      <c r="A463" s="39"/>
      <c r="B463" s="249" t="s">
        <v>341</v>
      </c>
      <c r="C463" s="249"/>
      <c r="D463" s="249"/>
      <c r="E463" s="249"/>
      <c r="F463" s="48"/>
    </row>
    <row r="464" spans="1:6" ht="16.5" x14ac:dyDescent="0.25">
      <c r="A464" s="39"/>
      <c r="B464" s="254" t="s">
        <v>22</v>
      </c>
      <c r="C464" s="254"/>
      <c r="D464" s="254"/>
      <c r="E464" s="254"/>
      <c r="F464" s="47"/>
    </row>
    <row r="465" spans="1:6" ht="16.5" x14ac:dyDescent="0.25">
      <c r="A465" s="39"/>
      <c r="B465" s="40"/>
      <c r="C465" s="40"/>
      <c r="D465" s="41"/>
      <c r="E465" s="42"/>
      <c r="F465" s="17"/>
    </row>
    <row r="466" spans="1:6" ht="16.5" x14ac:dyDescent="0.25">
      <c r="A466" s="39"/>
      <c r="B466" s="43" t="s">
        <v>2</v>
      </c>
      <c r="C466" s="44" t="s">
        <v>1</v>
      </c>
      <c r="D466" s="45" t="s">
        <v>8</v>
      </c>
      <c r="E466" s="46" t="s">
        <v>13</v>
      </c>
      <c r="F466" s="17"/>
    </row>
    <row r="467" spans="1:6" ht="16.5" x14ac:dyDescent="0.25">
      <c r="A467" s="39"/>
      <c r="B467" s="83"/>
      <c r="C467" s="84"/>
      <c r="D467" s="255" t="s">
        <v>66</v>
      </c>
      <c r="E467" s="80"/>
      <c r="F467" s="17"/>
    </row>
    <row r="468" spans="1:6" ht="16.5" x14ac:dyDescent="0.25">
      <c r="A468" s="39"/>
      <c r="B468" s="83"/>
      <c r="C468" s="84"/>
      <c r="D468" s="256"/>
      <c r="E468" s="80"/>
      <c r="F468" s="17"/>
    </row>
    <row r="469" spans="1:6" ht="16.5" x14ac:dyDescent="0.25">
      <c r="A469" s="39"/>
      <c r="B469" s="83"/>
      <c r="C469" s="84"/>
      <c r="D469" s="256"/>
      <c r="E469" s="80"/>
      <c r="F469" s="17"/>
    </row>
    <row r="470" spans="1:6" ht="16.5" x14ac:dyDescent="0.25">
      <c r="A470" s="39"/>
      <c r="B470" s="83"/>
      <c r="C470" s="84"/>
      <c r="D470" s="256"/>
      <c r="E470" s="80"/>
      <c r="F470" s="17"/>
    </row>
    <row r="471" spans="1:6" ht="17.25" thickBot="1" x14ac:dyDescent="0.3">
      <c r="A471" s="39"/>
      <c r="B471" s="40"/>
      <c r="C471" s="40"/>
      <c r="D471" s="78" t="s">
        <v>4</v>
      </c>
      <c r="E471" s="49">
        <f>SUM(E467:E470)</f>
        <v>0</v>
      </c>
      <c r="F471" s="17"/>
    </row>
    <row r="472" spans="1:6" ht="17.25" thickTop="1" x14ac:dyDescent="0.25">
      <c r="A472" s="39"/>
      <c r="B472" s="40"/>
      <c r="C472" s="68"/>
      <c r="D472" s="69"/>
      <c r="E472" s="70"/>
      <c r="F472" s="67"/>
    </row>
    <row r="473" spans="1:6" ht="15.75" x14ac:dyDescent="0.25">
      <c r="A473" s="3"/>
      <c r="B473" s="247" t="s">
        <v>15</v>
      </c>
      <c r="C473" s="247"/>
      <c r="D473" s="247"/>
      <c r="E473" s="247"/>
      <c r="F473" s="76"/>
    </row>
    <row r="474" spans="1:6" ht="15.75" x14ac:dyDescent="0.25">
      <c r="A474" s="3"/>
      <c r="B474" s="248" t="s">
        <v>31</v>
      </c>
      <c r="C474" s="248"/>
      <c r="D474" s="248"/>
      <c r="E474" s="248"/>
      <c r="F474" s="73"/>
    </row>
    <row r="475" spans="1:6" ht="16.5" x14ac:dyDescent="0.25">
      <c r="A475" s="3"/>
      <c r="B475" s="249" t="s">
        <v>39</v>
      </c>
      <c r="C475" s="249"/>
      <c r="D475" s="249"/>
      <c r="E475" s="249"/>
      <c r="F475" s="67"/>
    </row>
    <row r="476" spans="1:6" ht="15.75" x14ac:dyDescent="0.25">
      <c r="A476" s="3"/>
      <c r="B476" s="250" t="s">
        <v>37</v>
      </c>
      <c r="C476" s="250"/>
      <c r="D476" s="250"/>
      <c r="E476" s="250"/>
      <c r="F476" s="71"/>
    </row>
    <row r="477" spans="1:6" ht="15.75" x14ac:dyDescent="0.25">
      <c r="A477" s="3"/>
      <c r="B477" s="77"/>
      <c r="C477" s="77"/>
      <c r="D477" s="77"/>
      <c r="E477" s="77"/>
      <c r="F477" s="71"/>
    </row>
    <row r="478" spans="1:6" ht="16.5" x14ac:dyDescent="0.25">
      <c r="A478" s="3"/>
      <c r="B478" s="36" t="s">
        <v>23</v>
      </c>
      <c r="C478" s="36" t="s">
        <v>1</v>
      </c>
      <c r="D478" s="50" t="s">
        <v>8</v>
      </c>
      <c r="E478" s="36" t="s">
        <v>24</v>
      </c>
      <c r="F478" s="19"/>
    </row>
    <row r="479" spans="1:6" ht="29.25" x14ac:dyDescent="0.25">
      <c r="A479" s="3"/>
      <c r="B479" s="235">
        <v>45940</v>
      </c>
      <c r="C479" s="236">
        <v>4524000033140</v>
      </c>
      <c r="D479" s="237" t="s">
        <v>342</v>
      </c>
      <c r="E479" s="238">
        <v>36666.67</v>
      </c>
      <c r="F479" s="19"/>
    </row>
    <row r="480" spans="1:6" ht="16.5" x14ac:dyDescent="0.25">
      <c r="A480" s="3"/>
      <c r="B480" s="251" t="s">
        <v>14</v>
      </c>
      <c r="C480" s="252"/>
      <c r="D480" s="253"/>
      <c r="E480" s="36">
        <f>SUM(E479)</f>
        <v>36666.67</v>
      </c>
      <c r="F480" s="19"/>
    </row>
    <row r="481" spans="1:6" ht="16.5" x14ac:dyDescent="0.25">
      <c r="A481" s="3"/>
      <c r="B481" s="58"/>
      <c r="C481" s="58"/>
      <c r="D481" s="58"/>
      <c r="E481" s="18"/>
      <c r="F481" s="19"/>
    </row>
    <row r="482" spans="1:6" ht="17.25" thickBot="1" x14ac:dyDescent="0.3">
      <c r="A482" s="3"/>
      <c r="B482" s="23"/>
      <c r="C482" s="24"/>
      <c r="D482" s="37"/>
      <c r="E482" s="37"/>
      <c r="F482" s="37"/>
    </row>
    <row r="483" spans="1:6" ht="24" thickBot="1" x14ac:dyDescent="0.3">
      <c r="A483" s="3"/>
      <c r="B483" s="244" t="s">
        <v>5</v>
      </c>
      <c r="C483" s="245"/>
      <c r="D483" s="245"/>
      <c r="E483" s="118">
        <f>E480+E471+E458+E450</f>
        <v>1039550.71</v>
      </c>
    </row>
    <row r="484" spans="1:6" x14ac:dyDescent="0.25">
      <c r="A484" s="3"/>
      <c r="B484" s="20"/>
      <c r="C484" s="21"/>
      <c r="D484" s="21"/>
      <c r="E484" s="22"/>
      <c r="F484" s="3"/>
    </row>
    <row r="497" spans="1:6" ht="18.75" x14ac:dyDescent="0.3">
      <c r="B497" s="33"/>
      <c r="C497" s="33"/>
      <c r="D497" s="34"/>
      <c r="E497" s="4"/>
    </row>
    <row r="498" spans="1:6" ht="19.5" thickBot="1" x14ac:dyDescent="0.35">
      <c r="B498" s="246" t="s">
        <v>26</v>
      </c>
      <c r="C498" s="246"/>
      <c r="D498" s="246"/>
      <c r="E498" s="246"/>
      <c r="F498" s="35"/>
    </row>
    <row r="499" spans="1:6" ht="16.5" thickBot="1" x14ac:dyDescent="0.3">
      <c r="A499" s="145"/>
      <c r="B499" s="140" t="s">
        <v>1</v>
      </c>
      <c r="C499" s="141" t="s">
        <v>2</v>
      </c>
      <c r="D499" s="142" t="s">
        <v>3</v>
      </c>
      <c r="E499" s="143" t="s">
        <v>4</v>
      </c>
      <c r="F499" s="144"/>
    </row>
    <row r="500" spans="1:6" ht="15.75" x14ac:dyDescent="0.25">
      <c r="A500" s="145"/>
      <c r="B500" s="188">
        <v>510040150</v>
      </c>
      <c r="C500" s="185">
        <v>45812</v>
      </c>
      <c r="D500" s="215"/>
      <c r="E500" s="187"/>
      <c r="F500" s="144"/>
    </row>
    <row r="501" spans="1:6" ht="19.5" thickBot="1" x14ac:dyDescent="0.35">
      <c r="B501" s="240" t="s">
        <v>38</v>
      </c>
      <c r="C501" s="240"/>
      <c r="D501" s="29">
        <f>SUM(D500:D500)</f>
        <v>0</v>
      </c>
      <c r="E501" s="29">
        <f>SUM(E500:E500)</f>
        <v>0</v>
      </c>
    </row>
    <row r="502" spans="1:6" ht="15.75" thickTop="1" x14ac:dyDescent="0.25">
      <c r="B502" s="6"/>
      <c r="C502" s="6"/>
      <c r="D502" s="7"/>
      <c r="E502" s="8"/>
    </row>
    <row r="503" spans="1:6" x14ac:dyDescent="0.25">
      <c r="B503" s="6"/>
      <c r="C503" s="6"/>
      <c r="D503" s="7"/>
      <c r="E503" s="8"/>
    </row>
    <row r="504" spans="1:6" ht="19.5" thickBot="1" x14ac:dyDescent="0.35">
      <c r="B504" s="246" t="s">
        <v>41</v>
      </c>
      <c r="C504" s="246"/>
      <c r="D504" s="246"/>
      <c r="E504" s="246"/>
    </row>
    <row r="505" spans="1:6" ht="16.5" thickBot="1" x14ac:dyDescent="0.3">
      <c r="B505" s="226" t="s">
        <v>19</v>
      </c>
      <c r="C505" s="226" t="s">
        <v>1</v>
      </c>
      <c r="D505" s="226" t="s">
        <v>20</v>
      </c>
      <c r="E505" s="143" t="s">
        <v>4</v>
      </c>
    </row>
    <row r="506" spans="1:6" ht="15.75" x14ac:dyDescent="0.25">
      <c r="A506" s="139"/>
      <c r="B506" s="100"/>
      <c r="C506" s="101"/>
      <c r="D506" s="204"/>
      <c r="E506" s="102"/>
      <c r="F506" s="139"/>
    </row>
    <row r="507" spans="1:6" ht="19.5" thickBot="1" x14ac:dyDescent="0.35">
      <c r="B507" s="240" t="s">
        <v>10</v>
      </c>
      <c r="C507" s="240"/>
      <c r="D507" s="29"/>
      <c r="E507" s="29">
        <f>SUM(E506:E506)</f>
        <v>0</v>
      </c>
    </row>
    <row r="508" spans="1:6" ht="19.5" thickTop="1" x14ac:dyDescent="0.3">
      <c r="B508" s="117"/>
      <c r="C508" s="117"/>
      <c r="D508" s="34"/>
      <c r="E508" s="34"/>
    </row>
    <row r="513" spans="1:6" ht="18.75" x14ac:dyDescent="0.3">
      <c r="B513" s="117"/>
      <c r="C513" s="117"/>
      <c r="D513" s="34"/>
      <c r="E513" s="34"/>
    </row>
    <row r="514" spans="1:6" ht="19.5" thickBot="1" x14ac:dyDescent="0.35">
      <c r="B514" s="246" t="s">
        <v>33</v>
      </c>
      <c r="C514" s="246"/>
      <c r="D514" s="246"/>
      <c r="E514" s="246"/>
    </row>
    <row r="515" spans="1:6" ht="16.5" thickBot="1" x14ac:dyDescent="0.3">
      <c r="B515" s="140" t="s">
        <v>1</v>
      </c>
      <c r="C515" s="141" t="s">
        <v>2</v>
      </c>
      <c r="D515" s="142" t="s">
        <v>3</v>
      </c>
      <c r="E515" s="143" t="s">
        <v>4</v>
      </c>
    </row>
    <row r="516" spans="1:6" ht="15.75" x14ac:dyDescent="0.25">
      <c r="B516" s="157"/>
      <c r="C516" s="158"/>
      <c r="D516" s="166"/>
      <c r="E516" s="160"/>
    </row>
    <row r="517" spans="1:6" ht="19.5" thickBot="1" x14ac:dyDescent="0.35">
      <c r="B517" s="240" t="s">
        <v>10</v>
      </c>
      <c r="C517" s="240"/>
      <c r="D517" s="29">
        <f>SUM(D516:D516)</f>
        <v>0</v>
      </c>
      <c r="E517" s="29">
        <f>SUM(E516:E516)</f>
        <v>0</v>
      </c>
    </row>
    <row r="518" spans="1:6" ht="19.5" thickTop="1" x14ac:dyDescent="0.3">
      <c r="B518" s="117"/>
      <c r="C518" s="117"/>
      <c r="D518" s="34"/>
      <c r="E518" s="34"/>
    </row>
    <row r="519" spans="1:6" ht="19.5" thickBot="1" x14ac:dyDescent="0.35">
      <c r="B519" s="241" t="s">
        <v>66</v>
      </c>
      <c r="C519" s="241"/>
      <c r="D519" s="241"/>
      <c r="E519" s="242"/>
    </row>
    <row r="520" spans="1:6" ht="16.5" thickBot="1" x14ac:dyDescent="0.3">
      <c r="B520" s="225" t="s">
        <v>1</v>
      </c>
      <c r="C520" s="225" t="s">
        <v>2</v>
      </c>
      <c r="D520" s="224" t="s">
        <v>3</v>
      </c>
      <c r="E520" s="223" t="s">
        <v>4</v>
      </c>
    </row>
    <row r="521" spans="1:6" x14ac:dyDescent="0.25">
      <c r="B521" s="188"/>
      <c r="C521" s="222"/>
      <c r="D521" s="221"/>
      <c r="E521" s="186"/>
    </row>
    <row r="522" spans="1:6" x14ac:dyDescent="0.25">
      <c r="B522" s="209"/>
      <c r="C522" s="220"/>
      <c r="D522" s="219"/>
      <c r="E522" s="186"/>
    </row>
    <row r="523" spans="1:6" ht="19.5" thickBot="1" x14ac:dyDescent="0.35">
      <c r="B523" s="240" t="s">
        <v>10</v>
      </c>
      <c r="C523" s="240"/>
      <c r="D523" s="218">
        <f>SUM(D521:D522)</f>
        <v>0</v>
      </c>
      <c r="E523" s="217">
        <f>SUM(E521:E522)</f>
        <v>0</v>
      </c>
    </row>
    <row r="524" spans="1:6" ht="16.5" thickTop="1" x14ac:dyDescent="0.25">
      <c r="A524" s="216"/>
      <c r="B524" s="216"/>
      <c r="C524" s="216"/>
      <c r="D524" s="216"/>
      <c r="E524" s="216"/>
    </row>
    <row r="525" spans="1:6" ht="18.75" x14ac:dyDescent="0.3">
      <c r="B525" s="33"/>
      <c r="C525" s="33"/>
      <c r="D525" s="34"/>
      <c r="E525" s="59"/>
      <c r="F525" s="53"/>
    </row>
    <row r="526" spans="1:6" ht="15.75" thickBot="1" x14ac:dyDescent="0.3">
      <c r="B526" s="6"/>
      <c r="C526" s="6"/>
      <c r="D526" s="11"/>
      <c r="E526" s="10"/>
      <c r="F526" s="60"/>
    </row>
    <row r="527" spans="1:6" ht="24" thickBot="1" x14ac:dyDescent="0.3">
      <c r="B527" s="244" t="s">
        <v>5</v>
      </c>
      <c r="C527" s="245"/>
      <c r="D527" s="245"/>
      <c r="E527" s="118">
        <f>SUM(E507)</f>
        <v>0</v>
      </c>
      <c r="F527" s="62"/>
    </row>
    <row r="528" spans="1:6" ht="18.75" x14ac:dyDescent="0.3">
      <c r="B528" s="6"/>
      <c r="C528" s="12"/>
      <c r="D528" s="30"/>
      <c r="E528" s="10"/>
    </row>
    <row r="529" spans="2:5" x14ac:dyDescent="0.25">
      <c r="B529" s="6"/>
      <c r="C529" s="12"/>
      <c r="D529" s="7"/>
      <c r="E529" s="16"/>
    </row>
    <row r="544" spans="2:5" x14ac:dyDescent="0.25">
      <c r="B544" s="6"/>
      <c r="C544" s="6"/>
      <c r="D544" s="7"/>
      <c r="E544" s="4"/>
    </row>
    <row r="545" spans="1:5" x14ac:dyDescent="0.25">
      <c r="B545" s="6"/>
      <c r="C545" s="6"/>
      <c r="D545" s="7"/>
      <c r="E545" s="4"/>
    </row>
    <row r="546" spans="1:5" ht="18.75" x14ac:dyDescent="0.3">
      <c r="B546" s="33"/>
      <c r="C546" s="33"/>
      <c r="D546" s="34"/>
      <c r="E546" s="4"/>
    </row>
    <row r="547" spans="1:5" ht="19.5" thickBot="1" x14ac:dyDescent="0.35">
      <c r="B547" s="246" t="s">
        <v>26</v>
      </c>
      <c r="C547" s="246"/>
      <c r="D547" s="246"/>
      <c r="E547" s="246"/>
    </row>
    <row r="548" spans="1:5" ht="16.5" thickBot="1" x14ac:dyDescent="0.3">
      <c r="A548" s="145"/>
      <c r="B548" s="140" t="s">
        <v>1</v>
      </c>
      <c r="C548" s="141" t="s">
        <v>2</v>
      </c>
      <c r="D548" s="142" t="s">
        <v>3</v>
      </c>
      <c r="E548" s="143" t="s">
        <v>4</v>
      </c>
    </row>
    <row r="549" spans="1:5" ht="15.75" x14ac:dyDescent="0.25">
      <c r="A549" s="145"/>
      <c r="B549" s="188">
        <v>510040150</v>
      </c>
      <c r="C549" s="185">
        <v>45812</v>
      </c>
      <c r="D549" s="215"/>
      <c r="E549" s="187"/>
    </row>
    <row r="550" spans="1:5" ht="19.5" thickBot="1" x14ac:dyDescent="0.35">
      <c r="B550" s="240" t="s">
        <v>38</v>
      </c>
      <c r="C550" s="240"/>
      <c r="D550" s="29">
        <f>SUM(D549:D549)</f>
        <v>0</v>
      </c>
      <c r="E550" s="29">
        <f>SUM(E549:E549)</f>
        <v>0</v>
      </c>
    </row>
    <row r="551" spans="1:5" ht="15.75" thickTop="1" x14ac:dyDescent="0.25">
      <c r="B551" s="6"/>
      <c r="C551" s="6"/>
      <c r="D551" s="7"/>
      <c r="E551" s="8"/>
    </row>
    <row r="552" spans="1:5" x14ac:dyDescent="0.25">
      <c r="B552" s="6"/>
      <c r="C552" s="6"/>
      <c r="D552" s="7"/>
      <c r="E552" s="8"/>
    </row>
    <row r="553" spans="1:5" ht="19.5" thickBot="1" x14ac:dyDescent="0.35">
      <c r="B553" s="246" t="s">
        <v>11</v>
      </c>
      <c r="C553" s="246"/>
      <c r="D553" s="246"/>
      <c r="E553" s="246"/>
    </row>
    <row r="554" spans="1:5" ht="16.5" thickBot="1" x14ac:dyDescent="0.3">
      <c r="B554" s="123" t="s">
        <v>2</v>
      </c>
      <c r="C554" s="124" t="s">
        <v>1</v>
      </c>
      <c r="D554" s="125" t="s">
        <v>63</v>
      </c>
      <c r="E554" s="126" t="s">
        <v>13</v>
      </c>
    </row>
    <row r="555" spans="1:5" ht="43.5" x14ac:dyDescent="0.25">
      <c r="B555" s="239">
        <v>45951</v>
      </c>
      <c r="C555" s="202">
        <v>143112</v>
      </c>
      <c r="D555" s="202" t="s">
        <v>343</v>
      </c>
      <c r="E555" s="227">
        <v>202000000</v>
      </c>
    </row>
    <row r="556" spans="1:5" ht="29.25" x14ac:dyDescent="0.25">
      <c r="B556" s="100">
        <v>45951</v>
      </c>
      <c r="C556" s="202" t="s">
        <v>344</v>
      </c>
      <c r="D556" s="202" t="s">
        <v>70</v>
      </c>
      <c r="E556" s="227">
        <v>84000000</v>
      </c>
    </row>
    <row r="557" spans="1:5" ht="19.5" thickBot="1" x14ac:dyDescent="0.35">
      <c r="B557" s="240" t="s">
        <v>10</v>
      </c>
      <c r="C557" s="240"/>
      <c r="D557" s="29"/>
      <c r="E557" s="29">
        <f>SUM(E555:E556)</f>
        <v>286000000</v>
      </c>
    </row>
    <row r="558" spans="1:5" ht="19.5" thickTop="1" x14ac:dyDescent="0.3">
      <c r="B558" s="117"/>
      <c r="C558" s="117"/>
      <c r="D558" s="34"/>
      <c r="E558" s="34"/>
    </row>
    <row r="563" spans="1:5" ht="18.75" x14ac:dyDescent="0.3">
      <c r="B563" s="117"/>
      <c r="C563" s="117"/>
      <c r="D563" s="34"/>
      <c r="E563" s="34"/>
    </row>
    <row r="564" spans="1:5" ht="19.5" thickBot="1" x14ac:dyDescent="0.35">
      <c r="B564" s="246" t="s">
        <v>33</v>
      </c>
      <c r="C564" s="246"/>
      <c r="D564" s="246"/>
      <c r="E564" s="246"/>
    </row>
    <row r="565" spans="1:5" ht="16.5" thickBot="1" x14ac:dyDescent="0.3">
      <c r="B565" s="140" t="s">
        <v>1</v>
      </c>
      <c r="C565" s="141" t="s">
        <v>2</v>
      </c>
      <c r="D565" s="142" t="s">
        <v>3</v>
      </c>
      <c r="E565" s="143" t="s">
        <v>4</v>
      </c>
    </row>
    <row r="566" spans="1:5" ht="15.75" x14ac:dyDescent="0.25">
      <c r="B566" s="157"/>
      <c r="C566" s="158"/>
      <c r="D566" s="166"/>
      <c r="E566" s="160"/>
    </row>
    <row r="567" spans="1:5" ht="19.5" thickBot="1" x14ac:dyDescent="0.35">
      <c r="B567" s="240" t="s">
        <v>10</v>
      </c>
      <c r="C567" s="240"/>
      <c r="D567" s="29">
        <f>SUM(D566:D566)</f>
        <v>0</v>
      </c>
      <c r="E567" s="29">
        <f>SUM(E566:E566)</f>
        <v>0</v>
      </c>
    </row>
    <row r="568" spans="1:5" ht="19.5" thickTop="1" x14ac:dyDescent="0.3">
      <c r="B568" s="117"/>
      <c r="C568" s="117"/>
      <c r="D568" s="34"/>
      <c r="E568" s="34"/>
    </row>
    <row r="569" spans="1:5" ht="19.5" thickBot="1" x14ac:dyDescent="0.35">
      <c r="B569" s="241" t="s">
        <v>66</v>
      </c>
      <c r="C569" s="241"/>
      <c r="D569" s="241"/>
      <c r="E569" s="242"/>
    </row>
    <row r="570" spans="1:5" ht="16.5" thickBot="1" x14ac:dyDescent="0.3">
      <c r="B570" s="225" t="s">
        <v>1</v>
      </c>
      <c r="C570" s="225" t="s">
        <v>2</v>
      </c>
      <c r="D570" s="224" t="s">
        <v>3</v>
      </c>
      <c r="E570" s="223" t="s">
        <v>4</v>
      </c>
    </row>
    <row r="571" spans="1:5" x14ac:dyDescent="0.25">
      <c r="B571" s="188"/>
      <c r="C571" s="222"/>
      <c r="D571" s="221"/>
      <c r="E571" s="186"/>
    </row>
    <row r="572" spans="1:5" x14ac:dyDescent="0.25">
      <c r="B572" s="209"/>
      <c r="C572" s="220"/>
      <c r="D572" s="219"/>
      <c r="E572" s="186"/>
    </row>
    <row r="573" spans="1:5" ht="19.5" thickBot="1" x14ac:dyDescent="0.35">
      <c r="B573" s="240" t="s">
        <v>10</v>
      </c>
      <c r="C573" s="240"/>
      <c r="D573" s="218">
        <f>SUM(D571:D572)</f>
        <v>0</v>
      </c>
      <c r="E573" s="217">
        <f>SUM(E571:E572)</f>
        <v>0</v>
      </c>
    </row>
    <row r="574" spans="1:5" ht="16.5" thickTop="1" x14ac:dyDescent="0.25">
      <c r="A574" s="243"/>
      <c r="B574" s="243"/>
      <c r="C574" s="243"/>
      <c r="D574" s="243"/>
      <c r="E574" s="243"/>
    </row>
    <row r="575" spans="1:5" ht="18.75" x14ac:dyDescent="0.3">
      <c r="B575" s="33"/>
      <c r="C575" s="33"/>
      <c r="D575" s="34"/>
      <c r="E575" s="59"/>
    </row>
    <row r="576" spans="1:5" ht="15.75" thickBot="1" x14ac:dyDescent="0.3">
      <c r="B576" s="6"/>
      <c r="C576" s="6"/>
      <c r="D576" s="11"/>
      <c r="E576" s="10"/>
    </row>
    <row r="577" spans="2:5" ht="24" thickBot="1" x14ac:dyDescent="0.3">
      <c r="B577" s="244" t="s">
        <v>5</v>
      </c>
      <c r="C577" s="245"/>
      <c r="D577" s="245"/>
      <c r="E577" s="118">
        <f>SUM(E557)</f>
        <v>286000000</v>
      </c>
    </row>
    <row r="578" spans="2:5" ht="18.75" x14ac:dyDescent="0.3">
      <c r="B578" s="6"/>
      <c r="C578" s="12"/>
      <c r="D578" s="30"/>
      <c r="E578" s="10"/>
    </row>
    <row r="604" spans="1:6" ht="21" x14ac:dyDescent="0.35">
      <c r="A604" s="332" t="s">
        <v>345</v>
      </c>
      <c r="B604" s="332" t="s">
        <v>346</v>
      </c>
      <c r="C604" s="332" t="s">
        <v>347</v>
      </c>
      <c r="D604" s="332" t="s">
        <v>348</v>
      </c>
      <c r="E604" s="332" t="s">
        <v>349</v>
      </c>
      <c r="F604" s="332" t="s">
        <v>350</v>
      </c>
    </row>
    <row r="605" spans="1:6" x14ac:dyDescent="0.25">
      <c r="A605" s="326" t="s">
        <v>355</v>
      </c>
      <c r="B605" s="326" t="s">
        <v>399</v>
      </c>
      <c r="C605" s="326" t="s">
        <v>409</v>
      </c>
      <c r="D605" s="326" t="s">
        <v>354</v>
      </c>
      <c r="E605" s="326" t="s">
        <v>352</v>
      </c>
      <c r="F605" s="325">
        <v>300000</v>
      </c>
    </row>
    <row r="606" spans="1:6" x14ac:dyDescent="0.25">
      <c r="A606" s="326" t="s">
        <v>356</v>
      </c>
      <c r="B606" s="326" t="s">
        <v>400</v>
      </c>
      <c r="C606" s="326" t="s">
        <v>410</v>
      </c>
      <c r="D606" s="326" t="s">
        <v>54</v>
      </c>
      <c r="E606" s="326" t="s">
        <v>352</v>
      </c>
      <c r="F606" s="325">
        <v>191212.76</v>
      </c>
    </row>
    <row r="607" spans="1:6" x14ac:dyDescent="0.25">
      <c r="A607" s="326" t="s">
        <v>357</v>
      </c>
      <c r="B607" s="326" t="s">
        <v>400</v>
      </c>
      <c r="C607" s="326" t="s">
        <v>411</v>
      </c>
      <c r="D607" s="326" t="s">
        <v>351</v>
      </c>
      <c r="E607" s="326" t="s">
        <v>352</v>
      </c>
      <c r="F607" s="325">
        <v>20710</v>
      </c>
    </row>
    <row r="608" spans="1:6" x14ac:dyDescent="0.25">
      <c r="A608" s="326" t="s">
        <v>358</v>
      </c>
      <c r="B608" s="326" t="s">
        <v>401</v>
      </c>
      <c r="C608" s="326" t="s">
        <v>412</v>
      </c>
      <c r="D608" s="326" t="s">
        <v>354</v>
      </c>
      <c r="E608" s="326" t="s">
        <v>352</v>
      </c>
      <c r="F608" s="325">
        <v>75000</v>
      </c>
    </row>
    <row r="609" spans="1:6" x14ac:dyDescent="0.25">
      <c r="A609" s="326" t="s">
        <v>359</v>
      </c>
      <c r="B609" s="326" t="s">
        <v>402</v>
      </c>
      <c r="C609" s="326" t="s">
        <v>413</v>
      </c>
      <c r="D609" s="326" t="s">
        <v>54</v>
      </c>
      <c r="E609" s="326" t="s">
        <v>352</v>
      </c>
      <c r="F609" s="325">
        <v>115000</v>
      </c>
    </row>
    <row r="610" spans="1:6" x14ac:dyDescent="0.25">
      <c r="A610" s="326" t="s">
        <v>360</v>
      </c>
      <c r="B610" s="326" t="s">
        <v>402</v>
      </c>
      <c r="C610" s="326" t="s">
        <v>414</v>
      </c>
      <c r="D610" s="326" t="s">
        <v>54</v>
      </c>
      <c r="E610" s="326" t="s">
        <v>352</v>
      </c>
      <c r="F610" s="325">
        <v>19166.669999999998</v>
      </c>
    </row>
    <row r="611" spans="1:6" x14ac:dyDescent="0.25">
      <c r="A611" s="326" t="s">
        <v>361</v>
      </c>
      <c r="B611" s="326" t="s">
        <v>402</v>
      </c>
      <c r="C611" s="326" t="s">
        <v>415</v>
      </c>
      <c r="D611" s="326" t="s">
        <v>54</v>
      </c>
      <c r="E611" s="326" t="s">
        <v>352</v>
      </c>
      <c r="F611" s="325">
        <v>19166.669999999998</v>
      </c>
    </row>
    <row r="612" spans="1:6" x14ac:dyDescent="0.25">
      <c r="A612" s="326" t="s">
        <v>362</v>
      </c>
      <c r="B612" s="326" t="s">
        <v>402</v>
      </c>
      <c r="C612" s="326" t="s">
        <v>416</v>
      </c>
      <c r="D612" s="326" t="s">
        <v>54</v>
      </c>
      <c r="E612" s="326" t="s">
        <v>352</v>
      </c>
      <c r="F612" s="325">
        <v>19166.669999999998</v>
      </c>
    </row>
    <row r="613" spans="1:6" x14ac:dyDescent="0.25">
      <c r="A613" s="326" t="s">
        <v>363</v>
      </c>
      <c r="B613" s="326" t="s">
        <v>402</v>
      </c>
      <c r="C613" s="326" t="s">
        <v>417</v>
      </c>
      <c r="D613" s="326" t="s">
        <v>54</v>
      </c>
      <c r="E613" s="326" t="s">
        <v>352</v>
      </c>
      <c r="F613" s="325">
        <v>19166.669999999998</v>
      </c>
    </row>
    <row r="614" spans="1:6" x14ac:dyDescent="0.25">
      <c r="A614" s="326" t="s">
        <v>364</v>
      </c>
      <c r="B614" s="326" t="s">
        <v>402</v>
      </c>
      <c r="C614" s="326" t="s">
        <v>418</v>
      </c>
      <c r="D614" s="326" t="s">
        <v>54</v>
      </c>
      <c r="E614" s="326" t="s">
        <v>352</v>
      </c>
      <c r="F614" s="325">
        <v>19166.66</v>
      </c>
    </row>
    <row r="615" spans="1:6" x14ac:dyDescent="0.25">
      <c r="A615" s="326" t="s">
        <v>365</v>
      </c>
      <c r="B615" s="326" t="s">
        <v>402</v>
      </c>
      <c r="C615" s="326" t="s">
        <v>419</v>
      </c>
      <c r="D615" s="326" t="s">
        <v>54</v>
      </c>
      <c r="E615" s="326" t="s">
        <v>352</v>
      </c>
      <c r="F615" s="325">
        <v>19166.66</v>
      </c>
    </row>
    <row r="616" spans="1:6" x14ac:dyDescent="0.25">
      <c r="A616" s="326" t="s">
        <v>366</v>
      </c>
      <c r="B616" s="326" t="s">
        <v>402</v>
      </c>
      <c r="C616" s="326" t="s">
        <v>420</v>
      </c>
      <c r="D616" s="326" t="s">
        <v>54</v>
      </c>
      <c r="E616" s="326" t="s">
        <v>352</v>
      </c>
      <c r="F616" s="325">
        <v>14118.43</v>
      </c>
    </row>
    <row r="617" spans="1:6" x14ac:dyDescent="0.25">
      <c r="A617" s="326" t="s">
        <v>367</v>
      </c>
      <c r="B617" s="326" t="s">
        <v>402</v>
      </c>
      <c r="C617" s="326" t="s">
        <v>421</v>
      </c>
      <c r="D617" s="326" t="s">
        <v>54</v>
      </c>
      <c r="E617" s="326" t="s">
        <v>352</v>
      </c>
      <c r="F617" s="325">
        <v>133302.56</v>
      </c>
    </row>
    <row r="618" spans="1:6" x14ac:dyDescent="0.25">
      <c r="A618" s="326" t="s">
        <v>368</v>
      </c>
      <c r="B618" s="326" t="s">
        <v>402</v>
      </c>
      <c r="C618" s="326" t="s">
        <v>422</v>
      </c>
      <c r="D618" s="326" t="s">
        <v>54</v>
      </c>
      <c r="E618" s="326" t="s">
        <v>352</v>
      </c>
      <c r="F618" s="325">
        <v>53122.16</v>
      </c>
    </row>
    <row r="619" spans="1:6" s="330" customFormat="1" x14ac:dyDescent="0.25">
      <c r="A619" s="326" t="s">
        <v>369</v>
      </c>
      <c r="B619" s="326" t="s">
        <v>403</v>
      </c>
      <c r="C619" s="326" t="s">
        <v>423</v>
      </c>
      <c r="D619" s="326" t="s">
        <v>351</v>
      </c>
      <c r="E619" s="326" t="s">
        <v>352</v>
      </c>
      <c r="F619" s="325">
        <v>9080</v>
      </c>
    </row>
    <row r="620" spans="1:6" s="330" customFormat="1" x14ac:dyDescent="0.25">
      <c r="A620" s="326" t="s">
        <v>370</v>
      </c>
      <c r="B620" s="326" t="s">
        <v>403</v>
      </c>
      <c r="C620" s="326" t="s">
        <v>424</v>
      </c>
      <c r="D620" s="326" t="s">
        <v>351</v>
      </c>
      <c r="E620" s="326" t="s">
        <v>352</v>
      </c>
      <c r="F620" s="325">
        <v>16050.07</v>
      </c>
    </row>
    <row r="621" spans="1:6" s="330" customFormat="1" x14ac:dyDescent="0.25">
      <c r="A621" s="326" t="s">
        <v>371</v>
      </c>
      <c r="B621" s="326" t="s">
        <v>404</v>
      </c>
      <c r="C621" s="326" t="s">
        <v>425</v>
      </c>
      <c r="D621" s="326" t="s">
        <v>351</v>
      </c>
      <c r="E621" s="326" t="s">
        <v>352</v>
      </c>
      <c r="F621" s="325">
        <v>14872.07</v>
      </c>
    </row>
    <row r="622" spans="1:6" s="330" customFormat="1" x14ac:dyDescent="0.25">
      <c r="A622" s="326" t="s">
        <v>372</v>
      </c>
      <c r="B622" s="326" t="s">
        <v>404</v>
      </c>
      <c r="C622" s="326" t="s">
        <v>426</v>
      </c>
      <c r="D622" s="326" t="s">
        <v>351</v>
      </c>
      <c r="E622" s="326" t="s">
        <v>352</v>
      </c>
      <c r="F622" s="325">
        <v>182000</v>
      </c>
    </row>
    <row r="623" spans="1:6" s="330" customFormat="1" x14ac:dyDescent="0.25">
      <c r="A623" s="326" t="s">
        <v>373</v>
      </c>
      <c r="B623" s="326" t="s">
        <v>404</v>
      </c>
      <c r="C623" s="326" t="s">
        <v>427</v>
      </c>
      <c r="D623" s="326" t="s">
        <v>54</v>
      </c>
      <c r="E623" s="326" t="s">
        <v>352</v>
      </c>
      <c r="F623" s="325">
        <v>156196.67000000001</v>
      </c>
    </row>
    <row r="624" spans="1:6" s="330" customFormat="1" x14ac:dyDescent="0.25">
      <c r="A624" s="326" t="s">
        <v>374</v>
      </c>
      <c r="B624" s="326" t="s">
        <v>404</v>
      </c>
      <c r="C624" s="326" t="s">
        <v>428</v>
      </c>
      <c r="D624" s="326" t="s">
        <v>54</v>
      </c>
      <c r="E624" s="326" t="s">
        <v>352</v>
      </c>
      <c r="F624" s="325">
        <v>94605.96</v>
      </c>
    </row>
    <row r="625" spans="1:6" s="330" customFormat="1" x14ac:dyDescent="0.25">
      <c r="A625" s="326" t="s">
        <v>375</v>
      </c>
      <c r="B625" s="326" t="s">
        <v>404</v>
      </c>
      <c r="C625" s="326" t="s">
        <v>429</v>
      </c>
      <c r="D625" s="326" t="s">
        <v>54</v>
      </c>
      <c r="E625" s="326" t="s">
        <v>352</v>
      </c>
      <c r="F625" s="325">
        <v>89311.79</v>
      </c>
    </row>
    <row r="626" spans="1:6" s="330" customFormat="1" x14ac:dyDescent="0.25">
      <c r="A626" s="326" t="s">
        <v>376</v>
      </c>
      <c r="B626" s="326" t="s">
        <v>404</v>
      </c>
      <c r="C626" s="326" t="s">
        <v>430</v>
      </c>
      <c r="D626" s="326" t="s">
        <v>54</v>
      </c>
      <c r="E626" s="326" t="s">
        <v>352</v>
      </c>
      <c r="F626" s="325">
        <v>211402.99</v>
      </c>
    </row>
    <row r="627" spans="1:6" s="330" customFormat="1" x14ac:dyDescent="0.25">
      <c r="A627" s="326" t="s">
        <v>377</v>
      </c>
      <c r="B627" s="326" t="s">
        <v>404</v>
      </c>
      <c r="C627" s="326" t="s">
        <v>431</v>
      </c>
      <c r="D627" s="326" t="s">
        <v>54</v>
      </c>
      <c r="E627" s="326" t="s">
        <v>352</v>
      </c>
      <c r="F627" s="325">
        <v>89054.42</v>
      </c>
    </row>
    <row r="628" spans="1:6" s="330" customFormat="1" x14ac:dyDescent="0.25">
      <c r="A628" s="326" t="s">
        <v>378</v>
      </c>
      <c r="B628" s="326" t="s">
        <v>404</v>
      </c>
      <c r="C628" s="326" t="s">
        <v>432</v>
      </c>
      <c r="D628" s="326" t="s">
        <v>54</v>
      </c>
      <c r="E628" s="326" t="s">
        <v>352</v>
      </c>
      <c r="F628" s="325">
        <v>63905.46</v>
      </c>
    </row>
    <row r="629" spans="1:6" s="330" customFormat="1" x14ac:dyDescent="0.25">
      <c r="A629" s="326" t="s">
        <v>379</v>
      </c>
      <c r="B629" s="326" t="s">
        <v>404</v>
      </c>
      <c r="C629" s="326" t="s">
        <v>433</v>
      </c>
      <c r="D629" s="326" t="s">
        <v>54</v>
      </c>
      <c r="E629" s="326" t="s">
        <v>352</v>
      </c>
      <c r="F629" s="325">
        <v>167851.45</v>
      </c>
    </row>
    <row r="630" spans="1:6" s="330" customFormat="1" x14ac:dyDescent="0.25">
      <c r="A630" s="326" t="s">
        <v>380</v>
      </c>
      <c r="B630" s="326" t="s">
        <v>404</v>
      </c>
      <c r="C630" s="326" t="s">
        <v>434</v>
      </c>
      <c r="D630" s="326" t="s">
        <v>54</v>
      </c>
      <c r="E630" s="326" t="s">
        <v>352</v>
      </c>
      <c r="F630" s="325">
        <v>0</v>
      </c>
    </row>
    <row r="631" spans="1:6" s="330" customFormat="1" x14ac:dyDescent="0.25">
      <c r="A631" s="326" t="s">
        <v>381</v>
      </c>
      <c r="B631" s="326" t="s">
        <v>404</v>
      </c>
      <c r="C631" s="326" t="s">
        <v>435</v>
      </c>
      <c r="D631" s="326" t="s">
        <v>54</v>
      </c>
      <c r="E631" s="326" t="s">
        <v>352</v>
      </c>
      <c r="F631" s="325">
        <v>156461.21</v>
      </c>
    </row>
    <row r="632" spans="1:6" s="330" customFormat="1" x14ac:dyDescent="0.25">
      <c r="A632" s="326" t="s">
        <v>382</v>
      </c>
      <c r="B632" s="326" t="s">
        <v>404</v>
      </c>
      <c r="C632" s="326" t="s">
        <v>436</v>
      </c>
      <c r="D632" s="326" t="s">
        <v>54</v>
      </c>
      <c r="E632" s="326" t="s">
        <v>352</v>
      </c>
      <c r="F632" s="325">
        <v>251498.12</v>
      </c>
    </row>
    <row r="633" spans="1:6" s="330" customFormat="1" x14ac:dyDescent="0.25">
      <c r="A633" s="326" t="s">
        <v>383</v>
      </c>
      <c r="B633" s="326" t="s">
        <v>404</v>
      </c>
      <c r="C633" s="326" t="s">
        <v>437</v>
      </c>
      <c r="D633" s="326" t="s">
        <v>54</v>
      </c>
      <c r="E633" s="326" t="s">
        <v>352</v>
      </c>
      <c r="F633" s="325">
        <v>230563.72</v>
      </c>
    </row>
    <row r="634" spans="1:6" s="330" customFormat="1" x14ac:dyDescent="0.25">
      <c r="A634" s="326" t="s">
        <v>384</v>
      </c>
      <c r="B634" s="326" t="s">
        <v>404</v>
      </c>
      <c r="C634" s="326" t="s">
        <v>438</v>
      </c>
      <c r="D634" s="326" t="s">
        <v>54</v>
      </c>
      <c r="E634" s="326" t="s">
        <v>352</v>
      </c>
      <c r="F634" s="325">
        <v>355758.84</v>
      </c>
    </row>
    <row r="635" spans="1:6" s="330" customFormat="1" x14ac:dyDescent="0.25">
      <c r="A635" s="326" t="s">
        <v>385</v>
      </c>
      <c r="B635" s="326" t="s">
        <v>404</v>
      </c>
      <c r="C635" s="326" t="s">
        <v>439</v>
      </c>
      <c r="D635" s="326" t="s">
        <v>54</v>
      </c>
      <c r="E635" s="326" t="s">
        <v>352</v>
      </c>
      <c r="F635" s="325">
        <v>151442.16</v>
      </c>
    </row>
    <row r="636" spans="1:6" s="330" customFormat="1" x14ac:dyDescent="0.25">
      <c r="A636" s="326" t="s">
        <v>386</v>
      </c>
      <c r="B636" s="326" t="s">
        <v>404</v>
      </c>
      <c r="C636" s="326" t="s">
        <v>440</v>
      </c>
      <c r="D636" s="326" t="s">
        <v>354</v>
      </c>
      <c r="E636" s="326" t="s">
        <v>352</v>
      </c>
      <c r="F636" s="325">
        <v>125000</v>
      </c>
    </row>
    <row r="637" spans="1:6" s="330" customFormat="1" x14ac:dyDescent="0.25">
      <c r="A637" s="326" t="s">
        <v>387</v>
      </c>
      <c r="B637" s="326" t="s">
        <v>405</v>
      </c>
      <c r="C637" s="326" t="s">
        <v>441</v>
      </c>
      <c r="D637" s="326" t="s">
        <v>351</v>
      </c>
      <c r="E637" s="326" t="s">
        <v>352</v>
      </c>
      <c r="F637" s="325">
        <v>40348.81</v>
      </c>
    </row>
    <row r="638" spans="1:6" s="330" customFormat="1" x14ac:dyDescent="0.25">
      <c r="A638" s="326" t="s">
        <v>388</v>
      </c>
      <c r="B638" s="326" t="s">
        <v>406</v>
      </c>
      <c r="C638" s="326" t="s">
        <v>442</v>
      </c>
      <c r="D638" s="326" t="s">
        <v>54</v>
      </c>
      <c r="E638" s="326" t="s">
        <v>352</v>
      </c>
      <c r="F638" s="325">
        <v>28246.3</v>
      </c>
    </row>
    <row r="639" spans="1:6" s="330" customFormat="1" x14ac:dyDescent="0.25">
      <c r="A639" s="326" t="s">
        <v>389</v>
      </c>
      <c r="B639" s="326" t="s">
        <v>406</v>
      </c>
      <c r="C639" s="326" t="s">
        <v>443</v>
      </c>
      <c r="D639" s="326" t="s">
        <v>54</v>
      </c>
      <c r="E639" s="326" t="s">
        <v>352</v>
      </c>
      <c r="F639" s="325">
        <v>882172.33</v>
      </c>
    </row>
    <row r="640" spans="1:6" s="330" customFormat="1" x14ac:dyDescent="0.25">
      <c r="A640" s="326" t="s">
        <v>390</v>
      </c>
      <c r="B640" s="326" t="s">
        <v>406</v>
      </c>
      <c r="C640" s="326" t="s">
        <v>444</v>
      </c>
      <c r="D640" s="326" t="s">
        <v>354</v>
      </c>
      <c r="E640" s="326" t="s">
        <v>352</v>
      </c>
      <c r="F640" s="325">
        <v>250000</v>
      </c>
    </row>
    <row r="641" spans="1:6" s="330" customFormat="1" x14ac:dyDescent="0.25">
      <c r="A641" s="326" t="s">
        <v>391</v>
      </c>
      <c r="B641" s="326" t="s">
        <v>407</v>
      </c>
      <c r="C641" s="326" t="s">
        <v>353</v>
      </c>
      <c r="D641" s="326" t="s">
        <v>351</v>
      </c>
      <c r="E641" s="326" t="s">
        <v>352</v>
      </c>
      <c r="F641" s="325">
        <v>162423.35999999999</v>
      </c>
    </row>
    <row r="642" spans="1:6" s="330" customFormat="1" x14ac:dyDescent="0.25">
      <c r="A642" s="326" t="s">
        <v>392</v>
      </c>
      <c r="B642" s="326" t="s">
        <v>408</v>
      </c>
      <c r="C642" s="326" t="s">
        <v>445</v>
      </c>
      <c r="D642" s="326" t="s">
        <v>54</v>
      </c>
      <c r="E642" s="326" t="s">
        <v>352</v>
      </c>
      <c r="F642" s="325">
        <v>29047.97</v>
      </c>
    </row>
    <row r="643" spans="1:6" s="330" customFormat="1" x14ac:dyDescent="0.25">
      <c r="A643" s="326" t="s">
        <v>393</v>
      </c>
      <c r="B643" s="326" t="s">
        <v>408</v>
      </c>
      <c r="C643" s="326" t="s">
        <v>446</v>
      </c>
      <c r="D643" s="326" t="s">
        <v>54</v>
      </c>
      <c r="E643" s="326" t="s">
        <v>352</v>
      </c>
      <c r="F643" s="325">
        <v>56532.39</v>
      </c>
    </row>
    <row r="644" spans="1:6" s="330" customFormat="1" x14ac:dyDescent="0.25">
      <c r="A644" s="326" t="s">
        <v>394</v>
      </c>
      <c r="B644" s="326" t="s">
        <v>408</v>
      </c>
      <c r="C644" s="326" t="s">
        <v>447</v>
      </c>
      <c r="D644" s="326" t="s">
        <v>54</v>
      </c>
      <c r="E644" s="326" t="s">
        <v>352</v>
      </c>
      <c r="F644" s="325">
        <v>78942.2</v>
      </c>
    </row>
    <row r="645" spans="1:6" s="330" customFormat="1" x14ac:dyDescent="0.25">
      <c r="A645" s="326" t="s">
        <v>395</v>
      </c>
      <c r="B645" s="326" t="s">
        <v>408</v>
      </c>
      <c r="C645" s="326" t="s">
        <v>448</v>
      </c>
      <c r="D645" s="326" t="s">
        <v>54</v>
      </c>
      <c r="E645" s="326" t="s">
        <v>352</v>
      </c>
      <c r="F645" s="325">
        <v>145844.18</v>
      </c>
    </row>
    <row r="646" spans="1:6" s="330" customFormat="1" x14ac:dyDescent="0.25">
      <c r="A646" s="326" t="s">
        <v>396</v>
      </c>
      <c r="B646" s="326" t="s">
        <v>408</v>
      </c>
      <c r="C646" s="326" t="s">
        <v>449</v>
      </c>
      <c r="D646" s="326" t="s">
        <v>54</v>
      </c>
      <c r="E646" s="326" t="s">
        <v>352</v>
      </c>
      <c r="F646" s="325">
        <v>221379.22</v>
      </c>
    </row>
    <row r="647" spans="1:6" s="330" customFormat="1" x14ac:dyDescent="0.25">
      <c r="A647" s="326" t="s">
        <v>397</v>
      </c>
      <c r="B647" s="326" t="s">
        <v>408</v>
      </c>
      <c r="C647" s="326" t="s">
        <v>450</v>
      </c>
      <c r="D647" s="326" t="s">
        <v>54</v>
      </c>
      <c r="E647" s="326" t="s">
        <v>352</v>
      </c>
      <c r="F647" s="325">
        <v>126635.89</v>
      </c>
    </row>
    <row r="648" spans="1:6" s="330" customFormat="1" x14ac:dyDescent="0.25">
      <c r="A648" s="326" t="s">
        <v>398</v>
      </c>
      <c r="B648" s="326" t="s">
        <v>408</v>
      </c>
      <c r="C648" s="326" t="s">
        <v>451</v>
      </c>
      <c r="D648" s="326" t="s">
        <v>54</v>
      </c>
      <c r="E648" s="326" t="s">
        <v>352</v>
      </c>
      <c r="F648" s="325">
        <v>111085.47</v>
      </c>
    </row>
    <row r="649" spans="1:6" ht="18.75" x14ac:dyDescent="0.3">
      <c r="A649" s="328" t="s">
        <v>452</v>
      </c>
      <c r="B649" s="327"/>
      <c r="C649" s="327"/>
      <c r="D649" s="327"/>
      <c r="E649" s="324">
        <f>SUM(F605:F648)</f>
        <v>5515178.959999999</v>
      </c>
      <c r="F649" s="323"/>
    </row>
    <row r="650" spans="1:6" x14ac:dyDescent="0.25">
      <c r="A650" s="330"/>
      <c r="B650" s="330"/>
      <c r="C650" s="330"/>
      <c r="D650" s="330"/>
      <c r="E650" s="330"/>
      <c r="F650" s="330"/>
    </row>
  </sheetData>
  <mergeCells count="73">
    <mergeCell ref="A649:D649"/>
    <mergeCell ref="E649:F649"/>
    <mergeCell ref="B6:H6"/>
    <mergeCell ref="B7:H7"/>
    <mergeCell ref="B4:H4"/>
    <mergeCell ref="B5:H5"/>
    <mergeCell ref="B10:F10"/>
    <mergeCell ref="C60:D60"/>
    <mergeCell ref="B53:F53"/>
    <mergeCell ref="B57:C57"/>
    <mergeCell ref="B12:F12"/>
    <mergeCell ref="B24:C24"/>
    <mergeCell ref="B18:C18"/>
    <mergeCell ref="B38:C38"/>
    <mergeCell ref="B46:C46"/>
    <mergeCell ref="A52:F52"/>
    <mergeCell ref="B21:F21"/>
    <mergeCell ref="B27:F27"/>
    <mergeCell ref="B41:F41"/>
    <mergeCell ref="B51:C51"/>
    <mergeCell ref="B48:F48"/>
    <mergeCell ref="D55:D56"/>
    <mergeCell ref="E55:E56"/>
    <mergeCell ref="B77:E77"/>
    <mergeCell ref="B305:E305"/>
    <mergeCell ref="D307:D313"/>
    <mergeCell ref="B317:E317"/>
    <mergeCell ref="D319:D369"/>
    <mergeCell ref="B370:D370"/>
    <mergeCell ref="B373:E373"/>
    <mergeCell ref="B376:D376"/>
    <mergeCell ref="B379:E379"/>
    <mergeCell ref="B384:E384"/>
    <mergeCell ref="B387:E387"/>
    <mergeCell ref="B388:E388"/>
    <mergeCell ref="B389:E389"/>
    <mergeCell ref="B390:E390"/>
    <mergeCell ref="B394:D394"/>
    <mergeCell ref="B398:D398"/>
    <mergeCell ref="E398:F398"/>
    <mergeCell ref="B450:D450"/>
    <mergeCell ref="B452:E452"/>
    <mergeCell ref="D454:D457"/>
    <mergeCell ref="B461:E461"/>
    <mergeCell ref="B462:E462"/>
    <mergeCell ref="B463:E463"/>
    <mergeCell ref="B464:E464"/>
    <mergeCell ref="D467:D470"/>
    <mergeCell ref="B473:E473"/>
    <mergeCell ref="B474:E474"/>
    <mergeCell ref="B475:E475"/>
    <mergeCell ref="B476:E476"/>
    <mergeCell ref="B480:D480"/>
    <mergeCell ref="B483:D483"/>
    <mergeCell ref="B498:E498"/>
    <mergeCell ref="B501:C501"/>
    <mergeCell ref="B504:E504"/>
    <mergeCell ref="B507:C507"/>
    <mergeCell ref="B514:E514"/>
    <mergeCell ref="B517:C517"/>
    <mergeCell ref="B519:E519"/>
    <mergeCell ref="B523:C523"/>
    <mergeCell ref="B527:D527"/>
    <mergeCell ref="B547:E547"/>
    <mergeCell ref="B550:C550"/>
    <mergeCell ref="B553:E553"/>
    <mergeCell ref="B557:C557"/>
    <mergeCell ref="B564:E564"/>
    <mergeCell ref="B567:C567"/>
    <mergeCell ref="B569:E569"/>
    <mergeCell ref="B573:C573"/>
    <mergeCell ref="A574:E574"/>
    <mergeCell ref="B577:D577"/>
  </mergeCells>
  <pageMargins left="0.7" right="0.7" top="0.75" bottom="0.75" header="0.3" footer="0.3"/>
  <pageSetup scale="41" orientation="portrait" verticalDpi="0" r:id="rId1"/>
  <rowBreaks count="3" manualBreakCount="3">
    <brk id="328" max="6" man="1"/>
    <brk id="399" max="6" man="1"/>
    <brk id="484" max="6" man="1"/>
  </rowBreaks>
  <ignoredErrors>
    <ignoredError sqref="D46" emptyCellReferenc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C2A8B7-837B-43AA-801B-8701043B4FF7}">
  <dimension ref="C1:T85"/>
  <sheetViews>
    <sheetView showGridLines="0" view="pageBreakPreview" topLeftCell="C68" zoomScale="70" zoomScaleNormal="85" zoomScaleSheetLayoutView="70" workbookViewId="0">
      <pane xSplit="1" topLeftCell="D1" activePane="topRight" state="frozen"/>
      <selection activeCell="C1" sqref="C1"/>
      <selection pane="topRight" activeCell="N83" sqref="N83"/>
    </sheetView>
  </sheetViews>
  <sheetFormatPr baseColWidth="10" defaultColWidth="11.42578125" defaultRowHeight="21" x14ac:dyDescent="0.35"/>
  <cols>
    <col min="1" max="2" width="0" style="330" hidden="1" customWidth="1"/>
    <col min="3" max="3" width="64.140625" style="336" customWidth="1"/>
    <col min="4" max="4" width="26.42578125" style="335" customWidth="1"/>
    <col min="5" max="5" width="22.5703125" style="331" customWidth="1"/>
    <col min="6" max="6" width="21.42578125" style="331" customWidth="1"/>
    <col min="7" max="7" width="16.42578125" style="331" bestFit="1" customWidth="1"/>
    <col min="8" max="8" width="14.7109375" style="331" customWidth="1"/>
    <col min="9" max="9" width="15.140625" style="331" customWidth="1"/>
    <col min="10" max="10" width="15.7109375" style="334" customWidth="1"/>
    <col min="11" max="11" width="15" style="331" customWidth="1"/>
    <col min="12" max="12" width="15.5703125" style="331" customWidth="1"/>
    <col min="13" max="13" width="14.42578125" style="331" customWidth="1"/>
    <col min="14" max="14" width="14.5703125" style="331" customWidth="1"/>
    <col min="15" max="15" width="13.28515625" style="331" customWidth="1"/>
    <col min="16" max="17" width="14.42578125" style="333" bestFit="1" customWidth="1"/>
    <col min="18" max="18" width="18.85546875" style="333" bestFit="1" customWidth="1"/>
    <col min="19" max="19" width="1.7109375" style="333" customWidth="1"/>
    <col min="20" max="20" width="12.5703125" style="330" bestFit="1" customWidth="1"/>
    <col min="21" max="16384" width="11.42578125" style="330"/>
  </cols>
  <sheetData>
    <row r="1" spans="3:20" ht="28.5" customHeight="1" x14ac:dyDescent="0.25">
      <c r="C1" s="365" t="s">
        <v>549</v>
      </c>
      <c r="D1" s="364"/>
      <c r="E1" s="364"/>
      <c r="F1" s="364"/>
      <c r="G1" s="364"/>
      <c r="H1" s="364"/>
      <c r="I1" s="364"/>
      <c r="J1" s="364"/>
      <c r="K1" s="364"/>
      <c r="L1" s="364"/>
      <c r="M1" s="364"/>
      <c r="N1" s="364"/>
      <c r="O1" s="364"/>
      <c r="P1" s="364"/>
      <c r="Q1" s="364"/>
      <c r="R1" s="364"/>
      <c r="S1" s="363"/>
    </row>
    <row r="2" spans="3:20" ht="21.75" customHeight="1" x14ac:dyDescent="0.25">
      <c r="C2" s="297" t="s">
        <v>548</v>
      </c>
      <c r="D2" s="300"/>
      <c r="E2" s="300"/>
      <c r="F2" s="300"/>
      <c r="G2" s="300"/>
      <c r="H2" s="300"/>
      <c r="I2" s="300"/>
      <c r="J2" s="300"/>
      <c r="K2" s="300"/>
      <c r="L2" s="300"/>
      <c r="M2" s="300"/>
      <c r="N2" s="300"/>
      <c r="O2" s="300"/>
      <c r="P2" s="300"/>
      <c r="Q2" s="300"/>
      <c r="R2" s="300"/>
      <c r="S2" s="361"/>
    </row>
    <row r="3" spans="3:20" ht="15" customHeight="1" x14ac:dyDescent="0.25">
      <c r="C3" s="310">
        <v>2025</v>
      </c>
      <c r="D3" s="296"/>
      <c r="E3" s="296"/>
      <c r="F3" s="296"/>
      <c r="G3" s="296"/>
      <c r="H3" s="296"/>
      <c r="I3" s="296"/>
      <c r="J3" s="296"/>
      <c r="K3" s="296"/>
      <c r="L3" s="296"/>
      <c r="M3" s="296"/>
      <c r="N3" s="296"/>
      <c r="O3" s="296"/>
      <c r="P3" s="296"/>
      <c r="Q3" s="296"/>
      <c r="R3" s="296"/>
      <c r="S3" s="362"/>
    </row>
    <row r="4" spans="3:20" ht="27" customHeight="1" x14ac:dyDescent="0.25">
      <c r="C4" s="297" t="s">
        <v>547</v>
      </c>
      <c r="D4" s="300"/>
      <c r="E4" s="300"/>
      <c r="F4" s="300"/>
      <c r="G4" s="300"/>
      <c r="H4" s="300"/>
      <c r="I4" s="300"/>
      <c r="J4" s="300"/>
      <c r="K4" s="300"/>
      <c r="L4" s="300"/>
      <c r="M4" s="300"/>
      <c r="N4" s="300"/>
      <c r="O4" s="300"/>
      <c r="P4" s="300"/>
      <c r="Q4" s="300"/>
      <c r="R4" s="300"/>
      <c r="S4" s="361"/>
    </row>
    <row r="5" spans="3:20" ht="21.75" customHeight="1" x14ac:dyDescent="0.25">
      <c r="C5" s="300" t="s">
        <v>546</v>
      </c>
      <c r="D5" s="300"/>
      <c r="E5" s="300"/>
      <c r="F5" s="300"/>
      <c r="G5" s="300"/>
      <c r="H5" s="300"/>
      <c r="I5" s="300"/>
      <c r="J5" s="300"/>
      <c r="K5" s="300"/>
      <c r="L5" s="300"/>
      <c r="M5" s="300"/>
      <c r="N5" s="300"/>
      <c r="O5" s="300"/>
      <c r="P5" s="300"/>
      <c r="Q5" s="300"/>
      <c r="R5" s="300"/>
      <c r="S5" s="361"/>
    </row>
    <row r="6" spans="3:20" ht="9.75" customHeight="1" x14ac:dyDescent="0.35"/>
    <row r="7" spans="3:20" s="354" customFormat="1" ht="25.5" customHeight="1" x14ac:dyDescent="0.25">
      <c r="C7" s="303" t="s">
        <v>545</v>
      </c>
      <c r="D7" s="299" t="s">
        <v>544</v>
      </c>
      <c r="E7" s="302" t="s">
        <v>543</v>
      </c>
      <c r="F7" s="301" t="s">
        <v>542</v>
      </c>
      <c r="G7" s="295"/>
      <c r="H7" s="295"/>
      <c r="I7" s="295"/>
      <c r="J7" s="295"/>
      <c r="K7" s="295"/>
      <c r="L7" s="295"/>
      <c r="M7" s="295"/>
      <c r="N7" s="295"/>
      <c r="O7" s="295"/>
      <c r="P7" s="295"/>
      <c r="Q7" s="295"/>
      <c r="R7" s="298"/>
      <c r="S7" s="360"/>
    </row>
    <row r="8" spans="3:20" s="354" customFormat="1" x14ac:dyDescent="0.35">
      <c r="C8" s="303"/>
      <c r="D8" s="304"/>
      <c r="E8" s="305"/>
      <c r="F8" s="358" t="s">
        <v>541</v>
      </c>
      <c r="G8" s="358" t="s">
        <v>540</v>
      </c>
      <c r="H8" s="358" t="s">
        <v>539</v>
      </c>
      <c r="I8" s="358" t="s">
        <v>538</v>
      </c>
      <c r="J8" s="359" t="s">
        <v>537</v>
      </c>
      <c r="K8" s="358" t="s">
        <v>536</v>
      </c>
      <c r="L8" s="357" t="s">
        <v>535</v>
      </c>
      <c r="M8" s="358" t="s">
        <v>534</v>
      </c>
      <c r="N8" s="358" t="s">
        <v>533</v>
      </c>
      <c r="O8" s="358" t="s">
        <v>532</v>
      </c>
      <c r="P8" s="358" t="s">
        <v>531</v>
      </c>
      <c r="Q8" s="357" t="s">
        <v>530</v>
      </c>
      <c r="R8" s="356" t="s">
        <v>529</v>
      </c>
      <c r="S8" s="355"/>
    </row>
    <row r="9" spans="3:20" s="331" customFormat="1" x14ac:dyDescent="0.35">
      <c r="C9" s="348" t="s">
        <v>528</v>
      </c>
      <c r="D9" s="353"/>
      <c r="E9" s="352"/>
      <c r="F9" s="352"/>
      <c r="G9" s="352"/>
      <c r="H9" s="352"/>
      <c r="I9" s="352"/>
      <c r="J9" s="349"/>
      <c r="K9" s="352"/>
      <c r="L9" s="352"/>
      <c r="M9" s="352"/>
      <c r="N9" s="352"/>
      <c r="O9" s="352"/>
      <c r="P9" s="352"/>
      <c r="Q9" s="352"/>
      <c r="R9" s="351"/>
      <c r="S9" s="351"/>
    </row>
    <row r="10" spans="3:20" ht="15.75" x14ac:dyDescent="0.25">
      <c r="C10" s="346" t="s">
        <v>527</v>
      </c>
      <c r="D10" s="350">
        <f>D11+D12+D13+D14+D15</f>
        <v>1085623963</v>
      </c>
      <c r="E10" s="350">
        <f>E11+E12+E13+E14+E15</f>
        <v>1116450063</v>
      </c>
      <c r="F10" s="316">
        <f>SUM(F11:F15)</f>
        <v>87973391.060000002</v>
      </c>
      <c r="G10" s="306">
        <f>SUM(G11:G15)</f>
        <v>82889668.75999999</v>
      </c>
      <c r="H10" s="316">
        <f>SUM(H11:H15)</f>
        <v>83409224.299999982</v>
      </c>
      <c r="I10" s="316">
        <f>SUM(I11:I15)</f>
        <v>135464762.95000002</v>
      </c>
      <c r="J10" s="316">
        <f>SUM(J11:J15)</f>
        <v>88346556.769999996</v>
      </c>
      <c r="K10" s="316">
        <f>SUM(K11:K15)</f>
        <v>93998118.939999998</v>
      </c>
      <c r="L10" s="316">
        <f>SUM(L11:L15)</f>
        <v>94123164.890000015</v>
      </c>
      <c r="M10" s="316">
        <f>SUM(M11:M15)</f>
        <v>111524434.47999999</v>
      </c>
      <c r="N10" s="316">
        <f>SUM(N11:N15)</f>
        <v>89522951.659999996</v>
      </c>
      <c r="O10" s="349">
        <f>SUM(O11:O15)</f>
        <v>4460871.76</v>
      </c>
      <c r="P10" s="349">
        <f>SUM(P11:P15)</f>
        <v>0</v>
      </c>
      <c r="Q10" s="349">
        <f>SUM(Q11:Q15)</f>
        <v>0</v>
      </c>
      <c r="R10" s="316">
        <f>SUM(F10:Q10)</f>
        <v>871713145.56999993</v>
      </c>
      <c r="S10" s="316"/>
      <c r="T10" s="343"/>
    </row>
    <row r="11" spans="3:20" ht="22.5" customHeight="1" x14ac:dyDescent="0.25">
      <c r="C11" s="345" t="s">
        <v>526</v>
      </c>
      <c r="D11" s="347">
        <v>786905910</v>
      </c>
      <c r="E11" s="347">
        <v>850860572.40999997</v>
      </c>
      <c r="F11" s="347">
        <v>71214348.599999994</v>
      </c>
      <c r="G11" s="313">
        <v>65670879.719999999</v>
      </c>
      <c r="H11" s="313">
        <v>65542482.259999998</v>
      </c>
      <c r="I11" s="311">
        <v>67965762.290000007</v>
      </c>
      <c r="J11" s="313">
        <v>73595815.420000002</v>
      </c>
      <c r="K11" s="313">
        <v>73101508.620000005</v>
      </c>
      <c r="L11" s="313">
        <v>66830205.68</v>
      </c>
      <c r="M11" s="309">
        <f>6493210.08+68607519+4173000+615000+66325</f>
        <v>79955054.079999998</v>
      </c>
      <c r="N11" s="313">
        <v>74960121.50999999</v>
      </c>
      <c r="O11" s="313">
        <v>1322955.0900000001</v>
      </c>
      <c r="P11" s="313"/>
      <c r="Q11" s="313"/>
      <c r="R11" s="313">
        <f>SUM(F11:Q11)</f>
        <v>640159133.2700001</v>
      </c>
      <c r="S11" s="313"/>
      <c r="T11" s="343"/>
    </row>
    <row r="12" spans="3:20" ht="22.5" customHeight="1" x14ac:dyDescent="0.25">
      <c r="C12" s="345" t="s">
        <v>525</v>
      </c>
      <c r="D12" s="347">
        <v>91045705</v>
      </c>
      <c r="E12" s="347">
        <v>93751042.590000004</v>
      </c>
      <c r="F12" s="347">
        <v>3000000</v>
      </c>
      <c r="G12" s="313">
        <v>3120000</v>
      </c>
      <c r="H12" s="313">
        <v>3060000</v>
      </c>
      <c r="I12" s="311">
        <v>53010171.439999998</v>
      </c>
      <c r="J12" s="313">
        <v>60000</v>
      </c>
      <c r="K12" s="313">
        <v>6060000</v>
      </c>
      <c r="L12" s="313">
        <v>3000000</v>
      </c>
      <c r="M12" s="334">
        <v>5765930.1600000001</v>
      </c>
      <c r="N12" s="313">
        <v>3795729.39</v>
      </c>
      <c r="O12" s="313">
        <v>3107916.67</v>
      </c>
      <c r="P12" s="313"/>
      <c r="Q12" s="313"/>
      <c r="R12" s="313">
        <f>SUM(F12:Q12)</f>
        <v>83979747.659999996</v>
      </c>
      <c r="S12" s="313"/>
      <c r="T12" s="343"/>
    </row>
    <row r="13" spans="3:20" ht="22.5" customHeight="1" x14ac:dyDescent="0.25">
      <c r="C13" s="345" t="s">
        <v>524</v>
      </c>
      <c r="D13" s="347">
        <v>33600</v>
      </c>
      <c r="E13" s="347">
        <v>1286100</v>
      </c>
      <c r="F13" s="347">
        <v>125000</v>
      </c>
      <c r="G13" s="313">
        <v>125000</v>
      </c>
      <c r="H13" s="313">
        <v>140000</v>
      </c>
      <c r="I13" s="311">
        <v>110000</v>
      </c>
      <c r="J13" s="313">
        <v>125000</v>
      </c>
      <c r="K13" s="313">
        <v>0</v>
      </c>
      <c r="L13" s="313">
        <v>385000</v>
      </c>
      <c r="M13" s="309">
        <v>125000</v>
      </c>
      <c r="N13" s="313">
        <v>120000</v>
      </c>
      <c r="O13" s="313">
        <v>30000</v>
      </c>
      <c r="P13" s="313"/>
      <c r="Q13" s="313"/>
      <c r="R13" s="313">
        <f>SUM(F13:Q13)</f>
        <v>1285000</v>
      </c>
      <c r="S13" s="313"/>
      <c r="T13" s="343"/>
    </row>
    <row r="14" spans="3:20" ht="22.5" customHeight="1" x14ac:dyDescent="0.25">
      <c r="C14" s="345" t="s">
        <v>523</v>
      </c>
      <c r="D14" s="347">
        <v>68671706</v>
      </c>
      <c r="E14" s="347">
        <v>11653306</v>
      </c>
      <c r="F14" s="347">
        <v>0</v>
      </c>
      <c r="G14" s="313">
        <v>10000</v>
      </c>
      <c r="H14" s="313">
        <v>0</v>
      </c>
      <c r="I14" s="311">
        <v>0</v>
      </c>
      <c r="J14" s="313">
        <v>0</v>
      </c>
      <c r="K14" s="313">
        <v>60000</v>
      </c>
      <c r="L14" s="313">
        <v>8940000</v>
      </c>
      <c r="M14" s="309">
        <v>0</v>
      </c>
      <c r="N14" s="313">
        <v>0</v>
      </c>
      <c r="O14" s="313">
        <v>0</v>
      </c>
      <c r="P14" s="313"/>
      <c r="Q14" s="313"/>
      <c r="R14" s="313">
        <f>SUM(F14:Q14)</f>
        <v>9010000</v>
      </c>
      <c r="S14" s="313"/>
      <c r="T14" s="343"/>
    </row>
    <row r="15" spans="3:20" ht="22.5" customHeight="1" x14ac:dyDescent="0.25">
      <c r="C15" s="345" t="s">
        <v>522</v>
      </c>
      <c r="D15" s="347">
        <v>138967042</v>
      </c>
      <c r="E15" s="347">
        <v>158899042</v>
      </c>
      <c r="F15" s="347">
        <v>13634042.460000001</v>
      </c>
      <c r="G15" s="313">
        <v>13963789.039999999</v>
      </c>
      <c r="H15" s="313">
        <v>14666742.039999999</v>
      </c>
      <c r="I15" s="311">
        <v>14378829.220000001</v>
      </c>
      <c r="J15" s="313">
        <v>14565741.35</v>
      </c>
      <c r="K15" s="313">
        <v>14776610.32</v>
      </c>
      <c r="L15" s="313">
        <v>14967959.210000001</v>
      </c>
      <c r="M15" s="309">
        <f>15061512.78+4908448.97+4919508.02+788980.47</f>
        <v>25678450.239999998</v>
      </c>
      <c r="N15" s="313">
        <v>10647100.76</v>
      </c>
      <c r="O15" s="313">
        <v>0</v>
      </c>
      <c r="P15" s="313"/>
      <c r="Q15" s="313"/>
      <c r="R15" s="313">
        <f>SUM(F15:Q15)</f>
        <v>137279264.64000002</v>
      </c>
      <c r="S15" s="313"/>
      <c r="T15" s="343"/>
    </row>
    <row r="16" spans="3:20" ht="19.5" customHeight="1" x14ac:dyDescent="0.25">
      <c r="C16" s="346" t="s">
        <v>521</v>
      </c>
      <c r="D16" s="350">
        <f>D17+D18+D19+D20+D21+D22+D23+D24+D25</f>
        <v>338882615</v>
      </c>
      <c r="E16" s="350">
        <f>E17+E18+E19+E20+E21+E22+E23+E24+E25</f>
        <v>355629935</v>
      </c>
      <c r="F16" s="350">
        <f>F17+F18+F19+F20+F21+F22+F23+F24+F25</f>
        <v>27223906.259999998</v>
      </c>
      <c r="G16" s="350">
        <f>G17+G18+G19+G20+G21+G22+G23+G24+G25</f>
        <v>18852683.43</v>
      </c>
      <c r="H16" s="316">
        <f>SUM(H17:H25)</f>
        <v>23331768.579999998</v>
      </c>
      <c r="I16" s="316">
        <f>SUM(I17:I25)</f>
        <v>15514904.66</v>
      </c>
      <c r="J16" s="316">
        <f>SUM(J17:J25)</f>
        <v>29311978.029999997</v>
      </c>
      <c r="K16" s="316">
        <f>SUM(K17:K25)</f>
        <v>14439510.439999999</v>
      </c>
      <c r="L16" s="316">
        <f>SUM(L17:L25)</f>
        <v>20335716.649999999</v>
      </c>
      <c r="M16" s="316">
        <f>SUM(M17:M25)</f>
        <v>33050112.989999998</v>
      </c>
      <c r="N16" s="316">
        <f>SUM(N17:N25)</f>
        <v>14023436.439999999</v>
      </c>
      <c r="O16" s="316">
        <f>SUM(O17:O25)</f>
        <v>11765657.580000002</v>
      </c>
      <c r="P16" s="316">
        <f>SUM(P17:P25)</f>
        <v>0</v>
      </c>
      <c r="Q16" s="349">
        <f>SUM(Q17:Q25)</f>
        <v>0</v>
      </c>
      <c r="R16" s="316">
        <f>SUM(F16:Q16)</f>
        <v>207849675.06</v>
      </c>
      <c r="S16" s="316"/>
      <c r="T16" s="343"/>
    </row>
    <row r="17" spans="3:20" ht="19.5" customHeight="1" x14ac:dyDescent="0.25">
      <c r="C17" s="345" t="s">
        <v>520</v>
      </c>
      <c r="D17" s="347">
        <v>31685784</v>
      </c>
      <c r="E17" s="347">
        <v>38990184</v>
      </c>
      <c r="F17" s="347">
        <v>1183860.3500000001</v>
      </c>
      <c r="G17" s="313">
        <v>4351394.3899999997</v>
      </c>
      <c r="H17" s="313">
        <v>1658625.78</v>
      </c>
      <c r="I17" s="311">
        <v>3998742.68</v>
      </c>
      <c r="J17" s="313">
        <v>2854140.19</v>
      </c>
      <c r="K17" s="313">
        <v>2847589.1</v>
      </c>
      <c r="L17" s="313">
        <v>2899548.71</v>
      </c>
      <c r="M17" s="309">
        <v>1690215.54</v>
      </c>
      <c r="N17" s="313">
        <v>3876288.4</v>
      </c>
      <c r="O17" s="313">
        <v>3053537.11</v>
      </c>
      <c r="P17" s="313"/>
      <c r="Q17" s="313"/>
      <c r="R17" s="313">
        <f>SUM(F17:Q17)</f>
        <v>28413942.25</v>
      </c>
      <c r="S17" s="313"/>
      <c r="T17" s="343"/>
    </row>
    <row r="18" spans="3:20" ht="17.25" customHeight="1" x14ac:dyDescent="0.25">
      <c r="C18" s="345" t="s">
        <v>519</v>
      </c>
      <c r="D18" s="347">
        <v>38955773</v>
      </c>
      <c r="E18" s="347">
        <v>41926273</v>
      </c>
      <c r="F18" s="347">
        <v>3793310.01</v>
      </c>
      <c r="G18" s="313">
        <v>4424467.04</v>
      </c>
      <c r="H18" s="313">
        <v>11374506.42</v>
      </c>
      <c r="I18" s="311">
        <v>307236.44</v>
      </c>
      <c r="J18" s="313">
        <v>657710.19999999995</v>
      </c>
      <c r="K18" s="313">
        <v>9244.2099999999991</v>
      </c>
      <c r="L18" s="313">
        <v>1038395.02</v>
      </c>
      <c r="M18" s="309">
        <v>13151110.460000001</v>
      </c>
      <c r="N18" s="313">
        <v>752638.19</v>
      </c>
      <c r="O18" s="313">
        <v>74764.63</v>
      </c>
      <c r="P18" s="313"/>
      <c r="Q18" s="313"/>
      <c r="R18" s="313">
        <f>SUM(F18:Q18)</f>
        <v>35583382.619999997</v>
      </c>
      <c r="S18" s="313"/>
      <c r="T18" s="343"/>
    </row>
    <row r="19" spans="3:20" ht="24" customHeight="1" x14ac:dyDescent="0.25">
      <c r="C19" s="345" t="s">
        <v>518</v>
      </c>
      <c r="D19" s="347">
        <v>19374636</v>
      </c>
      <c r="E19" s="347">
        <v>19374636</v>
      </c>
      <c r="F19" s="347">
        <v>989933.8</v>
      </c>
      <c r="G19" s="313">
        <v>878037.65</v>
      </c>
      <c r="H19" s="313">
        <v>610968.6</v>
      </c>
      <c r="I19" s="311">
        <v>1690276.75</v>
      </c>
      <c r="J19" s="313">
        <v>487002.6</v>
      </c>
      <c r="K19" s="313">
        <v>945220.95</v>
      </c>
      <c r="L19" s="313">
        <v>1589984.97</v>
      </c>
      <c r="M19" s="309">
        <v>1267172.1000000001</v>
      </c>
      <c r="N19" s="313">
        <v>652131.75</v>
      </c>
      <c r="O19" s="313">
        <v>1639855.93</v>
      </c>
      <c r="P19" s="313"/>
      <c r="Q19" s="313"/>
      <c r="R19" s="313">
        <f>SUM(F19:Q19)</f>
        <v>10750585.1</v>
      </c>
      <c r="S19" s="313"/>
      <c r="T19" s="343"/>
    </row>
    <row r="20" spans="3:20" ht="25.5" customHeight="1" x14ac:dyDescent="0.25">
      <c r="C20" s="345" t="s">
        <v>517</v>
      </c>
      <c r="D20" s="347">
        <v>3856648</v>
      </c>
      <c r="E20" s="347">
        <v>4359648</v>
      </c>
      <c r="F20" s="347">
        <v>85385</v>
      </c>
      <c r="G20" s="313">
        <v>63175</v>
      </c>
      <c r="H20" s="313">
        <v>85550</v>
      </c>
      <c r="I20" s="311">
        <v>100130</v>
      </c>
      <c r="J20" s="313">
        <v>178915</v>
      </c>
      <c r="K20" s="313">
        <v>61655</v>
      </c>
      <c r="L20" s="313">
        <v>119035</v>
      </c>
      <c r="M20" s="309">
        <v>132275</v>
      </c>
      <c r="N20" s="313">
        <v>119700</v>
      </c>
      <c r="O20" s="313">
        <v>120725</v>
      </c>
      <c r="P20" s="313"/>
      <c r="Q20" s="313"/>
      <c r="R20" s="313">
        <f>SUM(F20:Q20)</f>
        <v>1066545</v>
      </c>
      <c r="S20" s="313"/>
      <c r="T20" s="343"/>
    </row>
    <row r="21" spans="3:20" ht="24" customHeight="1" x14ac:dyDescent="0.25">
      <c r="C21" s="345" t="s">
        <v>516</v>
      </c>
      <c r="D21" s="347">
        <v>37625811</v>
      </c>
      <c r="E21" s="347">
        <v>33125811</v>
      </c>
      <c r="F21" s="347">
        <v>3600</v>
      </c>
      <c r="G21" s="313">
        <v>464538.91</v>
      </c>
      <c r="H21" s="313">
        <v>527240</v>
      </c>
      <c r="I21" s="311">
        <v>318217.36</v>
      </c>
      <c r="J21" s="313">
        <v>0</v>
      </c>
      <c r="K21" s="313">
        <v>0</v>
      </c>
      <c r="L21" s="313">
        <v>5800</v>
      </c>
      <c r="M21" s="309">
        <v>0</v>
      </c>
      <c r="N21" s="313">
        <v>541722.26</v>
      </c>
      <c r="O21" s="313">
        <v>1143123.78</v>
      </c>
      <c r="P21" s="313"/>
      <c r="Q21" s="313"/>
      <c r="R21" s="313">
        <f>SUM(F21:Q21)</f>
        <v>3004242.31</v>
      </c>
      <c r="S21" s="313"/>
      <c r="T21" s="343"/>
    </row>
    <row r="22" spans="3:20" ht="19.5" customHeight="1" x14ac:dyDescent="0.25">
      <c r="C22" s="345" t="s">
        <v>515</v>
      </c>
      <c r="D22" s="347">
        <v>37564868</v>
      </c>
      <c r="E22" s="347">
        <v>37564868</v>
      </c>
      <c r="F22" s="347">
        <v>2338717.4</v>
      </c>
      <c r="G22" s="313">
        <v>2947036.2</v>
      </c>
      <c r="H22" s="313">
        <v>1861469.63</v>
      </c>
      <c r="I22" s="311">
        <v>1852164.58</v>
      </c>
      <c r="J22" s="313">
        <v>5953338.3099999996</v>
      </c>
      <c r="K22" s="313">
        <v>3957294.21</v>
      </c>
      <c r="L22" s="313">
        <v>7455475.2300000004</v>
      </c>
      <c r="M22" s="309">
        <v>2637037.3199999998</v>
      </c>
      <c r="N22" s="313">
        <v>1734961.97</v>
      </c>
      <c r="O22" s="313">
        <v>1710797.7</v>
      </c>
      <c r="P22" s="313"/>
      <c r="Q22" s="313"/>
      <c r="R22" s="313">
        <f>SUM(F22:Q22)</f>
        <v>32448292.549999997</v>
      </c>
      <c r="S22" s="313"/>
      <c r="T22" s="343"/>
    </row>
    <row r="23" spans="3:20" ht="35.25" customHeight="1" x14ac:dyDescent="0.25">
      <c r="C23" s="345" t="s">
        <v>514</v>
      </c>
      <c r="D23" s="347">
        <v>23954244</v>
      </c>
      <c r="E23" s="347">
        <v>34808664</v>
      </c>
      <c r="F23" s="347">
        <v>423350</v>
      </c>
      <c r="G23" s="313">
        <v>269247.21000000002</v>
      </c>
      <c r="H23" s="313">
        <v>588553.25</v>
      </c>
      <c r="I23" s="311">
        <v>478884.22</v>
      </c>
      <c r="J23" s="313">
        <v>374908.79</v>
      </c>
      <c r="K23" s="313">
        <v>500297.29</v>
      </c>
      <c r="L23" s="313">
        <v>143869.92000000001</v>
      </c>
      <c r="M23" s="309">
        <v>73529.210000000006</v>
      </c>
      <c r="N23" s="313">
        <v>78579.740000000005</v>
      </c>
      <c r="O23" s="313">
        <v>1447068.73</v>
      </c>
      <c r="P23" s="313"/>
      <c r="Q23" s="313"/>
      <c r="R23" s="313">
        <f>SUM(F23:Q23)</f>
        <v>4378288.3599999994</v>
      </c>
      <c r="S23" s="313"/>
      <c r="T23" s="343"/>
    </row>
    <row r="24" spans="3:20" ht="30.75" customHeight="1" x14ac:dyDescent="0.25">
      <c r="C24" s="345" t="s">
        <v>513</v>
      </c>
      <c r="D24" s="347">
        <v>135553195</v>
      </c>
      <c r="E24" s="347">
        <v>135168195</v>
      </c>
      <c r="F24" s="334">
        <f>18376558.59-90200-36100</f>
        <v>18250258.59</v>
      </c>
      <c r="G24" s="313">
        <v>5443218.1299999999</v>
      </c>
      <c r="H24" s="313">
        <v>6502161.1100000003</v>
      </c>
      <c r="I24" s="311">
        <v>6752977.6299999999</v>
      </c>
      <c r="J24" s="313">
        <v>18784173.670000002</v>
      </c>
      <c r="K24" s="313">
        <v>6055846.1500000004</v>
      </c>
      <c r="L24" s="313">
        <v>7081957.7999999998</v>
      </c>
      <c r="M24" s="309">
        <v>13909015.310000001</v>
      </c>
      <c r="N24" s="313">
        <v>5309774.13</v>
      </c>
      <c r="O24" s="313">
        <v>2524290.15</v>
      </c>
      <c r="P24" s="313"/>
      <c r="Q24" s="313"/>
      <c r="R24" s="313">
        <f>SUM(F24:Q24)</f>
        <v>90613672.670000002</v>
      </c>
      <c r="S24" s="313"/>
      <c r="T24" s="343"/>
    </row>
    <row r="25" spans="3:20" ht="15.75" x14ac:dyDescent="0.25">
      <c r="C25" s="345" t="s">
        <v>512</v>
      </c>
      <c r="D25" s="347">
        <v>10311656</v>
      </c>
      <c r="E25" s="347">
        <v>10311656</v>
      </c>
      <c r="F25" s="347">
        <v>155491.10999999999</v>
      </c>
      <c r="G25" s="313">
        <v>11568.9</v>
      </c>
      <c r="H25" s="313">
        <v>122693.79</v>
      </c>
      <c r="I25" s="311">
        <v>16275</v>
      </c>
      <c r="J25" s="313">
        <v>21789.27</v>
      </c>
      <c r="K25" s="313">
        <v>62363.53</v>
      </c>
      <c r="L25" s="313">
        <v>1650</v>
      </c>
      <c r="M25" s="309">
        <v>189758.05</v>
      </c>
      <c r="N25" s="313">
        <v>957640</v>
      </c>
      <c r="O25" s="313">
        <v>51494.55</v>
      </c>
      <c r="P25" s="313"/>
      <c r="Q25" s="313"/>
      <c r="R25" s="313">
        <f>SUM(F25:Q25)</f>
        <v>1590724.2</v>
      </c>
      <c r="S25" s="313"/>
      <c r="T25" s="343"/>
    </row>
    <row r="26" spans="3:20" ht="15.75" x14ac:dyDescent="0.25">
      <c r="C26" s="346" t="s">
        <v>511</v>
      </c>
      <c r="D26" s="350">
        <f>D27+D28+D29+D30+D31+D32+D33+D34+D35</f>
        <v>49897015</v>
      </c>
      <c r="E26" s="350">
        <f>E27+E28+E29+E30+E31+E32+E33+E34+E35</f>
        <v>117015595</v>
      </c>
      <c r="F26" s="350">
        <f>F27+F28+F29+F30+F31+F32+F33+F34+F35</f>
        <v>2214884.96</v>
      </c>
      <c r="G26" s="350">
        <f>G27+G28+G29+G30+G31+G32+G33+G34+G35</f>
        <v>3335716.67</v>
      </c>
      <c r="H26" s="316">
        <f>SUM(H27:H35)</f>
        <v>1562887.9899999998</v>
      </c>
      <c r="I26" s="316">
        <f>SUM(I27:I35)</f>
        <v>1251453.78</v>
      </c>
      <c r="J26" s="316">
        <f>SUM(J27:J35)</f>
        <v>877507.79999999993</v>
      </c>
      <c r="K26" s="316">
        <f>SUM(K27:K35)</f>
        <v>10986995.85</v>
      </c>
      <c r="L26" s="316">
        <f>SUM(L27:L35)</f>
        <v>4278745.38</v>
      </c>
      <c r="M26" s="316">
        <f>SUM(M27:M35)</f>
        <v>2584234.4900000002</v>
      </c>
      <c r="N26" s="316">
        <f>SUM(N27:N35)</f>
        <v>1757518.15</v>
      </c>
      <c r="O26" s="316">
        <f>SUM(O27:O35)</f>
        <v>24668577.899999999</v>
      </c>
      <c r="P26" s="316">
        <f>SUM(P27:P35)</f>
        <v>0</v>
      </c>
      <c r="Q26" s="349">
        <f>SUM(Q27:Q35)</f>
        <v>0</v>
      </c>
      <c r="R26" s="316">
        <f>SUM(F26:Q26)</f>
        <v>53518522.969999991</v>
      </c>
      <c r="S26" s="316"/>
      <c r="T26" s="343"/>
    </row>
    <row r="27" spans="3:20" ht="15.75" x14ac:dyDescent="0.25">
      <c r="C27" s="345" t="s">
        <v>510</v>
      </c>
      <c r="D27" s="347">
        <v>1948399</v>
      </c>
      <c r="E27" s="347">
        <v>2523399</v>
      </c>
      <c r="F27" s="313">
        <v>173756.08</v>
      </c>
      <c r="G27" s="313">
        <v>137645.34</v>
      </c>
      <c r="H27" s="313">
        <v>499527.99</v>
      </c>
      <c r="I27" s="311">
        <v>101295.62</v>
      </c>
      <c r="J27" s="313">
        <v>105570.24000000001</v>
      </c>
      <c r="K27" s="313">
        <v>113751.08</v>
      </c>
      <c r="L27" s="313">
        <v>156296.56</v>
      </c>
      <c r="M27" s="309">
        <v>184515.27</v>
      </c>
      <c r="N27" s="313">
        <v>191454.05</v>
      </c>
      <c r="O27" s="313">
        <v>152461.74</v>
      </c>
      <c r="P27" s="313"/>
      <c r="Q27" s="313"/>
      <c r="R27" s="313">
        <f>SUM(F27:Q27)</f>
        <v>1816273.97</v>
      </c>
      <c r="S27" s="313"/>
      <c r="T27" s="343"/>
    </row>
    <row r="28" spans="3:20" ht="15.75" x14ac:dyDescent="0.25">
      <c r="C28" s="345" t="s">
        <v>509</v>
      </c>
      <c r="D28" s="347">
        <v>4571948</v>
      </c>
      <c r="E28" s="347">
        <v>4726948</v>
      </c>
      <c r="F28" s="313">
        <v>1574655</v>
      </c>
      <c r="G28" s="313">
        <v>0</v>
      </c>
      <c r="H28" s="313">
        <v>461.38</v>
      </c>
      <c r="I28" s="311">
        <v>2832</v>
      </c>
      <c r="J28" s="313">
        <v>98</v>
      </c>
      <c r="K28" s="313">
        <v>0</v>
      </c>
      <c r="L28" s="313">
        <v>2500</v>
      </c>
      <c r="M28" s="309">
        <v>289543</v>
      </c>
      <c r="N28" s="313">
        <v>0</v>
      </c>
      <c r="O28" s="313">
        <v>200</v>
      </c>
      <c r="P28" s="313"/>
      <c r="Q28" s="313"/>
      <c r="R28" s="313">
        <f>SUM(F28:Q28)</f>
        <v>1870289.38</v>
      </c>
      <c r="S28" s="313"/>
      <c r="T28" s="343"/>
    </row>
    <row r="29" spans="3:20" ht="15.75" x14ac:dyDescent="0.25">
      <c r="C29" s="345" t="s">
        <v>508</v>
      </c>
      <c r="D29" s="347">
        <v>4438268</v>
      </c>
      <c r="E29" s="347">
        <v>3448268</v>
      </c>
      <c r="F29" s="313">
        <v>1875</v>
      </c>
      <c r="G29" s="313">
        <v>123551.13</v>
      </c>
      <c r="H29" s="313">
        <v>242548.32</v>
      </c>
      <c r="I29" s="311">
        <v>0</v>
      </c>
      <c r="J29" s="313">
        <v>2693.75</v>
      </c>
      <c r="K29" s="313">
        <v>4660.96</v>
      </c>
      <c r="L29" s="313">
        <v>397454.43</v>
      </c>
      <c r="M29" s="309">
        <v>49437.5</v>
      </c>
      <c r="N29" s="313">
        <v>1568</v>
      </c>
      <c r="O29" s="313">
        <v>160515</v>
      </c>
      <c r="P29" s="330"/>
      <c r="Q29" s="313"/>
      <c r="R29" s="313">
        <f>SUM(F29:Q29)</f>
        <v>984304.09000000008</v>
      </c>
      <c r="S29" s="313"/>
      <c r="T29" s="343"/>
    </row>
    <row r="30" spans="3:20" ht="15.75" x14ac:dyDescent="0.25">
      <c r="C30" s="345" t="s">
        <v>507</v>
      </c>
      <c r="D30" s="347">
        <v>1098878</v>
      </c>
      <c r="E30" s="347">
        <v>1098878</v>
      </c>
      <c r="F30" s="313">
        <v>6741.17</v>
      </c>
      <c r="G30" s="313">
        <v>0</v>
      </c>
      <c r="H30" s="313">
        <v>0</v>
      </c>
      <c r="I30" s="311">
        <v>0</v>
      </c>
      <c r="J30" s="313">
        <v>0</v>
      </c>
      <c r="K30" s="313">
        <v>960</v>
      </c>
      <c r="L30" s="313">
        <v>6869.7</v>
      </c>
      <c r="M30" s="309">
        <v>0</v>
      </c>
      <c r="N30" s="313">
        <v>0</v>
      </c>
      <c r="O30" s="313">
        <v>0</v>
      </c>
      <c r="P30" s="313"/>
      <c r="Q30" s="313"/>
      <c r="R30" s="313">
        <f>SUM(F30:Q30)</f>
        <v>14570.869999999999</v>
      </c>
      <c r="S30" s="313"/>
      <c r="T30" s="343"/>
    </row>
    <row r="31" spans="3:20" ht="15.75" x14ac:dyDescent="0.25">
      <c r="C31" s="345" t="s">
        <v>506</v>
      </c>
      <c r="D31" s="347">
        <v>418615</v>
      </c>
      <c r="E31" s="347">
        <v>418615</v>
      </c>
      <c r="F31" s="313">
        <v>2110.6999999999998</v>
      </c>
      <c r="G31" s="313">
        <v>44740.87</v>
      </c>
      <c r="H31" s="313">
        <v>10155.18</v>
      </c>
      <c r="I31" s="311">
        <v>2405.02</v>
      </c>
      <c r="J31" s="313">
        <v>4872.3999999999996</v>
      </c>
      <c r="K31" s="313">
        <v>4229.04</v>
      </c>
      <c r="L31" s="313">
        <v>18520</v>
      </c>
      <c r="M31" s="309">
        <v>3954.11</v>
      </c>
      <c r="N31" s="313">
        <v>3936</v>
      </c>
      <c r="O31" s="313">
        <v>4736</v>
      </c>
      <c r="P31" s="313"/>
      <c r="Q31" s="313"/>
      <c r="R31" s="313">
        <f>SUM(F31:Q31)</f>
        <v>99659.319999999992</v>
      </c>
      <c r="S31" s="313"/>
      <c r="T31" s="343"/>
    </row>
    <row r="32" spans="3:20" ht="15.75" x14ac:dyDescent="0.25">
      <c r="C32" s="345" t="s">
        <v>505</v>
      </c>
      <c r="D32" s="347">
        <v>2442037</v>
      </c>
      <c r="E32" s="347">
        <v>2615037</v>
      </c>
      <c r="F32" s="313">
        <v>53505</v>
      </c>
      <c r="G32" s="313">
        <v>510483.57</v>
      </c>
      <c r="H32" s="313">
        <v>13666.99</v>
      </c>
      <c r="I32" s="311">
        <v>30073.73</v>
      </c>
      <c r="J32" s="313">
        <v>63278.95</v>
      </c>
      <c r="K32" s="313">
        <v>44857.07</v>
      </c>
      <c r="L32" s="313">
        <v>60689.38</v>
      </c>
      <c r="M32" s="309">
        <v>7077.31</v>
      </c>
      <c r="N32" s="313">
        <v>8809.2000000000007</v>
      </c>
      <c r="O32" s="313">
        <v>24627.119999999999</v>
      </c>
      <c r="P32" s="330"/>
      <c r="Q32" s="313"/>
      <c r="R32" s="313">
        <f>SUM(F32:Q32)</f>
        <v>817068.32</v>
      </c>
      <c r="S32" s="313"/>
      <c r="T32" s="343"/>
    </row>
    <row r="33" spans="3:20" ht="31.5" x14ac:dyDescent="0.25">
      <c r="C33" s="345" t="s">
        <v>504</v>
      </c>
      <c r="D33" s="347">
        <v>17221978</v>
      </c>
      <c r="E33" s="347">
        <v>17221978</v>
      </c>
      <c r="F33" s="313">
        <v>377409</v>
      </c>
      <c r="G33" s="313">
        <v>1194269.01</v>
      </c>
      <c r="H33" s="313">
        <v>502568.27</v>
      </c>
      <c r="I33" s="311">
        <v>919144</v>
      </c>
      <c r="J33" s="313">
        <v>659281.75</v>
      </c>
      <c r="K33" s="313">
        <v>524945.63</v>
      </c>
      <c r="L33" s="313">
        <v>1523166.71</v>
      </c>
      <c r="M33" s="309">
        <v>1617335.16</v>
      </c>
      <c r="N33" s="313">
        <v>683687.37</v>
      </c>
      <c r="O33" s="313">
        <v>1239910.8999999999</v>
      </c>
      <c r="P33" s="313"/>
      <c r="Q33" s="313"/>
      <c r="R33" s="313">
        <f>SUM(F33:Q33)</f>
        <v>9241717.8000000007</v>
      </c>
      <c r="S33" s="313"/>
      <c r="T33" s="343"/>
    </row>
    <row r="34" spans="3:20" ht="31.5" x14ac:dyDescent="0.25">
      <c r="C34" s="345" t="s">
        <v>503</v>
      </c>
      <c r="D34" s="347">
        <v>0</v>
      </c>
      <c r="E34" s="347">
        <v>0</v>
      </c>
      <c r="F34" s="313">
        <v>0</v>
      </c>
      <c r="G34" s="313">
        <v>0</v>
      </c>
      <c r="H34" s="313">
        <v>0</v>
      </c>
      <c r="I34" s="311">
        <v>0</v>
      </c>
      <c r="J34" s="313">
        <v>0</v>
      </c>
      <c r="K34" s="313">
        <v>0</v>
      </c>
      <c r="L34" s="313">
        <v>0</v>
      </c>
      <c r="M34" s="309">
        <v>0</v>
      </c>
      <c r="N34" s="313">
        <v>0</v>
      </c>
      <c r="O34" s="313">
        <v>0</v>
      </c>
      <c r="P34" s="313"/>
      <c r="Q34" s="313"/>
      <c r="R34" s="313">
        <f>SUM(F34:Q34)</f>
        <v>0</v>
      </c>
      <c r="S34" s="313"/>
      <c r="T34" s="343"/>
    </row>
    <row r="35" spans="3:20" ht="15.75" x14ac:dyDescent="0.25">
      <c r="C35" s="345" t="s">
        <v>502</v>
      </c>
      <c r="D35" s="347">
        <v>17756892</v>
      </c>
      <c r="E35" s="347">
        <v>84962472</v>
      </c>
      <c r="F35" s="313">
        <v>24833.01</v>
      </c>
      <c r="G35" s="313">
        <v>1325026.75</v>
      </c>
      <c r="H35" s="313">
        <v>293959.86</v>
      </c>
      <c r="I35" s="311">
        <v>195703.41</v>
      </c>
      <c r="J35" s="313">
        <v>41712.71</v>
      </c>
      <c r="K35" s="313">
        <v>10293592.07</v>
      </c>
      <c r="L35" s="313">
        <v>2113248.6</v>
      </c>
      <c r="M35" s="309">
        <v>432372.14</v>
      </c>
      <c r="N35" s="313">
        <v>868063.53</v>
      </c>
      <c r="O35" s="313">
        <v>23086127.140000001</v>
      </c>
      <c r="P35" s="313"/>
      <c r="Q35" s="313"/>
      <c r="R35" s="313">
        <f>SUM(F35:Q35)</f>
        <v>38674639.219999999</v>
      </c>
      <c r="S35" s="313"/>
      <c r="T35" s="343"/>
    </row>
    <row r="36" spans="3:20" ht="15.75" x14ac:dyDescent="0.25">
      <c r="C36" s="346" t="s">
        <v>501</v>
      </c>
      <c r="D36" s="350">
        <f>D37+D43+D38+D44+D39</f>
        <v>13591457</v>
      </c>
      <c r="E36" s="350">
        <f>E37+E43+E38+E44+E39</f>
        <v>14051457</v>
      </c>
      <c r="F36" s="350">
        <f>F37+F43+F38+F44</f>
        <v>0</v>
      </c>
      <c r="G36" s="350">
        <f>G37+G43+G38+G44</f>
        <v>324994.11</v>
      </c>
      <c r="H36" s="316">
        <f>SUM(H37:H51)</f>
        <v>0</v>
      </c>
      <c r="I36" s="316">
        <f>SUM(I37:I51)</f>
        <v>167503.07999999999</v>
      </c>
      <c r="J36" s="316">
        <f>SUM(J37:J51)</f>
        <v>450000</v>
      </c>
      <c r="K36" s="316">
        <f>SUM(K37:K51)</f>
        <v>785824.58000000007</v>
      </c>
      <c r="L36" s="316">
        <f>SUM(L37:L51)</f>
        <v>188260</v>
      </c>
      <c r="M36" s="316">
        <f>SUM(M37:M51)</f>
        <v>1350369.5</v>
      </c>
      <c r="N36" s="316">
        <f>SUM(N37:N51)</f>
        <v>0</v>
      </c>
      <c r="O36" s="316">
        <f>SUM(O37:O51)</f>
        <v>5928771.2400000002</v>
      </c>
      <c r="P36" s="316">
        <f>SUM(P37:P51)</f>
        <v>0</v>
      </c>
      <c r="Q36" s="349">
        <f>SUM(Q37:Q51)</f>
        <v>0</v>
      </c>
      <c r="R36" s="316">
        <f>SUM(F36:Q36)</f>
        <v>9195722.5099999998</v>
      </c>
      <c r="S36" s="316"/>
      <c r="T36" s="343"/>
    </row>
    <row r="37" spans="3:20" ht="15.75" x14ac:dyDescent="0.25">
      <c r="C37" s="345" t="s">
        <v>500</v>
      </c>
      <c r="D37" s="347">
        <v>11767476</v>
      </c>
      <c r="E37" s="347">
        <v>11922476</v>
      </c>
      <c r="F37" s="313">
        <v>0</v>
      </c>
      <c r="G37" s="313">
        <v>324994.11</v>
      </c>
      <c r="H37" s="313">
        <v>0</v>
      </c>
      <c r="I37" s="311">
        <v>167503.07999999999</v>
      </c>
      <c r="J37" s="313">
        <v>450000</v>
      </c>
      <c r="K37" s="313">
        <v>400000</v>
      </c>
      <c r="L37" s="313">
        <v>188260</v>
      </c>
      <c r="M37" s="309">
        <v>805000</v>
      </c>
      <c r="N37" s="307">
        <v>0</v>
      </c>
      <c r="O37" s="313">
        <v>3069905</v>
      </c>
      <c r="P37" s="313"/>
      <c r="Q37" s="313"/>
      <c r="R37" s="313">
        <f>SUM(F37:Q37)</f>
        <v>5405662.1899999995</v>
      </c>
      <c r="S37" s="313"/>
      <c r="T37" s="343"/>
    </row>
    <row r="38" spans="3:20" ht="31.5" x14ac:dyDescent="0.25">
      <c r="C38" s="345" t="s">
        <v>499</v>
      </c>
      <c r="D38" s="347">
        <v>45769</v>
      </c>
      <c r="E38" s="347">
        <v>45769</v>
      </c>
      <c r="F38" s="313">
        <v>0</v>
      </c>
      <c r="G38" s="313">
        <v>0</v>
      </c>
      <c r="H38" s="313">
        <v>0</v>
      </c>
      <c r="I38" s="311">
        <v>0</v>
      </c>
      <c r="J38" s="313">
        <v>0</v>
      </c>
      <c r="K38" s="313">
        <v>0</v>
      </c>
      <c r="L38" s="308">
        <v>0</v>
      </c>
      <c r="M38" s="309">
        <v>0</v>
      </c>
      <c r="N38" s="313">
        <v>0</v>
      </c>
      <c r="O38" s="313">
        <v>0</v>
      </c>
      <c r="P38" s="313"/>
      <c r="Q38" s="313"/>
      <c r="R38" s="313">
        <f>SUM(F38:Q38)</f>
        <v>0</v>
      </c>
      <c r="S38" s="313"/>
      <c r="T38" s="343"/>
    </row>
    <row r="39" spans="3:20" ht="31.5" x14ac:dyDescent="0.25">
      <c r="C39" s="345" t="s">
        <v>498</v>
      </c>
      <c r="D39" s="347">
        <v>527250</v>
      </c>
      <c r="E39" s="347">
        <v>527250</v>
      </c>
      <c r="F39" s="313">
        <v>0</v>
      </c>
      <c r="G39" s="313">
        <v>0</v>
      </c>
      <c r="H39" s="313">
        <v>0</v>
      </c>
      <c r="I39" s="311">
        <v>0</v>
      </c>
      <c r="J39" s="313">
        <v>0</v>
      </c>
      <c r="K39" s="313">
        <v>0</v>
      </c>
      <c r="L39" s="308">
        <v>0</v>
      </c>
      <c r="M39" s="309">
        <v>0</v>
      </c>
      <c r="N39" s="313">
        <v>0</v>
      </c>
      <c r="O39" s="313">
        <v>75000</v>
      </c>
      <c r="P39" s="313"/>
      <c r="Q39" s="313"/>
      <c r="R39" s="313">
        <f>SUM(F39:Q39)</f>
        <v>75000</v>
      </c>
      <c r="S39" s="313"/>
      <c r="T39" s="343"/>
    </row>
    <row r="40" spans="3:20" ht="31.5" hidden="1" x14ac:dyDescent="0.25">
      <c r="C40" s="345" t="s">
        <v>497</v>
      </c>
      <c r="D40" s="347"/>
      <c r="E40" s="347"/>
      <c r="F40" s="313"/>
      <c r="G40" s="313">
        <v>0</v>
      </c>
      <c r="H40" s="313"/>
      <c r="I40" s="311">
        <v>0</v>
      </c>
      <c r="J40" s="313"/>
      <c r="K40" s="313">
        <v>0</v>
      </c>
      <c r="L40" s="308">
        <v>0</v>
      </c>
      <c r="M40" s="309">
        <v>0</v>
      </c>
      <c r="N40" s="313"/>
      <c r="O40" s="313"/>
      <c r="P40" s="313"/>
      <c r="Q40" s="313"/>
      <c r="R40" s="313">
        <v>0</v>
      </c>
      <c r="S40" s="313"/>
      <c r="T40" s="343"/>
    </row>
    <row r="41" spans="3:20" ht="31.5" x14ac:dyDescent="0.25">
      <c r="C41" s="345" t="s">
        <v>496</v>
      </c>
      <c r="D41" s="347"/>
      <c r="E41" s="347"/>
      <c r="F41" s="313"/>
      <c r="G41" s="313">
        <v>0</v>
      </c>
      <c r="H41" s="313"/>
      <c r="I41" s="311">
        <v>0</v>
      </c>
      <c r="J41" s="313"/>
      <c r="K41" s="313">
        <v>0</v>
      </c>
      <c r="L41" s="308">
        <v>0</v>
      </c>
      <c r="M41" s="309">
        <v>0</v>
      </c>
      <c r="N41" s="313">
        <v>0</v>
      </c>
      <c r="O41" s="313">
        <v>0</v>
      </c>
      <c r="P41" s="313"/>
      <c r="Q41" s="313"/>
      <c r="R41" s="313">
        <v>0</v>
      </c>
      <c r="S41" s="313"/>
      <c r="T41" s="343"/>
    </row>
    <row r="42" spans="3:20" ht="15.75" x14ac:dyDescent="0.25">
      <c r="C42" s="345" t="s">
        <v>495</v>
      </c>
      <c r="D42" s="347"/>
      <c r="E42" s="347"/>
      <c r="F42" s="313"/>
      <c r="G42" s="313"/>
      <c r="H42" s="313"/>
      <c r="I42" s="311">
        <v>0</v>
      </c>
      <c r="J42" s="313"/>
      <c r="K42" s="313"/>
      <c r="L42" s="308">
        <v>0</v>
      </c>
      <c r="M42" s="309">
        <v>0</v>
      </c>
      <c r="N42" s="313">
        <v>0</v>
      </c>
      <c r="O42" s="313">
        <v>0</v>
      </c>
      <c r="P42" s="313"/>
      <c r="Q42" s="313"/>
      <c r="R42" s="313">
        <v>0</v>
      </c>
      <c r="S42" s="313"/>
      <c r="T42" s="343"/>
    </row>
    <row r="43" spans="3:20" ht="15.75" x14ac:dyDescent="0.25">
      <c r="C43" s="345" t="s">
        <v>494</v>
      </c>
      <c r="D43" s="347">
        <v>1250962</v>
      </c>
      <c r="E43" s="347">
        <v>1250962</v>
      </c>
      <c r="F43" s="334">
        <v>0</v>
      </c>
      <c r="G43" s="313">
        <v>0</v>
      </c>
      <c r="H43" s="313">
        <v>0</v>
      </c>
      <c r="I43" s="311">
        <v>0</v>
      </c>
      <c r="J43" s="313">
        <v>0</v>
      </c>
      <c r="K43" s="313">
        <v>82824.58</v>
      </c>
      <c r="L43" s="313">
        <v>0</v>
      </c>
      <c r="M43" s="309">
        <v>545369.5</v>
      </c>
      <c r="N43" s="313">
        <v>0</v>
      </c>
      <c r="O43" s="313">
        <v>2783866.24</v>
      </c>
      <c r="P43" s="313"/>
      <c r="Q43" s="313"/>
      <c r="R43" s="313">
        <f>SUM(F43:Q43)</f>
        <v>3412060.3200000003</v>
      </c>
      <c r="S43" s="313"/>
      <c r="T43" s="343"/>
    </row>
    <row r="44" spans="3:20" ht="31.5" x14ac:dyDescent="0.25">
      <c r="C44" s="345" t="s">
        <v>493</v>
      </c>
      <c r="D44" s="347">
        <v>0</v>
      </c>
      <c r="E44" s="347">
        <v>305000</v>
      </c>
      <c r="F44" s="313">
        <v>0</v>
      </c>
      <c r="G44" s="313">
        <v>0</v>
      </c>
      <c r="H44" s="313">
        <v>0</v>
      </c>
      <c r="I44" s="311">
        <v>0</v>
      </c>
      <c r="J44" s="313">
        <v>0</v>
      </c>
      <c r="K44" s="313">
        <v>303000</v>
      </c>
      <c r="L44" s="313">
        <v>0</v>
      </c>
      <c r="M44" s="313">
        <v>0</v>
      </c>
      <c r="N44" s="313">
        <v>0</v>
      </c>
      <c r="O44" s="313">
        <v>0</v>
      </c>
      <c r="P44" s="313"/>
      <c r="Q44" s="313"/>
      <c r="R44" s="313">
        <f>SUM(F44:Q44)</f>
        <v>303000</v>
      </c>
      <c r="S44" s="313"/>
      <c r="T44" s="343"/>
    </row>
    <row r="45" spans="3:20" ht="15.75" x14ac:dyDescent="0.25">
      <c r="C45" s="346" t="s">
        <v>492</v>
      </c>
      <c r="D45" s="350">
        <f>+D46+D47+D48+D51</f>
        <v>0</v>
      </c>
      <c r="E45" s="350">
        <f>+E46+E47+E48+E51</f>
        <v>0</v>
      </c>
      <c r="F45" s="350">
        <f>+F46+F47+F48+F51</f>
        <v>0</v>
      </c>
      <c r="G45" s="350">
        <f>+G46+G47+G48+G51</f>
        <v>0</v>
      </c>
      <c r="H45" s="350">
        <f>+H46+H47+H48+H51</f>
        <v>0</v>
      </c>
      <c r="I45" s="350">
        <f>+I46+I47+I48+I51</f>
        <v>0</v>
      </c>
      <c r="J45" s="350">
        <f>+J46+J47+J48+J51</f>
        <v>0</v>
      </c>
      <c r="K45" s="350">
        <f>+K46+K47+K48+K51</f>
        <v>0</v>
      </c>
      <c r="L45" s="350">
        <f>+L46+L47+L48+L51</f>
        <v>0</v>
      </c>
      <c r="M45" s="350">
        <f>+M46+M47+M48+M51</f>
        <v>0</v>
      </c>
      <c r="N45" s="350">
        <f>+N46+N47+N48+N51</f>
        <v>0</v>
      </c>
      <c r="O45" s="350">
        <f>+O46+O47+O48+O51</f>
        <v>0</v>
      </c>
      <c r="P45" s="350">
        <f>+P46+P47+P48+P51</f>
        <v>0</v>
      </c>
      <c r="Q45" s="350">
        <f>+Q46+Q47+Q48+Q51</f>
        <v>0</v>
      </c>
      <c r="R45" s="313">
        <f>SUM(F45:Q45)</f>
        <v>0</v>
      </c>
      <c r="S45" s="313"/>
      <c r="T45" s="343"/>
    </row>
    <row r="46" spans="3:20" ht="15.75" x14ac:dyDescent="0.25">
      <c r="C46" s="345" t="s">
        <v>491</v>
      </c>
      <c r="D46" s="347">
        <v>0</v>
      </c>
      <c r="E46" s="347">
        <v>0</v>
      </c>
      <c r="F46" s="313">
        <v>0</v>
      </c>
      <c r="G46" s="313">
        <v>0</v>
      </c>
      <c r="H46" s="313">
        <v>0</v>
      </c>
      <c r="I46" s="313">
        <v>0</v>
      </c>
      <c r="J46" s="313">
        <v>0</v>
      </c>
      <c r="K46" s="313">
        <v>0</v>
      </c>
      <c r="L46" s="313">
        <v>0</v>
      </c>
      <c r="M46" s="313">
        <v>0</v>
      </c>
      <c r="N46" s="313">
        <v>0</v>
      </c>
      <c r="O46" s="313">
        <v>0</v>
      </c>
      <c r="P46" s="313">
        <v>0</v>
      </c>
      <c r="Q46" s="313"/>
      <c r="R46" s="313">
        <f>SUM(F46:Q46)</f>
        <v>0</v>
      </c>
      <c r="S46" s="313"/>
      <c r="T46" s="343"/>
    </row>
    <row r="47" spans="3:20" ht="31.5" x14ac:dyDescent="0.25">
      <c r="C47" s="345" t="s">
        <v>490</v>
      </c>
      <c r="D47" s="347">
        <v>0</v>
      </c>
      <c r="E47" s="347">
        <v>0</v>
      </c>
      <c r="F47" s="313">
        <v>0</v>
      </c>
      <c r="G47" s="313">
        <v>0</v>
      </c>
      <c r="H47" s="313">
        <v>0</v>
      </c>
      <c r="I47" s="313">
        <v>0</v>
      </c>
      <c r="J47" s="313">
        <v>0</v>
      </c>
      <c r="K47" s="313">
        <v>0</v>
      </c>
      <c r="L47" s="313">
        <v>0</v>
      </c>
      <c r="M47" s="313">
        <v>0</v>
      </c>
      <c r="N47" s="313">
        <v>0</v>
      </c>
      <c r="O47" s="313">
        <v>0</v>
      </c>
      <c r="P47" s="313">
        <v>0</v>
      </c>
      <c r="Q47" s="313"/>
      <c r="R47" s="313">
        <f>SUM(F47:Q47)</f>
        <v>0</v>
      </c>
      <c r="S47" s="313"/>
      <c r="T47" s="343"/>
    </row>
    <row r="48" spans="3:20" ht="31.5" x14ac:dyDescent="0.25">
      <c r="C48" s="345" t="s">
        <v>489</v>
      </c>
      <c r="D48" s="347">
        <v>0</v>
      </c>
      <c r="E48" s="347">
        <v>0</v>
      </c>
      <c r="F48" s="334">
        <v>0</v>
      </c>
      <c r="G48" s="313">
        <v>0</v>
      </c>
      <c r="H48" s="313">
        <v>0</v>
      </c>
      <c r="I48" s="313">
        <v>0</v>
      </c>
      <c r="J48" s="313">
        <v>0</v>
      </c>
      <c r="K48" s="313">
        <v>0</v>
      </c>
      <c r="L48" s="313">
        <v>0</v>
      </c>
      <c r="M48" s="313">
        <v>0</v>
      </c>
      <c r="N48" s="313">
        <v>0</v>
      </c>
      <c r="O48" s="313">
        <v>0</v>
      </c>
      <c r="P48" s="313">
        <v>0</v>
      </c>
      <c r="Q48" s="313"/>
      <c r="R48" s="313">
        <f>SUM(F48:Q48)</f>
        <v>0</v>
      </c>
      <c r="S48" s="313"/>
      <c r="T48" s="343"/>
    </row>
    <row r="49" spans="3:20" ht="31.5" hidden="1" x14ac:dyDescent="0.25">
      <c r="C49" s="345" t="s">
        <v>488</v>
      </c>
      <c r="D49" s="347">
        <v>0</v>
      </c>
      <c r="E49" s="347">
        <v>0</v>
      </c>
      <c r="F49" s="313"/>
      <c r="G49" s="313">
        <v>0</v>
      </c>
      <c r="H49" s="313">
        <v>0</v>
      </c>
      <c r="I49" s="313">
        <v>0</v>
      </c>
      <c r="J49" s="313">
        <v>0</v>
      </c>
      <c r="K49" s="313">
        <v>0</v>
      </c>
      <c r="L49" s="313">
        <v>0</v>
      </c>
      <c r="M49" s="313">
        <v>0</v>
      </c>
      <c r="N49" s="313">
        <v>0</v>
      </c>
      <c r="O49" s="313">
        <v>0</v>
      </c>
      <c r="P49" s="313">
        <v>0</v>
      </c>
      <c r="Q49" s="313"/>
      <c r="R49" s="313">
        <v>0</v>
      </c>
      <c r="S49" s="313"/>
      <c r="T49" s="343"/>
    </row>
    <row r="50" spans="3:20" ht="15.75" hidden="1" x14ac:dyDescent="0.25">
      <c r="C50" s="345" t="s">
        <v>487</v>
      </c>
      <c r="D50" s="347">
        <v>0</v>
      </c>
      <c r="E50" s="347">
        <v>0</v>
      </c>
      <c r="F50" s="313"/>
      <c r="G50" s="313">
        <v>0</v>
      </c>
      <c r="H50" s="313">
        <v>0</v>
      </c>
      <c r="I50" s="313">
        <v>0</v>
      </c>
      <c r="J50" s="313">
        <v>0</v>
      </c>
      <c r="K50" s="313">
        <v>0</v>
      </c>
      <c r="L50" s="313">
        <v>0</v>
      </c>
      <c r="M50" s="313">
        <v>0</v>
      </c>
      <c r="N50" s="313">
        <v>0</v>
      </c>
      <c r="O50" s="313">
        <v>0</v>
      </c>
      <c r="P50" s="313">
        <v>0</v>
      </c>
      <c r="Q50" s="313"/>
      <c r="R50" s="313">
        <v>0</v>
      </c>
      <c r="S50" s="313"/>
      <c r="T50" s="343"/>
    </row>
    <row r="51" spans="3:20" ht="40.5" customHeight="1" x14ac:dyDescent="0.25">
      <c r="C51" s="345" t="s">
        <v>486</v>
      </c>
      <c r="D51" s="347">
        <v>0</v>
      </c>
      <c r="E51" s="347">
        <v>0</v>
      </c>
      <c r="F51" s="334">
        <v>0</v>
      </c>
      <c r="G51" s="313">
        <v>0</v>
      </c>
      <c r="H51" s="313">
        <v>0</v>
      </c>
      <c r="I51" s="313">
        <v>0</v>
      </c>
      <c r="J51" s="313">
        <v>0</v>
      </c>
      <c r="K51" s="313">
        <v>0</v>
      </c>
      <c r="L51" s="313">
        <v>0</v>
      </c>
      <c r="M51" s="313">
        <v>0</v>
      </c>
      <c r="N51" s="313">
        <v>0</v>
      </c>
      <c r="O51" s="313">
        <v>0</v>
      </c>
      <c r="P51" s="313">
        <v>0</v>
      </c>
      <c r="Q51" s="313"/>
      <c r="R51" s="313">
        <f>SUM(F51:Q51)</f>
        <v>0</v>
      </c>
      <c r="S51" s="313"/>
      <c r="T51" s="343"/>
    </row>
    <row r="52" spans="3:20" ht="15.75" x14ac:dyDescent="0.25">
      <c r="C52" s="346" t="s">
        <v>485</v>
      </c>
      <c r="D52" s="350">
        <f>D53+D54+D55+D56+D57+D58+D59+D60+D61</f>
        <v>99861043</v>
      </c>
      <c r="E52" s="350">
        <f>E53+E54+E55+E56+E57+E58+E59+E60+E61</f>
        <v>84499043</v>
      </c>
      <c r="F52" s="350">
        <f>F53+F54+F55+F56+F57+F58+F59+F60+F61</f>
        <v>2094855.41</v>
      </c>
      <c r="G52" s="350">
        <f>G53+G54+G55+G56+G57+G58+G59+G60+G61</f>
        <v>4845201.62</v>
      </c>
      <c r="H52" s="350">
        <f>H53+H54+H55+H56+H57+H58+H59+H60+H61</f>
        <v>707614.71</v>
      </c>
      <c r="I52" s="350">
        <f>I53+I54+I55+I56+I57+I58+I59+I60+I61</f>
        <v>0</v>
      </c>
      <c r="J52" s="350">
        <f>J53+J54+J55+J56+J57+J58+J59+J60+J61</f>
        <v>0</v>
      </c>
      <c r="K52" s="350">
        <f>K53+K54+K55+K56+K57+K58+K59+K60+K61</f>
        <v>0</v>
      </c>
      <c r="L52" s="350">
        <f>L53+L54+L55+L56+L57+L58+L59+L60+L61</f>
        <v>446353.26</v>
      </c>
      <c r="M52" s="350">
        <f>M53+M54+M55+M56+M57+M58+M59+M60+M61</f>
        <v>0</v>
      </c>
      <c r="N52" s="316">
        <f>SUM(N53:N61)</f>
        <v>2123100</v>
      </c>
      <c r="O52" s="349">
        <f>SUM(O53:O61)</f>
        <v>0</v>
      </c>
      <c r="P52" s="349">
        <f>SUM(P53:P61)</f>
        <v>0</v>
      </c>
      <c r="Q52" s="349">
        <f>SUM(Q53:Q61)</f>
        <v>0</v>
      </c>
      <c r="R52" s="316">
        <f>SUM(F52:Q52)</f>
        <v>10217125</v>
      </c>
      <c r="S52" s="316"/>
      <c r="T52" s="343"/>
    </row>
    <row r="53" spans="3:20" ht="15.75" x14ac:dyDescent="0.25">
      <c r="C53" s="345" t="s">
        <v>484</v>
      </c>
      <c r="D53" s="347">
        <v>34110850</v>
      </c>
      <c r="E53" s="347">
        <v>34110850</v>
      </c>
      <c r="F53" s="313">
        <v>4400</v>
      </c>
      <c r="G53" s="313">
        <v>3734520.94</v>
      </c>
      <c r="H53" s="313">
        <v>57398.35</v>
      </c>
      <c r="I53" s="313">
        <v>0</v>
      </c>
      <c r="J53" s="313">
        <v>0</v>
      </c>
      <c r="K53" s="313">
        <v>0</v>
      </c>
      <c r="L53" s="313">
        <v>303988.51</v>
      </c>
      <c r="M53" s="313">
        <v>0</v>
      </c>
      <c r="N53" s="313">
        <v>0</v>
      </c>
      <c r="O53" s="313">
        <v>0</v>
      </c>
      <c r="P53" s="313"/>
      <c r="Q53" s="313"/>
      <c r="R53" s="313">
        <f>SUM(F53:Q53)</f>
        <v>4100307.8</v>
      </c>
      <c r="S53" s="313"/>
      <c r="T53" s="343"/>
    </row>
    <row r="54" spans="3:20" ht="31.5" x14ac:dyDescent="0.25">
      <c r="C54" s="345" t="s">
        <v>483</v>
      </c>
      <c r="D54" s="347">
        <v>2512868</v>
      </c>
      <c r="E54" s="347">
        <v>2512868</v>
      </c>
      <c r="F54" s="313">
        <v>0</v>
      </c>
      <c r="G54" s="313">
        <v>0</v>
      </c>
      <c r="H54" s="313">
        <v>0</v>
      </c>
      <c r="I54" s="313">
        <v>0</v>
      </c>
      <c r="J54" s="313">
        <v>0</v>
      </c>
      <c r="K54" s="313">
        <v>0</v>
      </c>
      <c r="L54" s="313">
        <v>0</v>
      </c>
      <c r="M54" s="313">
        <v>0</v>
      </c>
      <c r="N54" s="313">
        <v>0</v>
      </c>
      <c r="O54" s="313">
        <v>0</v>
      </c>
      <c r="P54" s="313"/>
      <c r="Q54" s="313"/>
      <c r="R54" s="313">
        <f>SUM(F54:Q54)</f>
        <v>0</v>
      </c>
      <c r="S54" s="313"/>
      <c r="T54" s="343"/>
    </row>
    <row r="55" spans="3:20" ht="15.75" x14ac:dyDescent="0.25">
      <c r="C55" s="345" t="s">
        <v>482</v>
      </c>
      <c r="D55" s="347">
        <v>1611671</v>
      </c>
      <c r="E55" s="347">
        <v>1611671</v>
      </c>
      <c r="F55" s="313">
        <v>0</v>
      </c>
      <c r="G55" s="313">
        <v>0</v>
      </c>
      <c r="H55" s="313">
        <v>0</v>
      </c>
      <c r="I55" s="313">
        <v>0</v>
      </c>
      <c r="J55" s="313">
        <v>0</v>
      </c>
      <c r="K55" s="313">
        <v>0</v>
      </c>
      <c r="L55" s="313">
        <v>0</v>
      </c>
      <c r="M55" s="313">
        <v>0</v>
      </c>
      <c r="N55" s="313">
        <v>0</v>
      </c>
      <c r="O55" s="313">
        <v>0</v>
      </c>
      <c r="P55" s="313"/>
      <c r="Q55" s="313"/>
      <c r="R55" s="313">
        <f>SUM(F55:Q55)</f>
        <v>0</v>
      </c>
      <c r="S55" s="313"/>
      <c r="T55" s="343"/>
    </row>
    <row r="56" spans="3:20" ht="31.5" x14ac:dyDescent="0.25">
      <c r="C56" s="345" t="s">
        <v>481</v>
      </c>
      <c r="D56" s="347">
        <v>30903018</v>
      </c>
      <c r="E56" s="347">
        <v>15471018</v>
      </c>
      <c r="F56" s="313">
        <v>0</v>
      </c>
      <c r="G56" s="313">
        <v>0</v>
      </c>
      <c r="H56" s="313">
        <v>0</v>
      </c>
      <c r="I56" s="313">
        <v>0</v>
      </c>
      <c r="J56" s="313">
        <v>0</v>
      </c>
      <c r="K56" s="313">
        <v>0</v>
      </c>
      <c r="L56" s="313">
        <v>0</v>
      </c>
      <c r="M56" s="313">
        <v>0</v>
      </c>
      <c r="N56" s="313">
        <v>2123100</v>
      </c>
      <c r="O56" s="313">
        <v>0</v>
      </c>
      <c r="P56" s="313"/>
      <c r="Q56" s="313"/>
      <c r="R56" s="313">
        <f>SUM(F56:Q56)</f>
        <v>2123100</v>
      </c>
      <c r="S56" s="313"/>
      <c r="T56" s="343"/>
    </row>
    <row r="57" spans="3:20" ht="17.25" customHeight="1" x14ac:dyDescent="0.25">
      <c r="C57" s="345" t="s">
        <v>480</v>
      </c>
      <c r="D57" s="347">
        <v>9729252</v>
      </c>
      <c r="E57" s="347">
        <v>9729252</v>
      </c>
      <c r="F57" s="313">
        <v>2090455.41</v>
      </c>
      <c r="G57" s="313">
        <v>1110680.68</v>
      </c>
      <c r="H57" s="313">
        <v>588631.36</v>
      </c>
      <c r="I57" s="313">
        <v>0</v>
      </c>
      <c r="J57" s="313">
        <v>0</v>
      </c>
      <c r="K57" s="313">
        <v>0</v>
      </c>
      <c r="L57" s="313">
        <v>142364.75</v>
      </c>
      <c r="M57" s="313">
        <v>0</v>
      </c>
      <c r="N57" s="313">
        <v>0</v>
      </c>
      <c r="O57" s="313">
        <v>0</v>
      </c>
      <c r="P57" s="313"/>
      <c r="Q57" s="313"/>
      <c r="R57" s="313">
        <f>SUM(F57:Q57)</f>
        <v>3932132.1999999997</v>
      </c>
      <c r="S57" s="313"/>
      <c r="T57" s="343"/>
    </row>
    <row r="58" spans="3:20" ht="15.75" x14ac:dyDescent="0.25">
      <c r="C58" s="345" t="s">
        <v>479</v>
      </c>
      <c r="D58" s="347">
        <v>1834904</v>
      </c>
      <c r="E58" s="347">
        <v>1834904</v>
      </c>
      <c r="F58" s="313">
        <v>0</v>
      </c>
      <c r="G58" s="313">
        <v>0</v>
      </c>
      <c r="H58" s="313">
        <v>0</v>
      </c>
      <c r="I58" s="313">
        <v>0</v>
      </c>
      <c r="J58" s="313">
        <v>0</v>
      </c>
      <c r="K58" s="313">
        <v>0</v>
      </c>
      <c r="L58" s="313">
        <v>0</v>
      </c>
      <c r="M58" s="313">
        <v>0</v>
      </c>
      <c r="N58" s="313">
        <v>0</v>
      </c>
      <c r="O58" s="313">
        <v>0</v>
      </c>
      <c r="P58" s="313"/>
      <c r="Q58" s="313"/>
      <c r="R58" s="313">
        <f>SUM(F58:Q58)</f>
        <v>0</v>
      </c>
      <c r="S58" s="313"/>
      <c r="T58" s="343"/>
    </row>
    <row r="59" spans="3:20" ht="19.5" customHeight="1" x14ac:dyDescent="0.25">
      <c r="C59" s="345" t="s">
        <v>478</v>
      </c>
      <c r="D59" s="347">
        <v>0</v>
      </c>
      <c r="E59" s="347">
        <v>70000</v>
      </c>
      <c r="F59" s="313">
        <v>0</v>
      </c>
      <c r="G59" s="313">
        <v>0</v>
      </c>
      <c r="H59" s="313">
        <v>61585</v>
      </c>
      <c r="I59" s="313">
        <v>0</v>
      </c>
      <c r="J59" s="313">
        <v>0</v>
      </c>
      <c r="K59" s="313">
        <v>0</v>
      </c>
      <c r="L59" s="313">
        <v>0</v>
      </c>
      <c r="M59" s="313">
        <v>0</v>
      </c>
      <c r="N59" s="313">
        <v>0</v>
      </c>
      <c r="O59" s="313">
        <v>0</v>
      </c>
      <c r="P59" s="313"/>
      <c r="Q59" s="313"/>
      <c r="R59" s="313">
        <f>SUM(F59:Q59)</f>
        <v>61585</v>
      </c>
      <c r="S59" s="313"/>
      <c r="T59" s="343"/>
    </row>
    <row r="60" spans="3:20" ht="17.25" customHeight="1" x14ac:dyDescent="0.25">
      <c r="C60" s="345" t="s">
        <v>477</v>
      </c>
      <c r="D60" s="347">
        <v>18911398</v>
      </c>
      <c r="E60" s="347">
        <v>18911398</v>
      </c>
      <c r="F60" s="313">
        <v>0</v>
      </c>
      <c r="G60" s="313">
        <v>0</v>
      </c>
      <c r="H60" s="313">
        <v>0</v>
      </c>
      <c r="I60" s="313">
        <v>0</v>
      </c>
      <c r="J60" s="313">
        <v>0</v>
      </c>
      <c r="K60" s="313">
        <v>0</v>
      </c>
      <c r="L60" s="313">
        <v>0</v>
      </c>
      <c r="M60" s="313">
        <v>0</v>
      </c>
      <c r="N60" s="313">
        <v>0</v>
      </c>
      <c r="O60" s="313">
        <v>0</v>
      </c>
      <c r="P60" s="313"/>
      <c r="Q60" s="313"/>
      <c r="R60" s="313">
        <f>SUM(F60:Q60)</f>
        <v>0</v>
      </c>
      <c r="S60" s="313"/>
      <c r="T60" s="343"/>
    </row>
    <row r="61" spans="3:20" ht="44.25" customHeight="1" x14ac:dyDescent="0.25">
      <c r="C61" s="345" t="s">
        <v>476</v>
      </c>
      <c r="D61" s="347">
        <v>247082</v>
      </c>
      <c r="E61" s="347">
        <v>247082</v>
      </c>
      <c r="F61" s="313">
        <v>0</v>
      </c>
      <c r="G61" s="313">
        <v>0</v>
      </c>
      <c r="H61" s="313">
        <v>0</v>
      </c>
      <c r="I61" s="313">
        <v>0</v>
      </c>
      <c r="J61" s="313">
        <v>0</v>
      </c>
      <c r="K61" s="313">
        <v>0</v>
      </c>
      <c r="L61" s="313">
        <v>0</v>
      </c>
      <c r="M61" s="313">
        <v>0</v>
      </c>
      <c r="N61" s="313">
        <v>0</v>
      </c>
      <c r="O61" s="313">
        <v>0</v>
      </c>
      <c r="P61" s="313"/>
      <c r="Q61" s="313"/>
      <c r="R61" s="313">
        <f>SUM(F61:Q61)</f>
        <v>0</v>
      </c>
      <c r="S61" s="313"/>
      <c r="T61" s="343"/>
    </row>
    <row r="62" spans="3:20" ht="15.75" x14ac:dyDescent="0.25">
      <c r="C62" s="346" t="s">
        <v>475</v>
      </c>
      <c r="D62" s="350">
        <f>D63+D64+D65</f>
        <v>161237405</v>
      </c>
      <c r="E62" s="350">
        <f>E63+E64+E65</f>
        <v>412517405</v>
      </c>
      <c r="F62" s="350">
        <f>F63+F64+F65</f>
        <v>1225</v>
      </c>
      <c r="G62" s="350">
        <f>G63+G64+G65</f>
        <v>0</v>
      </c>
      <c r="H62" s="350">
        <f>H63+H64+H65</f>
        <v>35087769.800000004</v>
      </c>
      <c r="I62" s="350">
        <f>I63+I64+I65</f>
        <v>6262833.1899999995</v>
      </c>
      <c r="J62" s="350">
        <f>J63+J64+J65</f>
        <v>13684151.09</v>
      </c>
      <c r="K62" s="350">
        <f>K63+K64+K65</f>
        <v>7716841.7999999998</v>
      </c>
      <c r="L62" s="350">
        <f>L63+L64+L65</f>
        <v>19767387.75</v>
      </c>
      <c r="M62" s="350">
        <f>M63+M64+M65</f>
        <v>14434838.279999999</v>
      </c>
      <c r="N62" s="349">
        <f>SUM(N63)</f>
        <v>0</v>
      </c>
      <c r="O62" s="349">
        <f>SUM(O63)</f>
        <v>368215.2</v>
      </c>
      <c r="P62" s="349">
        <f>SUM(P64)</f>
        <v>0</v>
      </c>
      <c r="Q62" s="349">
        <f>SUM(Q64)</f>
        <v>0</v>
      </c>
      <c r="R62" s="316">
        <f>SUM(F62:Q62)</f>
        <v>97323262.109999999</v>
      </c>
      <c r="S62" s="316"/>
      <c r="T62" s="343"/>
    </row>
    <row r="63" spans="3:20" ht="15.75" x14ac:dyDescent="0.25">
      <c r="C63" s="345" t="s">
        <v>474</v>
      </c>
      <c r="D63" s="347">
        <v>36194463</v>
      </c>
      <c r="E63" s="347">
        <v>36944463</v>
      </c>
      <c r="F63" s="313">
        <v>0</v>
      </c>
      <c r="G63" s="313">
        <v>0</v>
      </c>
      <c r="H63" s="313">
        <v>1768723.7</v>
      </c>
      <c r="I63" s="311">
        <v>943963.76</v>
      </c>
      <c r="J63" s="313">
        <v>11812032.23</v>
      </c>
      <c r="K63" s="313">
        <v>355601.18</v>
      </c>
      <c r="L63" s="313">
        <v>1062283.03</v>
      </c>
      <c r="M63" s="309">
        <v>749808.67</v>
      </c>
      <c r="N63" s="313">
        <v>0</v>
      </c>
      <c r="O63" s="313">
        <v>368215.2</v>
      </c>
      <c r="P63" s="330"/>
      <c r="Q63" s="313"/>
      <c r="R63" s="313">
        <f>SUM(F63:Q63)</f>
        <v>17060627.77</v>
      </c>
      <c r="S63" s="313"/>
      <c r="T63" s="343"/>
    </row>
    <row r="64" spans="3:20" ht="15.75" x14ac:dyDescent="0.25">
      <c r="C64" s="345" t="s">
        <v>473</v>
      </c>
      <c r="D64" s="347">
        <v>125042942</v>
      </c>
      <c r="E64" s="347">
        <v>375572942</v>
      </c>
      <c r="F64" s="313">
        <v>1225</v>
      </c>
      <c r="G64" s="313"/>
      <c r="H64" s="313">
        <v>33319046.100000001</v>
      </c>
      <c r="I64" s="311">
        <v>5318869.43</v>
      </c>
      <c r="J64" s="313">
        <v>1872118.86</v>
      </c>
      <c r="K64" s="313">
        <v>7361240.6200000001</v>
      </c>
      <c r="L64" s="313">
        <v>18705104.719999999</v>
      </c>
      <c r="M64" s="309">
        <v>13685029.609999999</v>
      </c>
      <c r="N64" s="313">
        <v>0</v>
      </c>
      <c r="O64" s="313">
        <v>0</v>
      </c>
      <c r="P64" s="313"/>
      <c r="Q64" s="313"/>
      <c r="R64" s="313">
        <f>SUM(F64:Q64)</f>
        <v>80262634.340000004</v>
      </c>
      <c r="S64" s="313"/>
      <c r="T64" s="343"/>
    </row>
    <row r="65" spans="3:20" ht="15.75" x14ac:dyDescent="0.25">
      <c r="C65" s="345" t="s">
        <v>472</v>
      </c>
      <c r="D65" s="347">
        <v>0</v>
      </c>
      <c r="E65" s="347">
        <v>0</v>
      </c>
      <c r="F65" s="313">
        <v>0</v>
      </c>
      <c r="G65" s="313">
        <v>0</v>
      </c>
      <c r="H65" s="313"/>
      <c r="I65" s="311">
        <v>0</v>
      </c>
      <c r="J65" s="313">
        <v>0</v>
      </c>
      <c r="K65" s="313">
        <v>0</v>
      </c>
      <c r="L65" s="313">
        <v>0</v>
      </c>
      <c r="M65" s="313">
        <v>0</v>
      </c>
      <c r="N65" s="313">
        <v>0</v>
      </c>
      <c r="O65" s="313">
        <v>0</v>
      </c>
      <c r="P65" s="313"/>
      <c r="Q65" s="313"/>
      <c r="R65" s="313">
        <f>SUM(F65:Q65)</f>
        <v>0</v>
      </c>
      <c r="S65" s="313"/>
      <c r="T65" s="343"/>
    </row>
    <row r="66" spans="3:20" ht="31.5" x14ac:dyDescent="0.25">
      <c r="C66" s="346" t="s">
        <v>471</v>
      </c>
      <c r="D66" s="347">
        <v>0</v>
      </c>
      <c r="E66" s="347">
        <v>0</v>
      </c>
      <c r="F66" s="313">
        <v>0</v>
      </c>
      <c r="G66" s="313">
        <v>0</v>
      </c>
      <c r="H66" s="316">
        <v>0</v>
      </c>
      <c r="I66" s="311">
        <v>0</v>
      </c>
      <c r="J66" s="316">
        <v>0</v>
      </c>
      <c r="K66" s="313">
        <v>0</v>
      </c>
      <c r="L66" s="316">
        <v>0</v>
      </c>
      <c r="M66" s="313">
        <v>0</v>
      </c>
      <c r="N66" s="316">
        <v>0</v>
      </c>
      <c r="O66" s="316">
        <v>0</v>
      </c>
      <c r="P66" s="316">
        <v>0</v>
      </c>
      <c r="Q66" s="316">
        <v>0</v>
      </c>
      <c r="R66" s="313">
        <f>SUM(F66:Q66)</f>
        <v>0</v>
      </c>
      <c r="S66" s="313"/>
      <c r="T66" s="343"/>
    </row>
    <row r="67" spans="3:20" ht="15.75" x14ac:dyDescent="0.25">
      <c r="C67" s="345" t="s">
        <v>470</v>
      </c>
      <c r="D67" s="347">
        <v>0</v>
      </c>
      <c r="E67" s="347">
        <v>0</v>
      </c>
      <c r="F67" s="313">
        <v>0</v>
      </c>
      <c r="G67" s="313">
        <v>0</v>
      </c>
      <c r="H67" s="313">
        <v>0</v>
      </c>
      <c r="I67" s="313">
        <v>0</v>
      </c>
      <c r="J67" s="313">
        <v>0</v>
      </c>
      <c r="K67" s="313">
        <v>0</v>
      </c>
      <c r="L67" s="313">
        <v>0</v>
      </c>
      <c r="M67" s="313">
        <v>0</v>
      </c>
      <c r="N67" s="313">
        <v>0</v>
      </c>
      <c r="O67" s="313">
        <v>0</v>
      </c>
      <c r="P67" s="313">
        <v>0</v>
      </c>
      <c r="Q67" s="313"/>
      <c r="R67" s="313">
        <f>SUM(F67:Q67)</f>
        <v>0</v>
      </c>
      <c r="S67" s="313"/>
      <c r="T67" s="343"/>
    </row>
    <row r="68" spans="3:20" ht="31.5" x14ac:dyDescent="0.25">
      <c r="C68" s="345" t="s">
        <v>469</v>
      </c>
      <c r="D68" s="347">
        <v>0</v>
      </c>
      <c r="E68" s="347">
        <v>0</v>
      </c>
      <c r="F68" s="313">
        <v>0</v>
      </c>
      <c r="G68" s="313">
        <v>0</v>
      </c>
      <c r="H68" s="313">
        <v>0</v>
      </c>
      <c r="I68" s="313">
        <v>0</v>
      </c>
      <c r="J68" s="313">
        <v>0</v>
      </c>
      <c r="K68" s="313">
        <v>0</v>
      </c>
      <c r="L68" s="313">
        <v>0</v>
      </c>
      <c r="M68" s="313">
        <v>0</v>
      </c>
      <c r="N68" s="313">
        <v>0</v>
      </c>
      <c r="O68" s="313">
        <v>0</v>
      </c>
      <c r="P68" s="313">
        <v>0</v>
      </c>
      <c r="Q68" s="313"/>
      <c r="R68" s="313">
        <f>SUM(F68:Q68)</f>
        <v>0</v>
      </c>
      <c r="S68" s="313"/>
      <c r="T68" s="343"/>
    </row>
    <row r="69" spans="3:20" ht="15.75" x14ac:dyDescent="0.25">
      <c r="C69" s="346" t="s">
        <v>468</v>
      </c>
      <c r="D69" s="347">
        <v>0</v>
      </c>
      <c r="E69" s="347">
        <v>0</v>
      </c>
      <c r="F69" s="313">
        <v>0</v>
      </c>
      <c r="G69" s="313">
        <v>0</v>
      </c>
      <c r="H69" s="316">
        <v>0</v>
      </c>
      <c r="I69" s="316">
        <v>0</v>
      </c>
      <c r="J69" s="316">
        <v>0</v>
      </c>
      <c r="K69" s="313">
        <v>0</v>
      </c>
      <c r="L69" s="316">
        <v>0</v>
      </c>
      <c r="M69" s="316">
        <v>0</v>
      </c>
      <c r="N69" s="316">
        <v>0</v>
      </c>
      <c r="O69" s="316">
        <v>0</v>
      </c>
      <c r="P69" s="316">
        <v>0</v>
      </c>
      <c r="Q69" s="316">
        <v>0</v>
      </c>
      <c r="R69" s="313">
        <f>SUM(F69:Q69)</f>
        <v>0</v>
      </c>
      <c r="S69" s="313"/>
      <c r="T69" s="343"/>
    </row>
    <row r="70" spans="3:20" ht="15.75" x14ac:dyDescent="0.25">
      <c r="C70" s="345" t="s">
        <v>467</v>
      </c>
      <c r="D70" s="347">
        <v>0</v>
      </c>
      <c r="E70" s="347">
        <v>0</v>
      </c>
      <c r="F70" s="313">
        <v>0</v>
      </c>
      <c r="G70" s="313">
        <v>0</v>
      </c>
      <c r="H70" s="313">
        <v>0</v>
      </c>
      <c r="I70" s="313">
        <v>0</v>
      </c>
      <c r="J70" s="313">
        <v>0</v>
      </c>
      <c r="K70" s="313">
        <v>0</v>
      </c>
      <c r="L70" s="313">
        <v>0</v>
      </c>
      <c r="M70" s="313">
        <v>0</v>
      </c>
      <c r="N70" s="313">
        <v>0</v>
      </c>
      <c r="O70" s="313">
        <v>0</v>
      </c>
      <c r="P70" s="313">
        <v>0</v>
      </c>
      <c r="Q70" s="313"/>
      <c r="R70" s="313">
        <f>SUM(F70:Q70)</f>
        <v>0</v>
      </c>
      <c r="S70" s="313"/>
      <c r="T70" s="343"/>
    </row>
    <row r="71" spans="3:20" ht="15.75" x14ac:dyDescent="0.25">
      <c r="C71" s="348" t="s">
        <v>466</v>
      </c>
      <c r="D71" s="347">
        <v>0</v>
      </c>
      <c r="E71" s="347">
        <v>0</v>
      </c>
      <c r="F71" s="313">
        <v>0</v>
      </c>
      <c r="G71" s="313">
        <v>0</v>
      </c>
      <c r="H71" s="316"/>
      <c r="I71" s="316">
        <v>0</v>
      </c>
      <c r="J71" s="316"/>
      <c r="K71" s="313">
        <v>0</v>
      </c>
      <c r="L71" s="316">
        <v>0</v>
      </c>
      <c r="M71" s="316"/>
      <c r="N71" s="316"/>
      <c r="O71" s="316"/>
      <c r="P71" s="316"/>
      <c r="Q71" s="316"/>
      <c r="R71" s="313">
        <f>SUM(F71:Q71)</f>
        <v>0</v>
      </c>
      <c r="S71" s="313"/>
      <c r="T71" s="343"/>
    </row>
    <row r="72" spans="3:20" ht="15.75" x14ac:dyDescent="0.25">
      <c r="C72" s="346" t="s">
        <v>465</v>
      </c>
      <c r="D72" s="347">
        <v>0</v>
      </c>
      <c r="E72" s="347">
        <v>0</v>
      </c>
      <c r="F72" s="313">
        <v>0</v>
      </c>
      <c r="G72" s="313">
        <v>0</v>
      </c>
      <c r="H72" s="316">
        <v>0</v>
      </c>
      <c r="I72" s="316">
        <v>0</v>
      </c>
      <c r="J72" s="313">
        <v>0</v>
      </c>
      <c r="K72" s="313">
        <v>0</v>
      </c>
      <c r="L72" s="316">
        <v>0</v>
      </c>
      <c r="M72" s="313">
        <v>0</v>
      </c>
      <c r="N72" s="316">
        <v>0</v>
      </c>
      <c r="O72" s="316">
        <v>0</v>
      </c>
      <c r="P72" s="313">
        <v>0</v>
      </c>
      <c r="Q72" s="316">
        <v>0</v>
      </c>
      <c r="R72" s="313">
        <f>SUM(F72:Q72)</f>
        <v>0</v>
      </c>
      <c r="S72" s="313"/>
      <c r="T72" s="343"/>
    </row>
    <row r="73" spans="3:20" ht="15.75" x14ac:dyDescent="0.25">
      <c r="C73" s="345" t="s">
        <v>464</v>
      </c>
      <c r="D73" s="312">
        <v>0</v>
      </c>
      <c r="E73" s="347">
        <v>0</v>
      </c>
      <c r="F73" s="313">
        <v>0</v>
      </c>
      <c r="G73" s="313">
        <v>0</v>
      </c>
      <c r="H73" s="313">
        <v>0</v>
      </c>
      <c r="I73" s="313">
        <v>0</v>
      </c>
      <c r="J73" s="313">
        <v>0</v>
      </c>
      <c r="K73" s="313">
        <v>0</v>
      </c>
      <c r="L73" s="313">
        <v>0</v>
      </c>
      <c r="M73" s="313">
        <v>0</v>
      </c>
      <c r="N73" s="313">
        <v>0</v>
      </c>
      <c r="O73" s="313">
        <v>0</v>
      </c>
      <c r="P73" s="313"/>
      <c r="Q73" s="313"/>
      <c r="R73" s="313">
        <f>SUM(F73:Q73)</f>
        <v>0</v>
      </c>
      <c r="S73" s="313"/>
      <c r="T73" s="343"/>
    </row>
    <row r="74" spans="3:20" ht="23.25" customHeight="1" x14ac:dyDescent="0.25">
      <c r="C74" s="345" t="s">
        <v>463</v>
      </c>
      <c r="D74" s="312">
        <v>0</v>
      </c>
      <c r="E74" s="312">
        <v>0</v>
      </c>
      <c r="F74" s="313">
        <v>0</v>
      </c>
      <c r="G74" s="313">
        <v>0</v>
      </c>
      <c r="H74" s="313">
        <v>0</v>
      </c>
      <c r="I74" s="313">
        <v>0</v>
      </c>
      <c r="J74" s="313">
        <v>0</v>
      </c>
      <c r="K74" s="313">
        <v>0</v>
      </c>
      <c r="L74" s="313">
        <v>0</v>
      </c>
      <c r="M74" s="313">
        <v>0</v>
      </c>
      <c r="N74" s="313">
        <v>0</v>
      </c>
      <c r="O74" s="313">
        <v>0</v>
      </c>
      <c r="P74" s="313"/>
      <c r="Q74" s="313"/>
      <c r="R74" s="313">
        <f>SUM(F74:Q74)</f>
        <v>0</v>
      </c>
      <c r="S74" s="313"/>
      <c r="T74" s="343"/>
    </row>
    <row r="75" spans="3:20" ht="15.75" x14ac:dyDescent="0.25">
      <c r="C75" s="346" t="s">
        <v>462</v>
      </c>
      <c r="D75" s="329">
        <f>D76+D77</f>
        <v>10545000</v>
      </c>
      <c r="E75" s="329">
        <f>E76+E77</f>
        <v>10475000</v>
      </c>
      <c r="F75" s="329">
        <f>+F76+F77</f>
        <v>4136915.97</v>
      </c>
      <c r="G75" s="329">
        <f>G76+G77</f>
        <v>0</v>
      </c>
      <c r="H75" s="329">
        <f>H76+H77</f>
        <v>0</v>
      </c>
      <c r="I75" s="329">
        <f>I76+I77</f>
        <v>0</v>
      </c>
      <c r="J75" s="329">
        <f>J76+J77</f>
        <v>0</v>
      </c>
      <c r="K75" s="316">
        <v>0</v>
      </c>
      <c r="L75" s="316">
        <v>0</v>
      </c>
      <c r="M75" s="316">
        <v>0</v>
      </c>
      <c r="N75" s="316">
        <v>0</v>
      </c>
      <c r="O75" s="316">
        <v>0</v>
      </c>
      <c r="P75" s="316">
        <v>0</v>
      </c>
      <c r="Q75" s="316">
        <v>0</v>
      </c>
      <c r="R75" s="316">
        <f>SUM(F75:Q75)</f>
        <v>4136915.97</v>
      </c>
      <c r="S75" s="316"/>
      <c r="T75" s="343"/>
    </row>
    <row r="76" spans="3:20" ht="15.75" x14ac:dyDescent="0.25">
      <c r="C76" s="345" t="s">
        <v>461</v>
      </c>
      <c r="D76" s="312">
        <v>10545000</v>
      </c>
      <c r="E76" s="312">
        <v>10475000</v>
      </c>
      <c r="F76" s="334">
        <f>4010615.97+90200+36100</f>
        <v>4136915.97</v>
      </c>
      <c r="G76" s="334">
        <v>0</v>
      </c>
      <c r="H76" s="334">
        <v>0</v>
      </c>
      <c r="I76" s="334">
        <v>0</v>
      </c>
      <c r="J76" s="334">
        <v>0</v>
      </c>
      <c r="K76" s="334">
        <v>0</v>
      </c>
      <c r="L76" s="334">
        <v>0</v>
      </c>
      <c r="M76" s="316">
        <v>0</v>
      </c>
      <c r="N76" s="334">
        <v>0</v>
      </c>
      <c r="O76" s="334">
        <v>0</v>
      </c>
      <c r="P76" s="334"/>
      <c r="Q76" s="334"/>
      <c r="R76" s="313">
        <f>SUM(F76:Q76)</f>
        <v>4136915.97</v>
      </c>
      <c r="S76" s="313"/>
      <c r="T76" s="343"/>
    </row>
    <row r="77" spans="3:20" ht="15.75" x14ac:dyDescent="0.25">
      <c r="C77" s="345" t="s">
        <v>460</v>
      </c>
      <c r="D77" s="315">
        <v>0</v>
      </c>
      <c r="E77" s="315">
        <v>0</v>
      </c>
      <c r="F77" s="334">
        <v>0</v>
      </c>
      <c r="G77" s="334">
        <v>0</v>
      </c>
      <c r="H77" s="334">
        <v>0</v>
      </c>
      <c r="I77" s="334">
        <v>0</v>
      </c>
      <c r="J77" s="334">
        <v>0</v>
      </c>
      <c r="K77" s="334">
        <v>0</v>
      </c>
      <c r="L77" s="334">
        <v>0</v>
      </c>
      <c r="M77" s="316">
        <v>0</v>
      </c>
      <c r="N77" s="334">
        <v>0</v>
      </c>
      <c r="O77" s="334">
        <v>0</v>
      </c>
      <c r="P77" s="334"/>
      <c r="Q77" s="334"/>
      <c r="R77" s="334"/>
      <c r="S77" s="313"/>
      <c r="T77" s="343"/>
    </row>
    <row r="78" spans="3:20" ht="15.75" x14ac:dyDescent="0.25">
      <c r="C78" s="346" t="s">
        <v>459</v>
      </c>
      <c r="D78" s="314">
        <f>D79</f>
        <v>0</v>
      </c>
      <c r="E78" s="314">
        <f>E79</f>
        <v>0</v>
      </c>
      <c r="F78" s="334">
        <v>0</v>
      </c>
      <c r="G78" s="334">
        <v>0</v>
      </c>
      <c r="H78" s="334">
        <v>0</v>
      </c>
      <c r="I78" s="334">
        <v>0</v>
      </c>
      <c r="J78" s="334">
        <v>0</v>
      </c>
      <c r="K78" s="334">
        <v>0</v>
      </c>
      <c r="L78" s="334">
        <v>0</v>
      </c>
      <c r="M78" s="316">
        <v>0</v>
      </c>
      <c r="N78" s="334">
        <v>0</v>
      </c>
      <c r="O78" s="334"/>
      <c r="P78" s="334"/>
      <c r="Q78" s="334"/>
      <c r="R78" s="334"/>
      <c r="S78" s="334"/>
      <c r="T78" s="343"/>
    </row>
    <row r="79" spans="3:20" ht="15.75" x14ac:dyDescent="0.25">
      <c r="C79" s="345" t="s">
        <v>458</v>
      </c>
      <c r="D79" s="315">
        <v>0</v>
      </c>
      <c r="E79" s="315">
        <v>0</v>
      </c>
      <c r="F79" s="317">
        <v>0</v>
      </c>
      <c r="G79" s="317">
        <v>0</v>
      </c>
      <c r="H79" s="317">
        <v>0</v>
      </c>
      <c r="I79" s="317">
        <v>0</v>
      </c>
      <c r="J79" s="317">
        <v>0</v>
      </c>
      <c r="K79" s="317">
        <v>0</v>
      </c>
      <c r="L79" s="317">
        <v>0</v>
      </c>
      <c r="M79" s="316">
        <v>0</v>
      </c>
      <c r="N79" s="334">
        <v>0</v>
      </c>
      <c r="O79" s="317">
        <v>0</v>
      </c>
      <c r="P79" s="317"/>
      <c r="Q79" s="317"/>
      <c r="R79" s="317">
        <v>0</v>
      </c>
      <c r="S79" s="317"/>
      <c r="T79" s="343"/>
    </row>
    <row r="80" spans="3:20" ht="16.5" thickBot="1" x14ac:dyDescent="0.3">
      <c r="C80" s="344" t="s">
        <v>457</v>
      </c>
      <c r="D80" s="318">
        <f>D10+D16+D26+D36+D52+D62+D75</f>
        <v>1759638498</v>
      </c>
      <c r="E80" s="318">
        <f>+E75+E62+E52+E36+E26+E16+E10</f>
        <v>2110638498</v>
      </c>
      <c r="F80" s="318">
        <f>F10+F16+F26+F36+F52+F62+F75</f>
        <v>123645178.65999998</v>
      </c>
      <c r="G80" s="318">
        <f>G10+G16+G26+G36+G52+G62+G75</f>
        <v>110248264.59</v>
      </c>
      <c r="H80" s="318">
        <f>H10+H16+H26+H36+H52+H62+H75</f>
        <v>144099265.37999997</v>
      </c>
      <c r="I80" s="318">
        <f>I10+I16+I26+I36+I52+I62+I75</f>
        <v>158661457.66000003</v>
      </c>
      <c r="J80" s="318">
        <f>J10+J16+J26+J36+J52+J62+J75</f>
        <v>132670193.69</v>
      </c>
      <c r="K80" s="318">
        <f>K10+K16+K26+K36+K52+K62+K75</f>
        <v>127927291.60999998</v>
      </c>
      <c r="L80" s="318">
        <f>L10+L16+L26+L36+L52+L62+L75</f>
        <v>139139627.93000001</v>
      </c>
      <c r="M80" s="318">
        <f>M10+M16+M26+M36+M52+M62+M75</f>
        <v>162943989.74000001</v>
      </c>
      <c r="N80" s="318">
        <f>+N75+N62+N52+N36+N26+N16+N10</f>
        <v>107427006.25</v>
      </c>
      <c r="O80" s="318">
        <f>+O75+O62+O52+O36+O26+O16+O10</f>
        <v>47192093.68</v>
      </c>
      <c r="P80" s="318">
        <f>+P75+P62+P52+P36+P26+P16+P10</f>
        <v>0</v>
      </c>
      <c r="Q80" s="318">
        <f>+Q75+Q62+Q52+Q36+Q26+Q16+Q10</f>
        <v>0</v>
      </c>
      <c r="R80" s="318">
        <f>+R75+R62+R52+R36+R26+R16+R10</f>
        <v>1253954369.1900001</v>
      </c>
      <c r="S80" s="319"/>
      <c r="T80" s="343"/>
    </row>
    <row r="81" spans="3:19" ht="48.75" customHeight="1" thickBot="1" x14ac:dyDescent="0.4">
      <c r="C81" s="338" t="s">
        <v>456</v>
      </c>
      <c r="E81" s="339"/>
      <c r="F81" s="320"/>
      <c r="G81" s="320"/>
      <c r="H81" s="320"/>
      <c r="I81" s="320"/>
      <c r="J81" s="320"/>
      <c r="K81" s="320"/>
      <c r="L81" s="339"/>
      <c r="M81" s="339"/>
      <c r="P81" s="330"/>
      <c r="Q81" s="330"/>
      <c r="R81" s="342"/>
      <c r="S81" s="342"/>
    </row>
    <row r="82" spans="3:19" ht="66.75" customHeight="1" thickBot="1" x14ac:dyDescent="0.4">
      <c r="C82" s="341" t="s">
        <v>455</v>
      </c>
      <c r="D82" s="340"/>
      <c r="E82" s="334"/>
      <c r="F82" s="339"/>
      <c r="G82" s="339"/>
      <c r="H82" s="339"/>
      <c r="I82" s="339"/>
      <c r="J82" s="339"/>
      <c r="K82" s="339"/>
      <c r="L82" s="339"/>
      <c r="M82" s="339"/>
      <c r="P82" s="330"/>
      <c r="Q82" s="330"/>
    </row>
    <row r="83" spans="3:19" ht="126.75" customHeight="1" thickBot="1" x14ac:dyDescent="0.4">
      <c r="C83" s="338" t="s">
        <v>454</v>
      </c>
      <c r="I83" s="334"/>
      <c r="K83" s="337"/>
      <c r="P83" s="330"/>
      <c r="Q83" s="330"/>
    </row>
    <row r="84" spans="3:19" ht="39" customHeight="1" x14ac:dyDescent="0.35">
      <c r="C84" s="321" t="s">
        <v>453</v>
      </c>
      <c r="D84" s="354"/>
      <c r="E84" s="354"/>
      <c r="F84" s="354"/>
      <c r="G84" s="354"/>
      <c r="H84" s="354"/>
      <c r="I84" s="354"/>
      <c r="J84" s="354"/>
      <c r="K84" s="354"/>
      <c r="L84" s="354"/>
      <c r="M84" s="354"/>
      <c r="N84" s="354"/>
      <c r="O84" s="354"/>
      <c r="P84" s="354"/>
      <c r="Q84" s="330"/>
    </row>
    <row r="85" spans="3:19" x14ac:dyDescent="0.35">
      <c r="C85" s="322"/>
      <c r="D85" s="322"/>
      <c r="E85" s="322"/>
      <c r="F85" s="322"/>
      <c r="G85" s="322"/>
      <c r="H85" s="322"/>
      <c r="I85" s="322"/>
      <c r="J85" s="322"/>
      <c r="K85" s="322"/>
      <c r="L85" s="322"/>
      <c r="M85" s="322"/>
      <c r="N85" s="322"/>
      <c r="O85" s="322"/>
      <c r="P85" s="322"/>
      <c r="Q85" s="330"/>
    </row>
  </sheetData>
  <mergeCells count="10">
    <mergeCell ref="C85:P85"/>
    <mergeCell ref="C1:R1"/>
    <mergeCell ref="C2:R2"/>
    <mergeCell ref="C3:R3"/>
    <mergeCell ref="C4:R4"/>
    <mergeCell ref="C5:R5"/>
    <mergeCell ref="C7:C8"/>
    <mergeCell ref="D7:D8"/>
    <mergeCell ref="E7:E8"/>
    <mergeCell ref="F7:R7"/>
  </mergeCells>
  <pageMargins left="0.25" right="0.25" top="0.75" bottom="0.75" header="0.3" footer="0.3"/>
  <pageSetup paperSize="5" scale="50" fitToHeight="0" orientation="landscape" r:id="rId1"/>
  <rowBreaks count="1" manualBreakCount="1">
    <brk id="47" max="1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Ingresos y Egresos octubre 2025</vt:lpstr>
      <vt:lpstr>Presupuesto Modificado</vt:lpstr>
      <vt:lpstr>'Ingresos y Egresos octubre 2025'!Área_de_impresión</vt:lpstr>
      <vt:lpstr>'Presupuesto Modificado'!Área_de_impresión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ROBERTO VALLEJO GUZMAN</dc:creator>
  <cp:lastModifiedBy>MANUEL ANTONIO GUZMAN CUEVAS</cp:lastModifiedBy>
  <cp:lastPrinted>2025-04-09T15:25:52Z</cp:lastPrinted>
  <dcterms:created xsi:type="dcterms:W3CDTF">2023-05-08T22:14:21Z</dcterms:created>
  <dcterms:modified xsi:type="dcterms:W3CDTF">2025-11-20T15:44:22Z</dcterms:modified>
</cp:coreProperties>
</file>