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Datos Estadisticos\"/>
    </mc:Choice>
  </mc:AlternateContent>
  <xr:revisionPtr revIDLastSave="0" documentId="13_ncr:1_{333CF862-EBC6-4043-BCBA-0A96D1EC3B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BARCACIONES " sheetId="1" r:id="rId1"/>
    <sheet name="Representacion porcentual buque" sheetId="8" r:id="rId2"/>
    <sheet name="COMPARATIVO EMB." sheetId="5" r:id="rId3"/>
    <sheet name="CONTENEDORES TEUS" sheetId="3" r:id="rId4"/>
    <sheet name="CARGAS G." sheetId="4" r:id="rId5"/>
    <sheet name="PASAJEROS" sheetId="14" r:id="rId6"/>
  </sheets>
  <definedNames>
    <definedName name="_xlnm._FilterDatabase" localSheetId="0" hidden="1">'EMBARCACIONES '!$B$8:$N$33</definedName>
    <definedName name="_xlnm.Print_Area" localSheetId="4">'CARGAS G.'!$A$1:$R$97</definedName>
    <definedName name="_xlnm.Print_Area" localSheetId="2">'COMPARATIVO EMB.'!$A$1:$P$52</definedName>
    <definedName name="_xlnm.Print_Area" localSheetId="3">'CONTENEDORES TEUS'!$A$1:$K$110</definedName>
    <definedName name="_xlnm.Print_Area" localSheetId="0">'EMBARCACIONES '!$A$2:$P$66</definedName>
    <definedName name="_xlnm.Print_Area" localSheetId="5">PASAJEROS!$A$1:$L$113</definedName>
    <definedName name="_xlnm.Print_Area" localSheetId="1">'Representacion porcentual buque'!$A$1:$N$62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4" l="1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G16" i="3" l="1"/>
  <c r="G10" i="3"/>
  <c r="H24" i="3"/>
  <c r="H23" i="3"/>
  <c r="H21" i="3"/>
  <c r="H20" i="3"/>
  <c r="D61" i="3"/>
  <c r="C61" i="3"/>
  <c r="D56" i="3"/>
  <c r="C56" i="3"/>
  <c r="E68" i="3" l="1"/>
  <c r="F68" i="3" s="1"/>
  <c r="E67" i="3"/>
  <c r="F67" i="3" s="1"/>
  <c r="E65" i="3"/>
  <c r="E64" i="3"/>
  <c r="E60" i="3"/>
  <c r="F60" i="3" s="1"/>
  <c r="E59" i="3"/>
  <c r="F59" i="3" s="1"/>
  <c r="E55" i="3"/>
  <c r="F55" i="3" s="1"/>
  <c r="E54" i="3"/>
  <c r="F54" i="3" s="1"/>
  <c r="E74" i="14" l="1"/>
  <c r="F74" i="14"/>
  <c r="D69" i="3" l="1"/>
  <c r="C69" i="3"/>
  <c r="D66" i="3"/>
  <c r="C66" i="3"/>
  <c r="E56" i="3"/>
  <c r="F56" i="3" s="1"/>
  <c r="D55" i="4"/>
  <c r="B60" i="4"/>
  <c r="B34" i="4"/>
  <c r="B29" i="4"/>
  <c r="B22" i="4"/>
  <c r="E61" i="3" l="1"/>
  <c r="C70" i="3"/>
  <c r="C72" i="3" s="1"/>
  <c r="D70" i="3"/>
  <c r="D72" i="3" s="1"/>
  <c r="D100" i="3"/>
  <c r="F65" i="3"/>
  <c r="E66" i="3"/>
  <c r="F66" i="3" s="1"/>
  <c r="E69" i="3"/>
  <c r="F69" i="3" s="1"/>
  <c r="F64" i="3"/>
  <c r="H15" i="3"/>
  <c r="H14" i="3"/>
  <c r="C100" i="3"/>
  <c r="F61" i="3" l="1"/>
  <c r="E70" i="3"/>
  <c r="F70" i="3" s="1"/>
  <c r="C91" i="14"/>
  <c r="D91" i="14"/>
  <c r="E91" i="14"/>
  <c r="F91" i="14"/>
  <c r="G91" i="14"/>
  <c r="H91" i="14"/>
  <c r="I91" i="14"/>
  <c r="J91" i="14"/>
  <c r="B91" i="14"/>
  <c r="E72" i="3" l="1"/>
  <c r="F72" i="3" s="1"/>
  <c r="D45" i="4"/>
  <c r="D59" i="4"/>
  <c r="D54" i="4"/>
  <c r="D75" i="4" l="1"/>
  <c r="E75" i="4" s="1"/>
  <c r="D76" i="4"/>
  <c r="E76" i="4" s="1"/>
  <c r="D74" i="4"/>
  <c r="E74" i="4" s="1"/>
  <c r="E54" i="4" l="1"/>
  <c r="D22" i="3"/>
  <c r="E22" i="3"/>
  <c r="F22" i="3"/>
  <c r="G22" i="3"/>
  <c r="C22" i="3"/>
  <c r="H22" i="3" l="1"/>
  <c r="D111" i="14"/>
  <c r="C111" i="14"/>
  <c r="E110" i="14"/>
  <c r="E109" i="14"/>
  <c r="E108" i="14"/>
  <c r="F108" i="14" s="1"/>
  <c r="E107" i="14"/>
  <c r="F107" i="14" s="1"/>
  <c r="E106" i="14"/>
  <c r="E105" i="14"/>
  <c r="F105" i="14" s="1"/>
  <c r="E104" i="14"/>
  <c r="F104" i="14" s="1"/>
  <c r="E103" i="14"/>
  <c r="F103" i="14" s="1"/>
  <c r="K90" i="14"/>
  <c r="K89" i="14"/>
  <c r="K88" i="14"/>
  <c r="G73" i="14"/>
  <c r="G72" i="14"/>
  <c r="G71" i="14"/>
  <c r="H71" i="14" s="1"/>
  <c r="G70" i="14"/>
  <c r="G69" i="14"/>
  <c r="G68" i="14"/>
  <c r="H68" i="14" s="1"/>
  <c r="G67" i="14"/>
  <c r="H67" i="14" s="1"/>
  <c r="G66" i="14"/>
  <c r="H66" i="14" s="1"/>
  <c r="G22" i="14"/>
  <c r="F22" i="14"/>
  <c r="D22" i="14"/>
  <c r="C22" i="14"/>
  <c r="E21" i="14"/>
  <c r="E20" i="14"/>
  <c r="E19" i="14"/>
  <c r="E18" i="14"/>
  <c r="E17" i="14"/>
  <c r="E16" i="14"/>
  <c r="E15" i="14"/>
  <c r="K91" i="14" l="1"/>
  <c r="G74" i="14"/>
  <c r="H74" i="14" s="1"/>
  <c r="E111" i="14"/>
  <c r="F111" i="14" s="1"/>
  <c r="E22" i="14"/>
  <c r="N9" i="1" l="1"/>
  <c r="D33" i="4" l="1"/>
  <c r="E33" i="4" s="1"/>
  <c r="D32" i="4"/>
  <c r="E32" i="4" s="1"/>
  <c r="D26" i="4"/>
  <c r="E26" i="4" s="1"/>
  <c r="D27" i="4"/>
  <c r="E27" i="4" s="1"/>
  <c r="D28" i="4"/>
  <c r="E28" i="4" s="1"/>
  <c r="D25" i="4"/>
  <c r="E25" i="4" s="1"/>
  <c r="D19" i="4"/>
  <c r="E19" i="4" s="1"/>
  <c r="D20" i="4"/>
  <c r="E20" i="4" s="1"/>
  <c r="D21" i="4"/>
  <c r="E21" i="4" s="1"/>
  <c r="D18" i="4"/>
  <c r="E18" i="4" s="1"/>
  <c r="E98" i="3"/>
  <c r="F98" i="3" s="1"/>
  <c r="E99" i="3"/>
  <c r="F99" i="3" s="1"/>
  <c r="E97" i="3"/>
  <c r="F97" i="3" s="1"/>
  <c r="E45" i="5" l="1"/>
  <c r="F45" i="5" s="1"/>
  <c r="B36" i="4" l="1"/>
  <c r="N27" i="1"/>
  <c r="C65" i="1"/>
  <c r="E28" i="5" l="1"/>
  <c r="F28" i="5" s="1"/>
  <c r="E29" i="5"/>
  <c r="F29" i="5" s="1"/>
  <c r="E30" i="5"/>
  <c r="F30" i="5" s="1"/>
  <c r="E31" i="5"/>
  <c r="F31" i="5" s="1"/>
  <c r="E32" i="5"/>
  <c r="F32" i="5" s="1"/>
  <c r="E33" i="5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E41" i="5"/>
  <c r="F41" i="5" s="1"/>
  <c r="E42" i="5"/>
  <c r="F42" i="5" s="1"/>
  <c r="E43" i="5"/>
  <c r="F43" i="5" s="1"/>
  <c r="E44" i="5"/>
  <c r="F44" i="5" s="1"/>
  <c r="E46" i="5"/>
  <c r="E47" i="5"/>
  <c r="F47" i="5" s="1"/>
  <c r="E48" i="5"/>
  <c r="F48" i="5" s="1"/>
  <c r="E49" i="5"/>
  <c r="F49" i="5" s="1"/>
  <c r="E27" i="5"/>
  <c r="F27" i="5" s="1"/>
  <c r="C50" i="5"/>
  <c r="D50" i="5"/>
  <c r="N12" i="5"/>
  <c r="E50" i="5" l="1"/>
  <c r="F50" i="5" s="1"/>
  <c r="N13" i="5" l="1"/>
  <c r="B77" i="4" l="1"/>
  <c r="C30" i="8" l="1"/>
  <c r="D32" i="1"/>
  <c r="N21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8" i="1"/>
  <c r="N29" i="1"/>
  <c r="N30" i="1"/>
  <c r="N31" i="1"/>
  <c r="C77" i="4" l="1"/>
  <c r="E45" i="4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6" i="4"/>
  <c r="E56" i="4" s="1"/>
  <c r="D57" i="4"/>
  <c r="E57" i="4" s="1"/>
  <c r="D58" i="4"/>
  <c r="E59" i="4"/>
  <c r="D44" i="4"/>
  <c r="C60" i="4"/>
  <c r="D60" i="4" s="1"/>
  <c r="C22" i="4"/>
  <c r="C34" i="4"/>
  <c r="H43" i="3"/>
  <c r="H44" i="3"/>
  <c r="H42" i="3"/>
  <c r="D45" i="3"/>
  <c r="E45" i="3"/>
  <c r="F45" i="3"/>
  <c r="G45" i="3"/>
  <c r="C45" i="3"/>
  <c r="G25" i="3"/>
  <c r="F25" i="3"/>
  <c r="E25" i="3"/>
  <c r="D25" i="3"/>
  <c r="C25" i="3"/>
  <c r="F16" i="3"/>
  <c r="E16" i="3"/>
  <c r="D16" i="3"/>
  <c r="C16" i="3"/>
  <c r="F10" i="3"/>
  <c r="E10" i="3"/>
  <c r="D10" i="3"/>
  <c r="C10" i="3"/>
  <c r="H9" i="3"/>
  <c r="H8" i="3"/>
  <c r="C29" i="4"/>
  <c r="H25" i="3" l="1"/>
  <c r="E100" i="3"/>
  <c r="F100" i="3" s="1"/>
  <c r="C36" i="4"/>
  <c r="H45" i="3"/>
  <c r="E26" i="3"/>
  <c r="E28" i="3" s="1"/>
  <c r="F26" i="3"/>
  <c r="F28" i="3" s="1"/>
  <c r="E60" i="4"/>
  <c r="D77" i="4"/>
  <c r="E77" i="4" s="1"/>
  <c r="D22" i="4"/>
  <c r="H10" i="3"/>
  <c r="G26" i="3"/>
  <c r="G28" i="3" s="1"/>
  <c r="H16" i="3"/>
  <c r="C26" i="3"/>
  <c r="C28" i="3" s="1"/>
  <c r="D26" i="3"/>
  <c r="D28" i="3" s="1"/>
  <c r="J8" i="5"/>
  <c r="K8" i="5" s="1"/>
  <c r="H26" i="3" l="1"/>
  <c r="H28" i="3" s="1"/>
  <c r="E22" i="4"/>
  <c r="D34" i="4" l="1"/>
  <c r="E34" i="4" s="1"/>
  <c r="D29" i="4" l="1"/>
  <c r="E29" i="4" l="1"/>
  <c r="D36" i="4"/>
  <c r="E36" i="4" s="1"/>
  <c r="E32" i="1"/>
  <c r="F32" i="1"/>
  <c r="G32" i="1"/>
  <c r="H32" i="1"/>
  <c r="I32" i="1"/>
  <c r="J32" i="1"/>
  <c r="K32" i="1"/>
  <c r="L32" i="1"/>
  <c r="M32" i="1"/>
  <c r="C32" i="1"/>
  <c r="D30" i="8"/>
  <c r="E30" i="8"/>
  <c r="F30" i="8"/>
  <c r="G30" i="8"/>
  <c r="H30" i="8"/>
  <c r="I30" i="8"/>
  <c r="J30" i="8"/>
  <c r="K30" i="8"/>
  <c r="L30" i="8"/>
  <c r="B30" i="8"/>
  <c r="N32" i="1" l="1"/>
  <c r="M30" i="8" l="1"/>
  <c r="N7" i="8" l="1"/>
  <c r="N25" i="8"/>
  <c r="N13" i="8"/>
  <c r="N26" i="8"/>
  <c r="N14" i="8"/>
  <c r="N28" i="8"/>
  <c r="N16" i="8"/>
  <c r="N29" i="8"/>
  <c r="N17" i="8"/>
  <c r="N30" i="8"/>
  <c r="N19" i="8"/>
  <c r="N8" i="8"/>
  <c r="N9" i="8"/>
  <c r="N21" i="8"/>
  <c r="N22" i="8"/>
  <c r="N23" i="8"/>
  <c r="N24" i="8"/>
  <c r="N15" i="8"/>
  <c r="N18" i="8"/>
  <c r="N20" i="8"/>
  <c r="N10" i="8"/>
  <c r="N11" i="8"/>
  <c r="N12" i="8"/>
  <c r="N27" i="8"/>
  <c r="C55" i="14"/>
</calcChain>
</file>

<file path=xl/sharedStrings.xml><?xml version="1.0" encoding="utf-8"?>
<sst xmlns="http://schemas.openxmlformats.org/spreadsheetml/2006/main" count="442" uniqueCount="182">
  <si>
    <t>PUERTOS Y TERMINALES</t>
  </si>
  <si>
    <t>ARROYO BARRIL</t>
  </si>
  <si>
    <t>AZUA</t>
  </si>
  <si>
    <t>BARAHONA</t>
  </si>
  <si>
    <t>BOCA CHICA</t>
  </si>
  <si>
    <t>CAP CANA</t>
  </si>
  <si>
    <t>CAUCEDO</t>
  </si>
  <si>
    <t>LA CANA</t>
  </si>
  <si>
    <t>LA ROMANA</t>
  </si>
  <si>
    <t>MANZANILLO</t>
  </si>
  <si>
    <t>PEDERNALES</t>
  </si>
  <si>
    <t>PLAZA MARINA</t>
  </si>
  <si>
    <t>PUERTO PLATA</t>
  </si>
  <si>
    <t>PUNTA CATALINA</t>
  </si>
  <si>
    <t>SANTA BÁRBARA</t>
  </si>
  <si>
    <t>SANTO DOMINGO</t>
  </si>
  <si>
    <t xml:space="preserve">TOTAL </t>
  </si>
  <si>
    <t>TOTAL</t>
  </si>
  <si>
    <t>GRANELEROS</t>
  </si>
  <si>
    <t>TANQUEROS</t>
  </si>
  <si>
    <t>CRUCEROS</t>
  </si>
  <si>
    <t>PESQUEROS</t>
  </si>
  <si>
    <t>REMOLCADORES</t>
  </si>
  <si>
    <t>BARCAZAS</t>
  </si>
  <si>
    <t>YATES</t>
  </si>
  <si>
    <t>DRAGAS / OTROS</t>
  </si>
  <si>
    <t>FERRIE</t>
  </si>
  <si>
    <t>AUTORIDAD PORTUARIA DOMINICANA</t>
  </si>
  <si>
    <t xml:space="preserve">Resumen </t>
  </si>
  <si>
    <t>Variación</t>
  </si>
  <si>
    <t>Embarcaciones</t>
  </si>
  <si>
    <t>ISLAS CATALINA</t>
  </si>
  <si>
    <t>SAN PEDRO DE MACORÍS</t>
  </si>
  <si>
    <t>Variación Absoluta</t>
  </si>
  <si>
    <t>Variación Porcentual</t>
  </si>
  <si>
    <t xml:space="preserve">PUERTOS </t>
  </si>
  <si>
    <t>AMBER COVE</t>
  </si>
  <si>
    <t>TEUs DE IMPORTACIÓN</t>
  </si>
  <si>
    <t>CARGADOS</t>
  </si>
  <si>
    <t>VACIOS</t>
  </si>
  <si>
    <t>TEUs DE EXPORTACIÓN</t>
  </si>
  <si>
    <t>TEUs EN TRÁNSITO</t>
  </si>
  <si>
    <t>ENTRADA</t>
  </si>
  <si>
    <t>SALIDA</t>
  </si>
  <si>
    <t>EXPORTACIÓN</t>
  </si>
  <si>
    <t>TRÁNSITO</t>
  </si>
  <si>
    <t>IMPORTACIÓN</t>
  </si>
  <si>
    <t xml:space="preserve"> CARGA GRANEL SÓLIDA</t>
  </si>
  <si>
    <t>CARGA GRANEL LÍQUIDA</t>
  </si>
  <si>
    <t>TOTAL IMPORTACIÓN</t>
  </si>
  <si>
    <t xml:space="preserve"> SALIDA</t>
  </si>
  <si>
    <t>CONCEPTO</t>
  </si>
  <si>
    <t xml:space="preserve">IMPORTACIÓN </t>
  </si>
  <si>
    <t xml:space="preserve">EXPORTACIÓN </t>
  </si>
  <si>
    <t xml:space="preserve"> </t>
  </si>
  <si>
    <t>AUTORIDAD PORTURIA DOMINICANA</t>
  </si>
  <si>
    <t xml:space="preserve">PORCENTUAL </t>
  </si>
  <si>
    <t xml:space="preserve">TOTAL TÁNSITO </t>
  </si>
  <si>
    <t>TOTAL EXPORTACÓN</t>
  </si>
  <si>
    <t>VARIACIÓN ABSOLUTA</t>
  </si>
  <si>
    <t>V. ABSOLUTA</t>
  </si>
  <si>
    <t>V. PORCENTUAL</t>
  </si>
  <si>
    <t xml:space="preserve">MOVIMIENTO  DE EMBARCACIONES CLASIFICADAS POR PUERTOS Y TIPOS. </t>
  </si>
  <si>
    <t>*Cifras sujetas a rectificación.</t>
  </si>
  <si>
    <t>MOVIMIENTO DE CONTENEDORES POR PUERTOS  CARGADOS, VACÍOS  Y  EN CALIDAD DE TRÁNSITO</t>
  </si>
  <si>
    <t>Valor porcentual</t>
  </si>
  <si>
    <t>Valor absoluto</t>
  </si>
  <si>
    <t>VARIACIÓN PORCENTUAL</t>
  </si>
  <si>
    <t xml:space="preserve"> CARGA CONTENERIZADA</t>
  </si>
  <si>
    <t xml:space="preserve"> CARGA GENERAL  SUELTA</t>
  </si>
  <si>
    <t xml:space="preserve"> CARGA GENERAL SUELTA</t>
  </si>
  <si>
    <t>Cantidad de Embarcaciones</t>
  </si>
  <si>
    <t>Concepto</t>
  </si>
  <si>
    <t xml:space="preserve">MOVIMIENTO  DE EMBARCACIONES CLASIFICADAS POR PUERTOS </t>
  </si>
  <si>
    <t>*Valores expresado en (TEU)</t>
  </si>
  <si>
    <t>RÍO HAINA</t>
  </si>
  <si>
    <t>PUERTOS</t>
  </si>
  <si>
    <t>PORCENTAJE</t>
  </si>
  <si>
    <t>DIFERENCIAS</t>
  </si>
  <si>
    <t>CARGAS</t>
  </si>
  <si>
    <t>Puertos</t>
  </si>
  <si>
    <t>BAHÍA DE CALDERAS</t>
  </si>
  <si>
    <t>TAÍNO BAY</t>
  </si>
  <si>
    <t xml:space="preserve">LUPERÓN </t>
  </si>
  <si>
    <t>PESQUERO</t>
  </si>
  <si>
    <t xml:space="preserve">SANTA BÁRBARA </t>
  </si>
  <si>
    <t>ESTADÍSTICA. DIRECCIÓN DE PLANIFICACIÓN Y DESARROLLO</t>
  </si>
  <si>
    <t xml:space="preserve"> ESTADÍSTICA. DIRECCIÓN DE PLANIFICACIÓN Y DESARROLLO</t>
  </si>
  <si>
    <t>REM.</t>
  </si>
  <si>
    <t>Absoluta</t>
  </si>
  <si>
    <t>Porcentual</t>
  </si>
  <si>
    <t>CONTENEDORES (TEUS)</t>
  </si>
  <si>
    <t xml:space="preserve"> ESTADÍSTICA. DIRECCIÓN DE PLANIFICACIÓN Y DESAROLLO</t>
  </si>
  <si>
    <t>CARGA LÍQUIDA</t>
  </si>
  <si>
    <t xml:space="preserve"> CARGA SÓLIDA</t>
  </si>
  <si>
    <t>COMPARATIVO DEL  MOVIMIENTO DE CARGAS POR PUERTOS</t>
  </si>
  <si>
    <t>ESTADÍSTICA.DIRECCIÓN DE PLANIFICACIÓN Y DESARROLLO</t>
  </si>
  <si>
    <t>TEUs EN TRÁNSITO SALIDA</t>
  </si>
  <si>
    <t>TEUs EN TRÁNSITO ENTRADA</t>
  </si>
  <si>
    <t xml:space="preserve">MOVIMIENTO DE CRUCEROS VÍA MARÍTIMA </t>
  </si>
  <si>
    <t>PASAJEROS ENTRADA</t>
  </si>
  <si>
    <t>PASAJEROS TRÁNSITO</t>
  </si>
  <si>
    <t>TOTAL DE PASAJEROS</t>
  </si>
  <si>
    <t>TRIPULACIÓN</t>
  </si>
  <si>
    <t>PASAJEROS DE SALIDA</t>
  </si>
  <si>
    <t>SANTO DOMINGO FERRY</t>
  </si>
  <si>
    <t xml:space="preserve">AMBER COVE </t>
  </si>
  <si>
    <t>SANTO DOMINGO  CRUCERO</t>
  </si>
  <si>
    <t>SANTO DOMINGO (FERRY)</t>
  </si>
  <si>
    <t>MOVIMIENTO DE CRUCERISTAS  CLASIFICADOS POR MES  Y PUERTOS</t>
  </si>
  <si>
    <t>MES</t>
  </si>
  <si>
    <t xml:space="preserve">SANTO DOMINGO CRUCERO </t>
  </si>
  <si>
    <t>ISLA CATALINA</t>
  </si>
  <si>
    <t>SANTA BÁRBARA SAMANÁ</t>
  </si>
  <si>
    <t xml:space="preserve">CABO ROJO PEDERNALES </t>
  </si>
  <si>
    <t>HAINA ORIENTAL</t>
  </si>
  <si>
    <t>DIFERENCIA</t>
  </si>
  <si>
    <t>TEUS DE IMPORTACIÓN</t>
  </si>
  <si>
    <t>TEUS DE EXPORTACIÓN</t>
  </si>
  <si>
    <t>TEUS EN TRÁNSITO</t>
  </si>
  <si>
    <t>TOTAL (EN TEUS)</t>
  </si>
  <si>
    <t>TOTAL EN TEUS</t>
  </si>
  <si>
    <t>MOVIMIENTO DE CARGAS CLASIFICADAS POR TIPOS Y PUERTOS  (EN T.M.)</t>
  </si>
  <si>
    <t>TOTAL GENERAL (EN T.M.)</t>
  </si>
  <si>
    <t>VACÍOS</t>
  </si>
  <si>
    <t xml:space="preserve">CARGAS  GENERAL </t>
  </si>
  <si>
    <t>PORTACONTENEDORES</t>
  </si>
  <si>
    <t>CARGAS GENERAL</t>
  </si>
  <si>
    <t>OTROS</t>
  </si>
  <si>
    <t>PEDERNALES (CR)</t>
  </si>
  <si>
    <t>AÑO</t>
  </si>
  <si>
    <t xml:space="preserve">PUERTO </t>
  </si>
  <si>
    <t>*Cantidad total de pasajeros = pasajeros de entrada + pasajeros en tránsito</t>
  </si>
  <si>
    <t>HAINA OCCIDENTAL</t>
  </si>
  <si>
    <t>TAINO  BAY</t>
  </si>
  <si>
    <t xml:space="preserve">DIFERENCIAS </t>
  </si>
  <si>
    <t>PORCENTAJES</t>
  </si>
  <si>
    <t>TOTAL, DE TEUS DE IMPORTACIÓN</t>
  </si>
  <si>
    <t>TOTAL, DE TEUS EXPORTACIÓN</t>
  </si>
  <si>
    <t>TOTAL, ENTRADA</t>
  </si>
  <si>
    <t>TOTAL, SALIDA</t>
  </si>
  <si>
    <t>TOTAL, DE TEUS EN TRÁNSITO</t>
  </si>
  <si>
    <t>TOTAL, EN TEUS</t>
  </si>
  <si>
    <t>TOTAL, DE IMPORTACIÓN</t>
  </si>
  <si>
    <t>TOTAL, DE EXPORTACIÓN</t>
  </si>
  <si>
    <t>TOTAL, GENERAL</t>
  </si>
  <si>
    <t>SANTO DOMINGO CRUCERO</t>
  </si>
  <si>
    <t>PORTACONTENEDOR</t>
  </si>
  <si>
    <t xml:space="preserve">COMPARATIVO DEL MOVIMIENTO DE CARGAS POR TIPOS (EN T.M.) </t>
  </si>
  <si>
    <t>COMPARATIVO DEL MOVIMIENTO DE CONTENEDORES CARGADOS Y VACÍOS  2025 Vs. 2024</t>
  </si>
  <si>
    <t>COMPARATIVO DE LA CANTIDAD DE CRUCERISTAS VÍA MARÍTIMA  2025 Vs 2024</t>
  </si>
  <si>
    <t>OCTUBRE-DICIEMBRE 2025</t>
  </si>
  <si>
    <t>OCTUBRE- DICIEMBRE  2025</t>
  </si>
  <si>
    <r>
      <t xml:space="preserve">En el trimestre  Octubre-Diciembre 2025 obtuvimos un total de </t>
    </r>
    <r>
      <rPr>
        <b/>
        <i/>
        <sz val="10"/>
        <color theme="1"/>
        <rFont val="Cambria"/>
        <family val="1"/>
      </rPr>
      <t xml:space="preserve">1,506 </t>
    </r>
    <r>
      <rPr>
        <i/>
        <sz val="10"/>
        <color theme="1"/>
        <rFont val="Cambria"/>
        <family val="1"/>
      </rPr>
      <t>embarcaciones por los diferentes puertos.</t>
    </r>
  </si>
  <si>
    <r>
      <t xml:space="preserve">En el Trimestre </t>
    </r>
    <r>
      <rPr>
        <b/>
        <sz val="11"/>
        <color theme="1"/>
        <rFont val="Cambria"/>
        <family val="1"/>
      </rPr>
      <t xml:space="preserve"> Octubre-Diciembre  2025,</t>
    </r>
    <r>
      <rPr>
        <sz val="11"/>
        <color theme="1"/>
        <rFont val="Cambria"/>
        <family val="1"/>
      </rPr>
      <t xml:space="preserve"> presentamos en los puertos un total general de 1,506 embarcaciones. </t>
    </r>
  </si>
  <si>
    <t>MOVIMIENTO DE EMBARCACIONES. ESTADÍSTICA OCTUBRE-DICIEMBRE  2025</t>
  </si>
  <si>
    <t>MOVIMIENTO  DE EMBARCACIONES LLEGADAS TRIMESTRE OCTUBRE-DICIEMBRE  2025 Vs. 2024</t>
  </si>
  <si>
    <t>T4 2024</t>
  </si>
  <si>
    <t>T4 2025</t>
  </si>
  <si>
    <t>COMPARATIVO DE EMBARCACIONES LLEGADAS TRIMESTRE OCTUBRE-DICIEMBRE 2025 Vs. 2024</t>
  </si>
  <si>
    <t>MOVIMIENTO DE CONTENEDORES OCTUBRE-DICIEMBRE 2025</t>
  </si>
  <si>
    <t>TRIMESTRE OCTUBRE-DICIEMBRE 2025</t>
  </si>
  <si>
    <t>CANTIDAD DE CRUCEROS                                                                  (OCTUBRE-DICIEMBRE 2025)</t>
  </si>
  <si>
    <t xml:space="preserve"> OCTUBRE-DICIEMBRE 2025</t>
  </si>
  <si>
    <t>TRIMESTRE OCTUBRE-DICIEMBRE 2025 Vs. 2024</t>
  </si>
  <si>
    <t>OCTUBRE- DICIEMBRE 2025</t>
  </si>
  <si>
    <t>OCTUBRE</t>
  </si>
  <si>
    <t>NOVIEMBRE</t>
  </si>
  <si>
    <t>DICIEMBRE</t>
  </si>
  <si>
    <t>Octubre- Diciembre 2024</t>
  </si>
  <si>
    <t>Octubre- Diciembre 2025</t>
  </si>
  <si>
    <t>TRIMESTRE OCTUBRE-DICIMBRE 2025</t>
  </si>
  <si>
    <t>MOVIMIENTO DE CONTENEDORES  OCTUBRE-DICIEMBRE 2025 Vs. 2024</t>
  </si>
  <si>
    <t>Nota: no está incluido el mes de Diciembre 2025</t>
  </si>
  <si>
    <t>No incluye el mes de Diciembre 2025</t>
  </si>
  <si>
    <t xml:space="preserve">No está incluido el mes de Diciembre 2025 </t>
  </si>
  <si>
    <t xml:space="preserve"> En este informe de Contenedores correspondiente al trimestre Octubre-Diciembre 2025.</t>
  </si>
  <si>
    <t>hacemos la salvedad de que no está incluido el mes de diciembre,  ya que nos encontramos en procesos de trabajo del mismo.</t>
  </si>
  <si>
    <t>OCTUBRE-DICIEMBRE  2025</t>
  </si>
  <si>
    <t>TRIMESTRE OCTUBRE-DICIEMBRE  2025 Vs. 2024</t>
  </si>
  <si>
    <t>OCTUBRE-DICIEMBRE 2025 Vs. 2024</t>
  </si>
  <si>
    <t>COMPARATIVO DEL MOVIMIENTO  DE CARGAS (EN T.M.)                                                                                                                   OCTUBRE- DICIEMBRE  2025 Vs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</si>
</sst>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i/>
      <sz val="10"/>
      <color theme="1"/>
      <name val="Cambria"/>
      <family val="1"/>
    </font>
    <font>
      <b/>
      <i/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">
    <xf numFmtId="0" fontId="0" fillId="0" borderId="0" xfId="0"/>
  </cellXfs>
  <cellStyles count="5">
    <cellStyle name="Comma 2" xfId="2" xr:uid="{00000000-0005-0000-0000-000000000000}"/>
    <cellStyle name="Millares 10" xfId="1" xr:uid="{00000000-0005-0000-0000-000002000000}"/>
    <cellStyle name="Millares 2" xfId="4" xr:uid="{00000000-0005-0000-0000-000003000000}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432954</xdr:colOff>
      <xdr:row>35</xdr:row>
      <xdr:rowOff>24739</xdr:rowOff>
    </xdr:from>
    <xdr:ext cx="1061357" cy="781792"/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4" y="7026233"/>
          <a:ext cx="1061357" cy="7817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3:N78"/>
  <sheetViews>
    <sheetView tabSelected="1" view="pageBreakPreview" topLeftCell="C1" zoomScale="77" zoomScaleNormal="84" zoomScaleSheetLayoutView="77" workbookViewId="0">
      <selection activeCell="J52" sqref="J52"/>
    </sheetView>
  </sheetViews>
  <sheetFormatPr baseColWidth="10" defaultColWidth="10.85546875" defaultRowHeight="15" x14ac:dyDescent="0.25"/>
  <cols>
    <col min="2" max="2" width="25" customWidth="1"/>
    <col min="3" max="3" width="18.5703125" customWidth="1"/>
    <col min="4" max="4" width="20.7109375" customWidth="1"/>
    <col min="5" max="5" width="12.42578125" customWidth="1"/>
    <col min="6" max="6" width="13.28515625" customWidth="1"/>
    <col min="7" max="7" width="12.28515625" customWidth="1"/>
    <col min="8" max="8" width="11.85546875" customWidth="1"/>
    <col min="9" max="10" width="15.140625" customWidth="1"/>
    <col min="11" max="11" width="9.85546875" customWidth="1"/>
    <col min="12" max="12" width="15.140625" customWidth="1"/>
    <col min="13" max="13" width="7.7109375" customWidth="1"/>
    <col min="14" max="14" width="12.5703125" customWidth="1"/>
  </cols>
  <sheetData>
    <row r="3" spans="2:14" x14ac:dyDescent="0.25">
      <c r="B3" t="s">
        <v>27</v>
      </c>
    </row>
    <row r="4" spans="2:14" x14ac:dyDescent="0.25">
      <c r="B4" t="s">
        <v>86</v>
      </c>
    </row>
    <row r="5" spans="2:14" x14ac:dyDescent="0.25">
      <c r="B5" t="s">
        <v>62</v>
      </c>
    </row>
    <row r="6" spans="2:14" x14ac:dyDescent="0.25">
      <c r="B6" t="s">
        <v>151</v>
      </c>
    </row>
    <row r="8" spans="2:14" x14ac:dyDescent="0.25">
      <c r="B8" t="s">
        <v>0</v>
      </c>
      <c r="C8" t="s">
        <v>125</v>
      </c>
      <c r="D8" t="s">
        <v>126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  <c r="J8" t="s">
        <v>23</v>
      </c>
      <c r="K8" t="s">
        <v>24</v>
      </c>
      <c r="L8" t="s">
        <v>25</v>
      </c>
      <c r="M8" t="s">
        <v>26</v>
      </c>
      <c r="N8" t="s">
        <v>17</v>
      </c>
    </row>
    <row r="9" spans="2:14" x14ac:dyDescent="0.25">
      <c r="B9" t="s">
        <v>36</v>
      </c>
      <c r="C9">
        <v>0</v>
      </c>
      <c r="D9">
        <v>0</v>
      </c>
      <c r="E9">
        <v>0</v>
      </c>
      <c r="F9">
        <v>0</v>
      </c>
      <c r="G9">
        <v>59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>SUM(C9:M9)</f>
        <v>59</v>
      </c>
    </row>
    <row r="10" spans="2:14" x14ac:dyDescent="0.25">
      <c r="B10" t="s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ref="N10:N31" si="0">SUM(C10:M10)</f>
        <v>0</v>
      </c>
    </row>
    <row r="11" spans="2:14" x14ac:dyDescent="0.25">
      <c r="B11" t="s">
        <v>2</v>
      </c>
      <c r="C11">
        <v>0</v>
      </c>
      <c r="D11">
        <v>0</v>
      </c>
      <c r="E11">
        <v>0</v>
      </c>
      <c r="F11">
        <v>9</v>
      </c>
      <c r="G11">
        <v>0</v>
      </c>
      <c r="H11">
        <v>0</v>
      </c>
      <c r="I11">
        <v>3</v>
      </c>
      <c r="J11">
        <v>1</v>
      </c>
      <c r="K11">
        <v>0</v>
      </c>
      <c r="L11">
        <v>0</v>
      </c>
      <c r="M11">
        <v>0</v>
      </c>
      <c r="N11">
        <f t="shared" si="0"/>
        <v>13</v>
      </c>
    </row>
    <row r="12" spans="2:14" x14ac:dyDescent="0.25">
      <c r="B12" t="s">
        <v>3</v>
      </c>
      <c r="C12">
        <v>1</v>
      </c>
      <c r="D12">
        <v>0</v>
      </c>
      <c r="E12">
        <v>4</v>
      </c>
      <c r="F12">
        <v>0</v>
      </c>
      <c r="G12">
        <v>0</v>
      </c>
      <c r="H12">
        <v>0</v>
      </c>
      <c r="I12">
        <v>7</v>
      </c>
      <c r="J12">
        <v>6</v>
      </c>
      <c r="K12">
        <v>0</v>
      </c>
      <c r="L12">
        <v>0</v>
      </c>
      <c r="M12">
        <v>0</v>
      </c>
      <c r="N12">
        <f t="shared" si="0"/>
        <v>18</v>
      </c>
    </row>
    <row r="13" spans="2:14" x14ac:dyDescent="0.25">
      <c r="B13" t="s">
        <v>4</v>
      </c>
      <c r="C13">
        <v>14</v>
      </c>
      <c r="D13">
        <v>0</v>
      </c>
      <c r="E13">
        <v>0</v>
      </c>
      <c r="F13">
        <v>6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f t="shared" si="0"/>
        <v>21</v>
      </c>
    </row>
    <row r="14" spans="2:14" ht="19.5" customHeight="1" x14ac:dyDescent="0.25">
      <c r="B14" t="s">
        <v>81</v>
      </c>
      <c r="C14">
        <v>7</v>
      </c>
      <c r="D14">
        <v>0</v>
      </c>
      <c r="E14">
        <v>0</v>
      </c>
      <c r="F14">
        <v>0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f t="shared" si="0"/>
        <v>11</v>
      </c>
    </row>
    <row r="15" spans="2:14" x14ac:dyDescent="0.25">
      <c r="B15" t="s">
        <v>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</row>
    <row r="16" spans="2:14" x14ac:dyDescent="0.25">
      <c r="B16" t="s">
        <v>6</v>
      </c>
      <c r="C16">
        <v>6</v>
      </c>
      <c r="D16">
        <v>271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277</v>
      </c>
    </row>
    <row r="17" spans="2:14" x14ac:dyDescent="0.25">
      <c r="B17" t="s">
        <v>7</v>
      </c>
      <c r="C17">
        <v>0</v>
      </c>
      <c r="D17">
        <v>0</v>
      </c>
      <c r="E17">
        <v>0</v>
      </c>
      <c r="F17">
        <v>86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86</v>
      </c>
    </row>
    <row r="18" spans="2:14" x14ac:dyDescent="0.25">
      <c r="B18" t="s">
        <v>8</v>
      </c>
      <c r="C18">
        <v>1</v>
      </c>
      <c r="D18">
        <v>0</v>
      </c>
      <c r="E18">
        <v>0</v>
      </c>
      <c r="F18">
        <v>6</v>
      </c>
      <c r="G18">
        <v>30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f t="shared" si="0"/>
        <v>38</v>
      </c>
    </row>
    <row r="19" spans="2:14" x14ac:dyDescent="0.25">
      <c r="B19" t="s">
        <v>83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26</v>
      </c>
      <c r="L19">
        <v>0</v>
      </c>
      <c r="M19">
        <v>0</v>
      </c>
      <c r="N19">
        <f t="shared" si="0"/>
        <v>26</v>
      </c>
    </row>
    <row r="20" spans="2:14" x14ac:dyDescent="0.25">
      <c r="B20" t="s">
        <v>82</v>
      </c>
      <c r="C20">
        <v>0</v>
      </c>
      <c r="D20">
        <v>0</v>
      </c>
      <c r="E20">
        <v>0</v>
      </c>
      <c r="F20">
        <v>0</v>
      </c>
      <c r="G20">
        <v>94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f t="shared" si="0"/>
        <v>94</v>
      </c>
    </row>
    <row r="21" spans="2:14" x14ac:dyDescent="0.25">
      <c r="B21" t="s">
        <v>9</v>
      </c>
      <c r="C21">
        <v>18</v>
      </c>
      <c r="D21">
        <v>0</v>
      </c>
      <c r="E21">
        <v>2</v>
      </c>
      <c r="F21">
        <v>0</v>
      </c>
      <c r="G21">
        <v>0</v>
      </c>
      <c r="H21">
        <v>0</v>
      </c>
      <c r="I21">
        <v>2</v>
      </c>
      <c r="J21">
        <v>2</v>
      </c>
      <c r="K21">
        <v>0</v>
      </c>
      <c r="L21">
        <v>0</v>
      </c>
      <c r="M21">
        <v>0</v>
      </c>
      <c r="N21">
        <f t="shared" si="0"/>
        <v>24</v>
      </c>
    </row>
    <row r="22" spans="2:14" x14ac:dyDescent="0.25">
      <c r="B22" t="s">
        <v>10</v>
      </c>
      <c r="C22">
        <v>0</v>
      </c>
      <c r="D22">
        <v>0</v>
      </c>
      <c r="E22">
        <v>0</v>
      </c>
      <c r="F22">
        <v>0</v>
      </c>
      <c r="G22">
        <v>20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20</v>
      </c>
    </row>
    <row r="23" spans="2:14" x14ac:dyDescent="0.25">
      <c r="B23" t="s">
        <v>11</v>
      </c>
      <c r="C23">
        <v>8</v>
      </c>
      <c r="D23">
        <v>0</v>
      </c>
      <c r="E23">
        <v>0</v>
      </c>
      <c r="F23">
        <v>0</v>
      </c>
      <c r="G23">
        <v>0</v>
      </c>
      <c r="H23">
        <v>0</v>
      </c>
      <c r="I23">
        <v>2</v>
      </c>
      <c r="J23">
        <v>1</v>
      </c>
      <c r="K23">
        <v>0</v>
      </c>
      <c r="L23">
        <v>0</v>
      </c>
      <c r="M23">
        <v>0</v>
      </c>
      <c r="N23">
        <f t="shared" si="0"/>
        <v>11</v>
      </c>
    </row>
    <row r="24" spans="2:14" x14ac:dyDescent="0.25">
      <c r="B24" t="s">
        <v>12</v>
      </c>
      <c r="C24">
        <v>69</v>
      </c>
      <c r="D24">
        <v>65</v>
      </c>
      <c r="E24">
        <v>14</v>
      </c>
      <c r="F24">
        <v>0</v>
      </c>
      <c r="G24">
        <v>0</v>
      </c>
      <c r="H24">
        <v>0</v>
      </c>
      <c r="I24">
        <v>14</v>
      </c>
      <c r="J24">
        <v>12</v>
      </c>
      <c r="K24">
        <v>0</v>
      </c>
      <c r="L24">
        <v>0</v>
      </c>
      <c r="M24">
        <v>0</v>
      </c>
      <c r="N24">
        <f t="shared" si="0"/>
        <v>174</v>
      </c>
    </row>
    <row r="25" spans="2:14" x14ac:dyDescent="0.25">
      <c r="B25" t="s">
        <v>13</v>
      </c>
      <c r="C25">
        <v>0</v>
      </c>
      <c r="D25">
        <v>0</v>
      </c>
      <c r="E25">
        <v>9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 t="shared" si="0"/>
        <v>9</v>
      </c>
    </row>
    <row r="26" spans="2:14" x14ac:dyDescent="0.25">
      <c r="B26" t="s">
        <v>115</v>
      </c>
      <c r="C26">
        <v>79</v>
      </c>
      <c r="D26">
        <v>174</v>
      </c>
      <c r="E26">
        <v>37</v>
      </c>
      <c r="F26">
        <v>28</v>
      </c>
      <c r="G26">
        <v>0</v>
      </c>
      <c r="H26">
        <v>0</v>
      </c>
      <c r="I26">
        <v>5</v>
      </c>
      <c r="J26">
        <v>5</v>
      </c>
      <c r="K26">
        <v>0</v>
      </c>
      <c r="L26">
        <v>0</v>
      </c>
      <c r="M26">
        <v>0</v>
      </c>
      <c r="N26">
        <f t="shared" si="0"/>
        <v>328</v>
      </c>
    </row>
    <row r="27" spans="2:14" x14ac:dyDescent="0.25">
      <c r="B27" t="s">
        <v>133</v>
      </c>
      <c r="C27">
        <v>20</v>
      </c>
      <c r="D27">
        <v>0</v>
      </c>
      <c r="E27">
        <v>30</v>
      </c>
      <c r="F27">
        <v>66</v>
      </c>
      <c r="G27">
        <v>0</v>
      </c>
      <c r="H27">
        <v>0</v>
      </c>
      <c r="I27">
        <v>1</v>
      </c>
      <c r="J27">
        <v>1</v>
      </c>
      <c r="K27">
        <v>0</v>
      </c>
      <c r="L27">
        <v>0</v>
      </c>
      <c r="M27">
        <v>0</v>
      </c>
      <c r="N27">
        <f t="shared" si="0"/>
        <v>118</v>
      </c>
    </row>
    <row r="28" spans="2:14" x14ac:dyDescent="0.25">
      <c r="B28" t="s">
        <v>31</v>
      </c>
      <c r="C28">
        <v>0</v>
      </c>
      <c r="D28">
        <v>0</v>
      </c>
      <c r="E28">
        <v>0</v>
      </c>
      <c r="F28">
        <v>0</v>
      </c>
      <c r="G28">
        <v>4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f t="shared" si="0"/>
        <v>4</v>
      </c>
    </row>
    <row r="29" spans="2:14" ht="19.5" customHeight="1" x14ac:dyDescent="0.25">
      <c r="B29" t="s">
        <v>32</v>
      </c>
      <c r="C29">
        <v>7</v>
      </c>
      <c r="D29">
        <v>0</v>
      </c>
      <c r="E29">
        <v>0</v>
      </c>
      <c r="F29">
        <v>15</v>
      </c>
      <c r="G29">
        <v>0</v>
      </c>
      <c r="H29">
        <v>0</v>
      </c>
      <c r="I29">
        <v>4</v>
      </c>
      <c r="J29">
        <v>4</v>
      </c>
      <c r="K29">
        <v>0</v>
      </c>
      <c r="L29">
        <v>0</v>
      </c>
      <c r="M29">
        <v>0</v>
      </c>
      <c r="N29">
        <f t="shared" si="0"/>
        <v>30</v>
      </c>
    </row>
    <row r="30" spans="2:14" ht="21.75" customHeight="1" x14ac:dyDescent="0.25">
      <c r="B30" t="s">
        <v>14</v>
      </c>
      <c r="C30">
        <v>2</v>
      </c>
      <c r="D30">
        <v>0</v>
      </c>
      <c r="E30">
        <v>0</v>
      </c>
      <c r="F30">
        <v>0</v>
      </c>
      <c r="G30">
        <v>10</v>
      </c>
      <c r="H30">
        <v>0</v>
      </c>
      <c r="I30">
        <v>0</v>
      </c>
      <c r="J30">
        <v>0</v>
      </c>
      <c r="K30">
        <v>9</v>
      </c>
      <c r="L30">
        <v>0</v>
      </c>
      <c r="M30">
        <v>0</v>
      </c>
      <c r="N30">
        <f t="shared" si="0"/>
        <v>21</v>
      </c>
    </row>
    <row r="31" spans="2:14" ht="22.5" customHeight="1" x14ac:dyDescent="0.25">
      <c r="B31" t="s">
        <v>15</v>
      </c>
      <c r="C31">
        <v>54</v>
      </c>
      <c r="D31">
        <v>12</v>
      </c>
      <c r="E31">
        <v>0</v>
      </c>
      <c r="F31">
        <v>3</v>
      </c>
      <c r="G31">
        <v>9</v>
      </c>
      <c r="H31">
        <v>0</v>
      </c>
      <c r="I31">
        <v>1</v>
      </c>
      <c r="J31">
        <v>2</v>
      </c>
      <c r="K31">
        <v>0</v>
      </c>
      <c r="L31">
        <v>4</v>
      </c>
      <c r="M31">
        <v>39</v>
      </c>
      <c r="N31">
        <f t="shared" si="0"/>
        <v>124</v>
      </c>
    </row>
    <row r="32" spans="2:14" x14ac:dyDescent="0.25">
      <c r="B32" t="s">
        <v>17</v>
      </c>
      <c r="C32">
        <f>SUM(C9:C31)</f>
        <v>286</v>
      </c>
      <c r="D32">
        <f>SUM(D9:D31)</f>
        <v>522</v>
      </c>
      <c r="E32">
        <f t="shared" ref="E32:N32" si="1">SUM(E9:E31)</f>
        <v>96</v>
      </c>
      <c r="F32">
        <f t="shared" si="1"/>
        <v>219</v>
      </c>
      <c r="G32">
        <f t="shared" si="1"/>
        <v>226</v>
      </c>
      <c r="H32">
        <f t="shared" si="1"/>
        <v>0</v>
      </c>
      <c r="I32">
        <f t="shared" si="1"/>
        <v>43</v>
      </c>
      <c r="J32">
        <f t="shared" si="1"/>
        <v>36</v>
      </c>
      <c r="K32">
        <f t="shared" si="1"/>
        <v>35</v>
      </c>
      <c r="L32">
        <f t="shared" si="1"/>
        <v>4</v>
      </c>
      <c r="M32">
        <f t="shared" si="1"/>
        <v>39</v>
      </c>
      <c r="N32">
        <f t="shared" si="1"/>
        <v>1506</v>
      </c>
    </row>
    <row r="33" spans="1:3" x14ac:dyDescent="0.25">
      <c r="B33" t="s">
        <v>63</v>
      </c>
    </row>
    <row r="34" spans="1:3" x14ac:dyDescent="0.25">
      <c r="B34" t="s">
        <v>153</v>
      </c>
    </row>
    <row r="36" spans="1:3" x14ac:dyDescent="0.25">
      <c r="A36" t="s">
        <v>27</v>
      </c>
    </row>
    <row r="37" spans="1:3" x14ac:dyDescent="0.25">
      <c r="A37" t="s">
        <v>86</v>
      </c>
    </row>
    <row r="38" spans="1:3" x14ac:dyDescent="0.25">
      <c r="A38" t="s">
        <v>73</v>
      </c>
    </row>
    <row r="39" spans="1:3" x14ac:dyDescent="0.25">
      <c r="B39" t="s">
        <v>152</v>
      </c>
    </row>
    <row r="41" spans="1:3" x14ac:dyDescent="0.25">
      <c r="B41" t="s">
        <v>80</v>
      </c>
      <c r="C41" t="s">
        <v>71</v>
      </c>
    </row>
    <row r="42" spans="1:3" x14ac:dyDescent="0.25">
      <c r="B42" t="s">
        <v>36</v>
      </c>
      <c r="C42">
        <v>59</v>
      </c>
    </row>
    <row r="43" spans="1:3" x14ac:dyDescent="0.25">
      <c r="B43" t="s">
        <v>1</v>
      </c>
      <c r="C43">
        <v>0</v>
      </c>
    </row>
    <row r="44" spans="1:3" x14ac:dyDescent="0.25">
      <c r="B44" t="s">
        <v>2</v>
      </c>
      <c r="C44">
        <v>13</v>
      </c>
    </row>
    <row r="45" spans="1:3" x14ac:dyDescent="0.25">
      <c r="B45" t="s">
        <v>3</v>
      </c>
      <c r="C45">
        <v>18</v>
      </c>
    </row>
    <row r="46" spans="1:3" x14ac:dyDescent="0.25">
      <c r="B46" t="s">
        <v>4</v>
      </c>
      <c r="C46">
        <v>21</v>
      </c>
    </row>
    <row r="47" spans="1:3" ht="18.75" customHeight="1" x14ac:dyDescent="0.25">
      <c r="B47" t="s">
        <v>81</v>
      </c>
      <c r="C47">
        <v>11</v>
      </c>
    </row>
    <row r="48" spans="1:3" x14ac:dyDescent="0.25">
      <c r="B48" t="s">
        <v>5</v>
      </c>
      <c r="C48">
        <v>0</v>
      </c>
    </row>
    <row r="49" spans="2:3" x14ac:dyDescent="0.25">
      <c r="B49" t="s">
        <v>6</v>
      </c>
      <c r="C49">
        <v>277</v>
      </c>
    </row>
    <row r="50" spans="2:3" x14ac:dyDescent="0.25">
      <c r="B50" t="s">
        <v>7</v>
      </c>
      <c r="C50">
        <v>86</v>
      </c>
    </row>
    <row r="51" spans="2:3" x14ac:dyDescent="0.25">
      <c r="B51" t="s">
        <v>8</v>
      </c>
      <c r="C51">
        <v>38</v>
      </c>
    </row>
    <row r="52" spans="2:3" x14ac:dyDescent="0.25">
      <c r="B52" t="s">
        <v>83</v>
      </c>
      <c r="C52">
        <v>26</v>
      </c>
    </row>
    <row r="53" spans="2:3" x14ac:dyDescent="0.25">
      <c r="B53" t="s">
        <v>82</v>
      </c>
      <c r="C53">
        <v>94</v>
      </c>
    </row>
    <row r="54" spans="2:3" x14ac:dyDescent="0.25">
      <c r="B54" t="s">
        <v>9</v>
      </c>
      <c r="C54">
        <v>24</v>
      </c>
    </row>
    <row r="55" spans="2:3" x14ac:dyDescent="0.25">
      <c r="B55" t="s">
        <v>10</v>
      </c>
      <c r="C55">
        <v>20</v>
      </c>
    </row>
    <row r="56" spans="2:3" x14ac:dyDescent="0.25">
      <c r="B56" t="s">
        <v>11</v>
      </c>
      <c r="C56">
        <v>11</v>
      </c>
    </row>
    <row r="57" spans="2:3" x14ac:dyDescent="0.25">
      <c r="B57" t="s">
        <v>12</v>
      </c>
      <c r="C57">
        <v>174</v>
      </c>
    </row>
    <row r="58" spans="2:3" x14ac:dyDescent="0.25">
      <c r="B58" t="s">
        <v>13</v>
      </c>
      <c r="C58">
        <v>9</v>
      </c>
    </row>
    <row r="59" spans="2:3" x14ac:dyDescent="0.25">
      <c r="B59" t="s">
        <v>115</v>
      </c>
      <c r="C59">
        <v>328</v>
      </c>
    </row>
    <row r="60" spans="2:3" x14ac:dyDescent="0.25">
      <c r="B60" t="s">
        <v>133</v>
      </c>
      <c r="C60">
        <v>118</v>
      </c>
    </row>
    <row r="61" spans="2:3" x14ac:dyDescent="0.25">
      <c r="B61" t="s">
        <v>31</v>
      </c>
      <c r="C61">
        <v>4</v>
      </c>
    </row>
    <row r="62" spans="2:3" ht="22.5" customHeight="1" x14ac:dyDescent="0.25">
      <c r="B62" t="s">
        <v>32</v>
      </c>
      <c r="C62">
        <v>30</v>
      </c>
    </row>
    <row r="63" spans="2:3" ht="21" customHeight="1" x14ac:dyDescent="0.25">
      <c r="B63" t="s">
        <v>14</v>
      </c>
      <c r="C63">
        <v>21</v>
      </c>
    </row>
    <row r="64" spans="2:3" ht="20.25" customHeight="1" x14ac:dyDescent="0.25">
      <c r="B64" t="s">
        <v>15</v>
      </c>
      <c r="C64">
        <v>124</v>
      </c>
    </row>
    <row r="65" spans="2:5" x14ac:dyDescent="0.25">
      <c r="B65" t="s">
        <v>17</v>
      </c>
      <c r="C65">
        <f>SUM(C42:C64)</f>
        <v>1506</v>
      </c>
    </row>
    <row r="66" spans="2:5" x14ac:dyDescent="0.25">
      <c r="B66" t="s">
        <v>63</v>
      </c>
      <c r="E66" t="s">
        <v>154</v>
      </c>
    </row>
    <row r="78" spans="2:5" x14ac:dyDescent="0.25">
      <c r="E78" t="s">
        <v>54</v>
      </c>
    </row>
  </sheetData>
  <pageMargins left="0.66" right="0.7" top="0.75" bottom="0.75" header="0.3" footer="0.3"/>
  <pageSetup scale="52" orientation="landscape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2:N31"/>
  <sheetViews>
    <sheetView view="pageBreakPreview" zoomScaleNormal="100" zoomScaleSheetLayoutView="100" workbookViewId="0">
      <selection activeCell="A32" sqref="A1:XFD1048576"/>
    </sheetView>
  </sheetViews>
  <sheetFormatPr baseColWidth="10" defaultRowHeight="15" x14ac:dyDescent="0.25"/>
  <cols>
    <col min="1" max="1" width="18.5703125" customWidth="1"/>
    <col min="2" max="2" width="12.140625" customWidth="1"/>
    <col min="3" max="3" width="21.7109375" customWidth="1"/>
    <col min="4" max="4" width="13.28515625" customWidth="1"/>
    <col min="5" max="5" width="13.5703125" customWidth="1"/>
    <col min="6" max="6" width="12.28515625" customWidth="1"/>
    <col min="7" max="7" width="10.7109375" customWidth="1"/>
    <col min="8" max="8" width="6.7109375" customWidth="1"/>
    <col min="9" max="9" width="10.7109375" customWidth="1"/>
    <col min="10" max="10" width="7.7109375" customWidth="1"/>
    <col min="11" max="11" width="8.7109375" customWidth="1"/>
    <col min="12" max="12" width="7.140625" customWidth="1"/>
    <col min="13" max="13" width="11.42578125" customWidth="1"/>
    <col min="14" max="14" width="16.5703125" customWidth="1"/>
    <col min="15" max="15" width="11.5703125"/>
  </cols>
  <sheetData>
    <row r="2" spans="1:14" x14ac:dyDescent="0.25">
      <c r="A2" t="s">
        <v>27</v>
      </c>
    </row>
    <row r="3" spans="1:14" x14ac:dyDescent="0.25">
      <c r="A3" t="s">
        <v>86</v>
      </c>
    </row>
    <row r="4" spans="1:14" x14ac:dyDescent="0.25">
      <c r="A4" t="s">
        <v>155</v>
      </c>
    </row>
    <row r="6" spans="1:14" x14ac:dyDescent="0.25">
      <c r="A6" t="s">
        <v>76</v>
      </c>
      <c r="B6" t="s">
        <v>127</v>
      </c>
      <c r="C6" t="s">
        <v>126</v>
      </c>
      <c r="D6" t="s">
        <v>18</v>
      </c>
      <c r="E6" t="s">
        <v>19</v>
      </c>
      <c r="F6" t="s">
        <v>20</v>
      </c>
      <c r="G6" t="s">
        <v>84</v>
      </c>
      <c r="H6" t="s">
        <v>88</v>
      </c>
      <c r="I6" t="s">
        <v>23</v>
      </c>
      <c r="J6" t="s">
        <v>24</v>
      </c>
      <c r="K6" t="s">
        <v>128</v>
      </c>
      <c r="L6" t="s">
        <v>26</v>
      </c>
      <c r="M6" t="s">
        <v>17</v>
      </c>
      <c r="N6" t="s">
        <v>56</v>
      </c>
    </row>
    <row r="7" spans="1:14" ht="24.75" customHeight="1" x14ac:dyDescent="0.25">
      <c r="A7" t="s">
        <v>36</v>
      </c>
      <c r="B7">
        <v>0</v>
      </c>
      <c r="C7">
        <v>0</v>
      </c>
      <c r="D7">
        <v>0</v>
      </c>
      <c r="E7">
        <v>0</v>
      </c>
      <c r="F7">
        <v>59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f>SUM(B7:L7)</f>
        <v>59</v>
      </c>
      <c r="N7">
        <f t="shared" ref="N7:N30" si="0">M7/$M$30</f>
        <v>3.9176626826029216E-2</v>
      </c>
    </row>
    <row r="8" spans="1:14" ht="21" customHeight="1" x14ac:dyDescent="0.25">
      <c r="A8" t="s">
        <v>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f t="shared" ref="M8:M29" si="1">SUM(B8:L8)</f>
        <v>0</v>
      </c>
      <c r="N8">
        <f t="shared" si="0"/>
        <v>0</v>
      </c>
    </row>
    <row r="9" spans="1:14" x14ac:dyDescent="0.25">
      <c r="A9" t="s">
        <v>2</v>
      </c>
      <c r="B9">
        <v>0</v>
      </c>
      <c r="C9">
        <v>0</v>
      </c>
      <c r="D9">
        <v>0</v>
      </c>
      <c r="E9">
        <v>9</v>
      </c>
      <c r="F9">
        <v>0</v>
      </c>
      <c r="G9">
        <v>0</v>
      </c>
      <c r="H9">
        <v>3</v>
      </c>
      <c r="I9">
        <v>1</v>
      </c>
      <c r="J9">
        <v>0</v>
      </c>
      <c r="K9">
        <v>0</v>
      </c>
      <c r="L9">
        <v>0</v>
      </c>
      <c r="M9">
        <f t="shared" si="1"/>
        <v>13</v>
      </c>
      <c r="N9">
        <f t="shared" si="0"/>
        <v>8.6321381142098266E-3</v>
      </c>
    </row>
    <row r="10" spans="1:14" x14ac:dyDescent="0.25">
      <c r="A10" t="s">
        <v>3</v>
      </c>
      <c r="B10">
        <v>1</v>
      </c>
      <c r="C10">
        <v>0</v>
      </c>
      <c r="D10">
        <v>4</v>
      </c>
      <c r="E10">
        <v>0</v>
      </c>
      <c r="F10">
        <v>0</v>
      </c>
      <c r="G10">
        <v>0</v>
      </c>
      <c r="H10">
        <v>7</v>
      </c>
      <c r="I10">
        <v>6</v>
      </c>
      <c r="J10">
        <v>0</v>
      </c>
      <c r="K10">
        <v>0</v>
      </c>
      <c r="L10">
        <v>0</v>
      </c>
      <c r="M10">
        <f t="shared" si="1"/>
        <v>18</v>
      </c>
      <c r="N10">
        <f t="shared" si="0"/>
        <v>1.1952191235059761E-2</v>
      </c>
    </row>
    <row r="11" spans="1:14" ht="21" customHeight="1" x14ac:dyDescent="0.25">
      <c r="A11" t="s">
        <v>4</v>
      </c>
      <c r="B11">
        <v>14</v>
      </c>
      <c r="C11">
        <v>0</v>
      </c>
      <c r="D11">
        <v>0</v>
      </c>
      <c r="E11">
        <v>6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f t="shared" si="1"/>
        <v>21</v>
      </c>
      <c r="N11">
        <f t="shared" si="0"/>
        <v>1.3944223107569721E-2</v>
      </c>
    </row>
    <row r="12" spans="1:14" ht="21" customHeight="1" x14ac:dyDescent="0.25">
      <c r="A12" t="s">
        <v>81</v>
      </c>
      <c r="B12">
        <v>7</v>
      </c>
      <c r="C12">
        <v>0</v>
      </c>
      <c r="D12">
        <v>0</v>
      </c>
      <c r="E12">
        <v>0</v>
      </c>
      <c r="F12">
        <v>0</v>
      </c>
      <c r="G12">
        <v>0</v>
      </c>
      <c r="H12">
        <v>2</v>
      </c>
      <c r="I12">
        <v>2</v>
      </c>
      <c r="J12">
        <v>0</v>
      </c>
      <c r="K12">
        <v>0</v>
      </c>
      <c r="L12">
        <v>0</v>
      </c>
      <c r="M12">
        <f t="shared" si="1"/>
        <v>11</v>
      </c>
      <c r="N12">
        <f t="shared" si="0"/>
        <v>7.3041168658698535E-3</v>
      </c>
    </row>
    <row r="13" spans="1:14" x14ac:dyDescent="0.25">
      <c r="A13" t="s">
        <v>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f t="shared" si="1"/>
        <v>0</v>
      </c>
      <c r="N13">
        <f t="shared" si="0"/>
        <v>0</v>
      </c>
    </row>
    <row r="14" spans="1:14" x14ac:dyDescent="0.25">
      <c r="A14" t="s">
        <v>6</v>
      </c>
      <c r="B14">
        <v>6</v>
      </c>
      <c r="C14">
        <v>271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f t="shared" si="1"/>
        <v>277</v>
      </c>
      <c r="N14">
        <f t="shared" si="0"/>
        <v>0.18393094289508632</v>
      </c>
    </row>
    <row r="15" spans="1:14" x14ac:dyDescent="0.25">
      <c r="A15" t="s">
        <v>7</v>
      </c>
      <c r="B15">
        <v>0</v>
      </c>
      <c r="C15">
        <v>0</v>
      </c>
      <c r="D15">
        <v>0</v>
      </c>
      <c r="E15">
        <v>86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f t="shared" si="1"/>
        <v>86</v>
      </c>
      <c r="N15">
        <f t="shared" si="0"/>
        <v>5.7104913678618856E-2</v>
      </c>
    </row>
    <row r="16" spans="1:14" ht="18.75" customHeight="1" x14ac:dyDescent="0.25">
      <c r="A16" t="s">
        <v>8</v>
      </c>
      <c r="B16">
        <v>1</v>
      </c>
      <c r="C16">
        <v>0</v>
      </c>
      <c r="D16">
        <v>0</v>
      </c>
      <c r="E16">
        <v>6</v>
      </c>
      <c r="F16">
        <v>30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f t="shared" si="1"/>
        <v>38</v>
      </c>
      <c r="N16">
        <f t="shared" si="0"/>
        <v>2.5232403718459494E-2</v>
      </c>
    </row>
    <row r="17" spans="1:14" x14ac:dyDescent="0.25">
      <c r="A17" t="s">
        <v>83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26</v>
      </c>
      <c r="K17">
        <v>0</v>
      </c>
      <c r="L17">
        <v>0</v>
      </c>
      <c r="M17">
        <f t="shared" si="1"/>
        <v>26</v>
      </c>
      <c r="N17">
        <f t="shared" si="0"/>
        <v>1.7264276228419653E-2</v>
      </c>
    </row>
    <row r="18" spans="1:14" x14ac:dyDescent="0.25">
      <c r="A18" t="s">
        <v>82</v>
      </c>
      <c r="B18">
        <v>0</v>
      </c>
      <c r="C18">
        <v>0</v>
      </c>
      <c r="D18">
        <v>0</v>
      </c>
      <c r="E18">
        <v>0</v>
      </c>
      <c r="F18">
        <v>94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f t="shared" si="1"/>
        <v>94</v>
      </c>
      <c r="N18">
        <f t="shared" si="0"/>
        <v>6.2416998671978752E-2</v>
      </c>
    </row>
    <row r="19" spans="1:14" x14ac:dyDescent="0.25">
      <c r="A19" t="s">
        <v>9</v>
      </c>
      <c r="B19">
        <v>18</v>
      </c>
      <c r="C19">
        <v>0</v>
      </c>
      <c r="D19">
        <v>2</v>
      </c>
      <c r="E19">
        <v>0</v>
      </c>
      <c r="F19">
        <v>0</v>
      </c>
      <c r="G19">
        <v>0</v>
      </c>
      <c r="H19">
        <v>2</v>
      </c>
      <c r="I19">
        <v>2</v>
      </c>
      <c r="J19">
        <v>0</v>
      </c>
      <c r="K19">
        <v>0</v>
      </c>
      <c r="L19">
        <v>0</v>
      </c>
      <c r="M19">
        <f t="shared" si="1"/>
        <v>24</v>
      </c>
      <c r="N19">
        <f t="shared" si="0"/>
        <v>1.5936254980079681E-2</v>
      </c>
    </row>
    <row r="20" spans="1:14" x14ac:dyDescent="0.25">
      <c r="A20" t="s">
        <v>10</v>
      </c>
      <c r="B20">
        <v>0</v>
      </c>
      <c r="C20">
        <v>0</v>
      </c>
      <c r="D20">
        <v>0</v>
      </c>
      <c r="E20">
        <v>0</v>
      </c>
      <c r="F20">
        <v>20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f t="shared" si="1"/>
        <v>20</v>
      </c>
      <c r="N20">
        <f t="shared" si="0"/>
        <v>1.3280212483399735E-2</v>
      </c>
    </row>
    <row r="21" spans="1:14" x14ac:dyDescent="0.25">
      <c r="A21" t="s">
        <v>11</v>
      </c>
      <c r="B21">
        <v>8</v>
      </c>
      <c r="C21">
        <v>0</v>
      </c>
      <c r="D21">
        <v>0</v>
      </c>
      <c r="E21">
        <v>0</v>
      </c>
      <c r="F21">
        <v>0</v>
      </c>
      <c r="G21">
        <v>0</v>
      </c>
      <c r="H21">
        <v>2</v>
      </c>
      <c r="I21">
        <v>1</v>
      </c>
      <c r="J21">
        <v>0</v>
      </c>
      <c r="K21">
        <v>0</v>
      </c>
      <c r="L21">
        <v>0</v>
      </c>
      <c r="M21">
        <f t="shared" si="1"/>
        <v>11</v>
      </c>
      <c r="N21">
        <f t="shared" si="0"/>
        <v>7.3041168658698535E-3</v>
      </c>
    </row>
    <row r="22" spans="1:14" x14ac:dyDescent="0.25">
      <c r="A22" t="s">
        <v>12</v>
      </c>
      <c r="B22">
        <v>69</v>
      </c>
      <c r="C22">
        <v>65</v>
      </c>
      <c r="D22">
        <v>14</v>
      </c>
      <c r="E22">
        <v>0</v>
      </c>
      <c r="F22">
        <v>0</v>
      </c>
      <c r="G22">
        <v>0</v>
      </c>
      <c r="H22">
        <v>14</v>
      </c>
      <c r="I22">
        <v>12</v>
      </c>
      <c r="J22">
        <v>0</v>
      </c>
      <c r="K22">
        <v>0</v>
      </c>
      <c r="L22">
        <v>0</v>
      </c>
      <c r="M22">
        <f t="shared" si="1"/>
        <v>174</v>
      </c>
      <c r="N22">
        <f t="shared" si="0"/>
        <v>0.11553784860557768</v>
      </c>
    </row>
    <row r="23" spans="1:14" x14ac:dyDescent="0.25">
      <c r="A23" t="s">
        <v>13</v>
      </c>
      <c r="B23">
        <v>0</v>
      </c>
      <c r="C23">
        <v>0</v>
      </c>
      <c r="D23">
        <v>9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f t="shared" si="1"/>
        <v>9</v>
      </c>
      <c r="N23">
        <f t="shared" si="0"/>
        <v>5.9760956175298804E-3</v>
      </c>
    </row>
    <row r="24" spans="1:14" x14ac:dyDescent="0.25">
      <c r="A24" t="s">
        <v>115</v>
      </c>
      <c r="B24">
        <v>79</v>
      </c>
      <c r="C24">
        <v>174</v>
      </c>
      <c r="D24">
        <v>37</v>
      </c>
      <c r="E24">
        <v>28</v>
      </c>
      <c r="F24">
        <v>0</v>
      </c>
      <c r="G24">
        <v>0</v>
      </c>
      <c r="H24">
        <v>5</v>
      </c>
      <c r="I24">
        <v>5</v>
      </c>
      <c r="J24">
        <v>0</v>
      </c>
      <c r="K24">
        <v>0</v>
      </c>
      <c r="L24">
        <v>0</v>
      </c>
      <c r="M24">
        <f t="shared" si="1"/>
        <v>328</v>
      </c>
      <c r="N24">
        <f t="shared" si="0"/>
        <v>0.21779548472775564</v>
      </c>
    </row>
    <row r="25" spans="1:14" ht="21" customHeight="1" x14ac:dyDescent="0.25">
      <c r="A25" t="s">
        <v>133</v>
      </c>
      <c r="B25">
        <v>20</v>
      </c>
      <c r="C25">
        <v>0</v>
      </c>
      <c r="D25">
        <v>30</v>
      </c>
      <c r="E25">
        <v>66</v>
      </c>
      <c r="F25">
        <v>0</v>
      </c>
      <c r="G25">
        <v>0</v>
      </c>
      <c r="H25">
        <v>1</v>
      </c>
      <c r="I25">
        <v>1</v>
      </c>
      <c r="J25">
        <v>0</v>
      </c>
      <c r="K25">
        <v>0</v>
      </c>
      <c r="L25">
        <v>0</v>
      </c>
      <c r="M25">
        <f t="shared" si="1"/>
        <v>118</v>
      </c>
      <c r="N25">
        <f t="shared" si="0"/>
        <v>7.8353253652058433E-2</v>
      </c>
    </row>
    <row r="26" spans="1:14" ht="16.5" customHeight="1" x14ac:dyDescent="0.25">
      <c r="A26" t="s">
        <v>31</v>
      </c>
      <c r="B26">
        <v>0</v>
      </c>
      <c r="C26">
        <v>0</v>
      </c>
      <c r="D26">
        <v>0</v>
      </c>
      <c r="E26">
        <v>0</v>
      </c>
      <c r="F26">
        <v>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f t="shared" si="1"/>
        <v>4</v>
      </c>
      <c r="N26">
        <f t="shared" si="0"/>
        <v>2.6560424966799467E-3</v>
      </c>
    </row>
    <row r="27" spans="1:14" ht="31.5" customHeight="1" x14ac:dyDescent="0.25">
      <c r="A27" t="s">
        <v>32</v>
      </c>
      <c r="B27">
        <v>7</v>
      </c>
      <c r="C27">
        <v>0</v>
      </c>
      <c r="D27">
        <v>0</v>
      </c>
      <c r="E27">
        <v>15</v>
      </c>
      <c r="F27">
        <v>0</v>
      </c>
      <c r="G27">
        <v>0</v>
      </c>
      <c r="H27">
        <v>4</v>
      </c>
      <c r="I27">
        <v>4</v>
      </c>
      <c r="J27">
        <v>0</v>
      </c>
      <c r="K27">
        <v>0</v>
      </c>
      <c r="L27">
        <v>0</v>
      </c>
      <c r="M27">
        <f t="shared" si="1"/>
        <v>30</v>
      </c>
      <c r="N27">
        <f t="shared" si="0"/>
        <v>1.9920318725099601E-2</v>
      </c>
    </row>
    <row r="28" spans="1:14" ht="18.75" customHeight="1" x14ac:dyDescent="0.25">
      <c r="A28" t="s">
        <v>14</v>
      </c>
      <c r="B28">
        <v>2</v>
      </c>
      <c r="C28">
        <v>0</v>
      </c>
      <c r="D28">
        <v>0</v>
      </c>
      <c r="E28">
        <v>0</v>
      </c>
      <c r="F28">
        <v>10</v>
      </c>
      <c r="G28">
        <v>0</v>
      </c>
      <c r="H28">
        <v>0</v>
      </c>
      <c r="I28">
        <v>0</v>
      </c>
      <c r="J28">
        <v>9</v>
      </c>
      <c r="K28">
        <v>0</v>
      </c>
      <c r="L28">
        <v>0</v>
      </c>
      <c r="M28">
        <f t="shared" si="1"/>
        <v>21</v>
      </c>
      <c r="N28">
        <f t="shared" si="0"/>
        <v>1.3944223107569721E-2</v>
      </c>
    </row>
    <row r="29" spans="1:14" ht="18.75" customHeight="1" x14ac:dyDescent="0.25">
      <c r="A29" t="s">
        <v>15</v>
      </c>
      <c r="B29">
        <v>54</v>
      </c>
      <c r="C29">
        <v>12</v>
      </c>
      <c r="D29">
        <v>0</v>
      </c>
      <c r="E29">
        <v>3</v>
      </c>
      <c r="F29">
        <v>9</v>
      </c>
      <c r="G29">
        <v>0</v>
      </c>
      <c r="H29">
        <v>1</v>
      </c>
      <c r="I29">
        <v>2</v>
      </c>
      <c r="J29">
        <v>0</v>
      </c>
      <c r="K29">
        <v>4</v>
      </c>
      <c r="L29">
        <v>39</v>
      </c>
      <c r="M29">
        <f t="shared" si="1"/>
        <v>124</v>
      </c>
      <c r="N29">
        <f t="shared" si="0"/>
        <v>8.233731739707835E-2</v>
      </c>
    </row>
    <row r="30" spans="1:14" x14ac:dyDescent="0.25">
      <c r="A30" t="s">
        <v>17</v>
      </c>
      <c r="B30">
        <f>SUM(B7:B29)</f>
        <v>286</v>
      </c>
      <c r="C30">
        <f>SUM(C7:C29)</f>
        <v>522</v>
      </c>
      <c r="D30">
        <f t="shared" ref="D30:L30" si="2">SUM(D7:D29)</f>
        <v>96</v>
      </c>
      <c r="E30">
        <f t="shared" si="2"/>
        <v>219</v>
      </c>
      <c r="F30">
        <f t="shared" si="2"/>
        <v>226</v>
      </c>
      <c r="G30">
        <f t="shared" si="2"/>
        <v>0</v>
      </c>
      <c r="H30">
        <f t="shared" si="2"/>
        <v>43</v>
      </c>
      <c r="I30">
        <f t="shared" si="2"/>
        <v>36</v>
      </c>
      <c r="J30">
        <f t="shared" si="2"/>
        <v>35</v>
      </c>
      <c r="K30">
        <f t="shared" si="2"/>
        <v>4</v>
      </c>
      <c r="L30">
        <f t="shared" si="2"/>
        <v>39</v>
      </c>
      <c r="M30">
        <f>SUM(M7:M29)</f>
        <v>1506</v>
      </c>
      <c r="N30">
        <f t="shared" si="0"/>
        <v>1</v>
      </c>
    </row>
    <row r="31" spans="1:14" x14ac:dyDescent="0.25">
      <c r="A31" t="s">
        <v>63</v>
      </c>
    </row>
  </sheetData>
  <pageMargins left="0.7" right="0.7" top="0.75" bottom="0.75" header="0.3" footer="0.3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B2:N51"/>
  <sheetViews>
    <sheetView view="pageBreakPreview" topLeftCell="A11" zoomScale="80" zoomScaleNormal="85" zoomScaleSheetLayoutView="80" workbookViewId="0">
      <selection activeCell="H32" sqref="H32"/>
    </sheetView>
  </sheetViews>
  <sheetFormatPr baseColWidth="10" defaultColWidth="10.85546875" defaultRowHeight="15" x14ac:dyDescent="0.25"/>
  <cols>
    <col min="2" max="2" width="21" customWidth="1"/>
    <col min="3" max="3" width="18.7109375" customWidth="1"/>
    <col min="4" max="4" width="23.5703125" customWidth="1"/>
    <col min="5" max="5" width="19.140625" customWidth="1"/>
    <col min="6" max="6" width="16.42578125" customWidth="1"/>
    <col min="7" max="7" width="14.28515625" customWidth="1"/>
    <col min="8" max="8" width="14.85546875" customWidth="1"/>
    <col min="9" max="9" width="20.7109375" customWidth="1"/>
    <col min="10" max="10" width="13" customWidth="1"/>
    <col min="11" max="11" width="13.140625" customWidth="1"/>
    <col min="12" max="12" width="15.7109375" bestFit="1" customWidth="1"/>
    <col min="13" max="14" width="10.42578125" customWidth="1"/>
  </cols>
  <sheetData>
    <row r="2" spans="2:14" x14ac:dyDescent="0.25">
      <c r="E2" t="s">
        <v>27</v>
      </c>
    </row>
    <row r="3" spans="2:14" x14ac:dyDescent="0.25">
      <c r="E3" t="s">
        <v>87</v>
      </c>
    </row>
    <row r="4" spans="2:14" x14ac:dyDescent="0.25">
      <c r="E4" t="s">
        <v>156</v>
      </c>
    </row>
    <row r="6" spans="2:14" x14ac:dyDescent="0.25">
      <c r="E6" t="s">
        <v>72</v>
      </c>
      <c r="H6" t="s">
        <v>28</v>
      </c>
      <c r="J6" t="s">
        <v>29</v>
      </c>
    </row>
    <row r="7" spans="2:14" ht="18" customHeight="1" x14ac:dyDescent="0.25">
      <c r="E7" t="s">
        <v>30</v>
      </c>
      <c r="H7" t="s">
        <v>157</v>
      </c>
      <c r="I7" t="s">
        <v>158</v>
      </c>
      <c r="J7" t="s">
        <v>89</v>
      </c>
      <c r="K7" t="s">
        <v>90</v>
      </c>
    </row>
    <row r="8" spans="2:14" ht="15.75" customHeight="1" x14ac:dyDescent="0.25">
      <c r="H8">
        <v>1377</v>
      </c>
      <c r="I8">
        <v>1506</v>
      </c>
      <c r="J8">
        <f>I8-H8</f>
        <v>129</v>
      </c>
      <c r="K8">
        <f>J8/H8</f>
        <v>9.3681917211328972E-2</v>
      </c>
    </row>
    <row r="11" spans="2:14" ht="31.9" customHeight="1" x14ac:dyDescent="0.25">
      <c r="B11" t="s">
        <v>130</v>
      </c>
      <c r="C11" t="s">
        <v>125</v>
      </c>
      <c r="D11" t="s">
        <v>147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M11" t="s">
        <v>26</v>
      </c>
      <c r="N11" t="s">
        <v>17</v>
      </c>
    </row>
    <row r="12" spans="2:14" x14ac:dyDescent="0.25">
      <c r="B12">
        <v>2024</v>
      </c>
      <c r="C12">
        <v>339</v>
      </c>
      <c r="D12">
        <v>426</v>
      </c>
      <c r="E12">
        <v>87</v>
      </c>
      <c r="F12">
        <v>185</v>
      </c>
      <c r="G12">
        <v>213</v>
      </c>
      <c r="H12">
        <v>1</v>
      </c>
      <c r="I12">
        <v>33</v>
      </c>
      <c r="J12">
        <v>27</v>
      </c>
      <c r="K12">
        <v>24</v>
      </c>
      <c r="L12">
        <v>6</v>
      </c>
      <c r="M12">
        <v>36</v>
      </c>
      <c r="N12">
        <f>SUM(C12:M12)</f>
        <v>1377</v>
      </c>
    </row>
    <row r="13" spans="2:14" x14ac:dyDescent="0.25">
      <c r="B13">
        <v>2025</v>
      </c>
      <c r="C13">
        <v>286</v>
      </c>
      <c r="D13">
        <v>522</v>
      </c>
      <c r="E13">
        <v>96</v>
      </c>
      <c r="F13">
        <v>219</v>
      </c>
      <c r="G13">
        <v>226</v>
      </c>
      <c r="H13">
        <v>0</v>
      </c>
      <c r="I13">
        <v>43</v>
      </c>
      <c r="J13">
        <v>36</v>
      </c>
      <c r="K13">
        <v>35</v>
      </c>
      <c r="L13">
        <v>4</v>
      </c>
      <c r="M13">
        <v>39</v>
      </c>
      <c r="N13">
        <f>SUM(C13:M13)</f>
        <v>1506</v>
      </c>
    </row>
    <row r="14" spans="2:14" x14ac:dyDescent="0.25">
      <c r="B14" t="s">
        <v>63</v>
      </c>
    </row>
    <row r="20" spans="2:6" x14ac:dyDescent="0.25">
      <c r="D20" t="s">
        <v>27</v>
      </c>
    </row>
    <row r="21" spans="2:6" x14ac:dyDescent="0.25">
      <c r="D21" t="s">
        <v>87</v>
      </c>
    </row>
    <row r="22" spans="2:6" x14ac:dyDescent="0.25">
      <c r="D22" t="s">
        <v>159</v>
      </c>
    </row>
    <row r="26" spans="2:6" ht="30" customHeight="1" x14ac:dyDescent="0.25">
      <c r="B26" t="s">
        <v>131</v>
      </c>
      <c r="C26" t="s">
        <v>157</v>
      </c>
      <c r="D26" t="s">
        <v>158</v>
      </c>
      <c r="E26" t="s">
        <v>60</v>
      </c>
      <c r="F26" t="s">
        <v>61</v>
      </c>
    </row>
    <row r="27" spans="2:6" x14ac:dyDescent="0.25">
      <c r="B27" t="s">
        <v>36</v>
      </c>
      <c r="C27">
        <v>76</v>
      </c>
      <c r="D27">
        <v>59</v>
      </c>
      <c r="E27">
        <f>D27-C27</f>
        <v>-17</v>
      </c>
      <c r="F27">
        <f>E27/C27</f>
        <v>-0.22368421052631579</v>
      </c>
    </row>
    <row r="28" spans="2:6" x14ac:dyDescent="0.25">
      <c r="B28" t="s">
        <v>1</v>
      </c>
      <c r="C28">
        <v>2</v>
      </c>
      <c r="D28">
        <v>0</v>
      </c>
      <c r="E28">
        <f t="shared" ref="E28:E50" si="0">D28-C28</f>
        <v>-2</v>
      </c>
      <c r="F28">
        <f t="shared" ref="F28:F49" si="1">E28/C28</f>
        <v>-1</v>
      </c>
    </row>
    <row r="29" spans="2:6" x14ac:dyDescent="0.25">
      <c r="B29" t="s">
        <v>2</v>
      </c>
      <c r="C29">
        <v>13</v>
      </c>
      <c r="D29">
        <v>13</v>
      </c>
      <c r="E29">
        <f t="shared" si="0"/>
        <v>0</v>
      </c>
      <c r="F29">
        <f t="shared" si="1"/>
        <v>0</v>
      </c>
    </row>
    <row r="30" spans="2:6" x14ac:dyDescent="0.25">
      <c r="B30" t="s">
        <v>3</v>
      </c>
      <c r="C30">
        <v>14</v>
      </c>
      <c r="D30">
        <v>18</v>
      </c>
      <c r="E30">
        <f t="shared" si="0"/>
        <v>4</v>
      </c>
      <c r="F30">
        <f t="shared" si="1"/>
        <v>0.2857142857142857</v>
      </c>
    </row>
    <row r="31" spans="2:6" ht="20.25" customHeight="1" x14ac:dyDescent="0.25">
      <c r="B31" t="s">
        <v>4</v>
      </c>
      <c r="C31">
        <v>31</v>
      </c>
      <c r="D31">
        <v>21</v>
      </c>
      <c r="E31">
        <f t="shared" si="0"/>
        <v>-10</v>
      </c>
      <c r="F31">
        <f t="shared" si="1"/>
        <v>-0.32258064516129031</v>
      </c>
    </row>
    <row r="32" spans="2:6" ht="18.75" customHeight="1" x14ac:dyDescent="0.25">
      <c r="B32" t="s">
        <v>81</v>
      </c>
      <c r="C32">
        <v>7</v>
      </c>
      <c r="D32">
        <v>11</v>
      </c>
      <c r="E32">
        <f t="shared" si="0"/>
        <v>4</v>
      </c>
      <c r="F32">
        <f t="shared" si="1"/>
        <v>0.5714285714285714</v>
      </c>
    </row>
    <row r="33" spans="2:6" ht="18.75" customHeight="1" x14ac:dyDescent="0.25">
      <c r="B33" t="s">
        <v>5</v>
      </c>
      <c r="C33">
        <v>0</v>
      </c>
      <c r="D33">
        <v>0</v>
      </c>
      <c r="E33">
        <f t="shared" si="0"/>
        <v>0</v>
      </c>
      <c r="F33">
        <v>0</v>
      </c>
    </row>
    <row r="34" spans="2:6" x14ac:dyDescent="0.25">
      <c r="B34" t="s">
        <v>6</v>
      </c>
      <c r="C34">
        <v>252</v>
      </c>
      <c r="D34">
        <v>277</v>
      </c>
      <c r="E34">
        <f t="shared" si="0"/>
        <v>25</v>
      </c>
      <c r="F34">
        <f t="shared" si="1"/>
        <v>9.9206349206349201E-2</v>
      </c>
    </row>
    <row r="35" spans="2:6" x14ac:dyDescent="0.25">
      <c r="B35" t="s">
        <v>7</v>
      </c>
      <c r="C35">
        <v>61</v>
      </c>
      <c r="D35">
        <v>86</v>
      </c>
      <c r="E35">
        <f t="shared" si="0"/>
        <v>25</v>
      </c>
      <c r="F35">
        <f t="shared" si="1"/>
        <v>0.4098360655737705</v>
      </c>
    </row>
    <row r="36" spans="2:6" x14ac:dyDescent="0.25">
      <c r="B36" t="s">
        <v>8</v>
      </c>
      <c r="C36">
        <v>35</v>
      </c>
      <c r="D36">
        <v>38</v>
      </c>
      <c r="E36">
        <f t="shared" si="0"/>
        <v>3</v>
      </c>
      <c r="F36">
        <f t="shared" si="1"/>
        <v>8.5714285714285715E-2</v>
      </c>
    </row>
    <row r="37" spans="2:6" x14ac:dyDescent="0.25">
      <c r="B37" t="s">
        <v>83</v>
      </c>
      <c r="C37">
        <v>14</v>
      </c>
      <c r="D37">
        <v>26</v>
      </c>
      <c r="E37">
        <f t="shared" si="0"/>
        <v>12</v>
      </c>
      <c r="F37">
        <f t="shared" si="1"/>
        <v>0.8571428571428571</v>
      </c>
    </row>
    <row r="38" spans="2:6" x14ac:dyDescent="0.25">
      <c r="B38" t="s">
        <v>82</v>
      </c>
      <c r="C38">
        <v>89</v>
      </c>
      <c r="D38">
        <v>94</v>
      </c>
      <c r="E38">
        <f t="shared" si="0"/>
        <v>5</v>
      </c>
      <c r="F38">
        <f t="shared" si="1"/>
        <v>5.6179775280898875E-2</v>
      </c>
    </row>
    <row r="39" spans="2:6" x14ac:dyDescent="0.25">
      <c r="B39" t="s">
        <v>9</v>
      </c>
      <c r="C39">
        <v>35</v>
      </c>
      <c r="D39">
        <v>24</v>
      </c>
      <c r="E39">
        <f t="shared" si="0"/>
        <v>-11</v>
      </c>
      <c r="F39">
        <f t="shared" si="1"/>
        <v>-0.31428571428571428</v>
      </c>
    </row>
    <row r="40" spans="2:6" x14ac:dyDescent="0.25">
      <c r="B40" t="s">
        <v>10</v>
      </c>
      <c r="C40">
        <v>2</v>
      </c>
      <c r="D40">
        <v>20</v>
      </c>
      <c r="E40">
        <f t="shared" si="0"/>
        <v>18</v>
      </c>
      <c r="F40">
        <v>1</v>
      </c>
    </row>
    <row r="41" spans="2:6" x14ac:dyDescent="0.25">
      <c r="B41" t="s">
        <v>11</v>
      </c>
      <c r="C41">
        <v>7</v>
      </c>
      <c r="D41">
        <v>11</v>
      </c>
      <c r="E41">
        <f t="shared" si="0"/>
        <v>4</v>
      </c>
      <c r="F41">
        <f t="shared" si="1"/>
        <v>0.5714285714285714</v>
      </c>
    </row>
    <row r="42" spans="2:6" x14ac:dyDescent="0.25">
      <c r="B42" t="s">
        <v>12</v>
      </c>
      <c r="C42">
        <v>128</v>
      </c>
      <c r="D42">
        <v>174</v>
      </c>
      <c r="E42">
        <f t="shared" si="0"/>
        <v>46</v>
      </c>
      <c r="F42">
        <f t="shared" si="1"/>
        <v>0.359375</v>
      </c>
    </row>
    <row r="43" spans="2:6" x14ac:dyDescent="0.25">
      <c r="B43" t="s">
        <v>13</v>
      </c>
      <c r="C43">
        <v>9</v>
      </c>
      <c r="D43">
        <v>9</v>
      </c>
      <c r="E43">
        <f t="shared" si="0"/>
        <v>0</v>
      </c>
      <c r="F43">
        <f t="shared" si="1"/>
        <v>0</v>
      </c>
    </row>
    <row r="44" spans="2:6" x14ac:dyDescent="0.25">
      <c r="B44" t="s">
        <v>115</v>
      </c>
      <c r="C44">
        <v>304</v>
      </c>
      <c r="D44">
        <v>328</v>
      </c>
      <c r="E44">
        <f t="shared" si="0"/>
        <v>24</v>
      </c>
      <c r="F44">
        <f t="shared" si="1"/>
        <v>7.8947368421052627E-2</v>
      </c>
    </row>
    <row r="45" spans="2:6" x14ac:dyDescent="0.25">
      <c r="B45" t="s">
        <v>133</v>
      </c>
      <c r="C45">
        <v>112</v>
      </c>
      <c r="D45">
        <v>118</v>
      </c>
      <c r="E45">
        <f t="shared" si="0"/>
        <v>6</v>
      </c>
      <c r="F45">
        <f t="shared" si="1"/>
        <v>5.3571428571428568E-2</v>
      </c>
    </row>
    <row r="46" spans="2:6" x14ac:dyDescent="0.25">
      <c r="B46" t="s">
        <v>31</v>
      </c>
      <c r="C46">
        <v>6</v>
      </c>
      <c r="D46">
        <v>4</v>
      </c>
      <c r="E46">
        <f t="shared" si="0"/>
        <v>-2</v>
      </c>
      <c r="F46">
        <v>0</v>
      </c>
    </row>
    <row r="47" spans="2:6" ht="14.25" customHeight="1" x14ac:dyDescent="0.25">
      <c r="B47" t="s">
        <v>32</v>
      </c>
      <c r="C47">
        <v>30</v>
      </c>
      <c r="D47">
        <v>30</v>
      </c>
      <c r="E47">
        <f t="shared" si="0"/>
        <v>0</v>
      </c>
      <c r="F47">
        <f t="shared" si="1"/>
        <v>0</v>
      </c>
    </row>
    <row r="48" spans="2:6" ht="19.5" customHeight="1" x14ac:dyDescent="0.25">
      <c r="B48" t="s">
        <v>14</v>
      </c>
      <c r="C48">
        <v>19</v>
      </c>
      <c r="D48">
        <v>21</v>
      </c>
      <c r="E48">
        <f t="shared" si="0"/>
        <v>2</v>
      </c>
      <c r="F48">
        <f t="shared" si="1"/>
        <v>0.10526315789473684</v>
      </c>
    </row>
    <row r="49" spans="2:6" ht="21.75" customHeight="1" x14ac:dyDescent="0.25">
      <c r="B49" t="s">
        <v>15</v>
      </c>
      <c r="C49">
        <v>131</v>
      </c>
      <c r="D49">
        <v>124</v>
      </c>
      <c r="E49">
        <f t="shared" si="0"/>
        <v>-7</v>
      </c>
      <c r="F49">
        <f t="shared" si="1"/>
        <v>-5.3435114503816793E-2</v>
      </c>
    </row>
    <row r="50" spans="2:6" ht="21" customHeight="1" x14ac:dyDescent="0.25">
      <c r="B50" t="s">
        <v>17</v>
      </c>
      <c r="C50">
        <f>SUM(C27:C49)</f>
        <v>1377</v>
      </c>
      <c r="D50">
        <f>SUM(D27:D49)</f>
        <v>1506</v>
      </c>
      <c r="E50">
        <f t="shared" si="0"/>
        <v>129</v>
      </c>
      <c r="F50">
        <f>E50/C50</f>
        <v>9.3681917211328972E-2</v>
      </c>
    </row>
    <row r="51" spans="2:6" x14ac:dyDescent="0.25">
      <c r="B51" t="s">
        <v>63</v>
      </c>
    </row>
  </sheetData>
  <pageMargins left="0.7" right="0.7" top="0.75" bottom="0.75" header="0.3" footer="0.3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H106"/>
  <sheetViews>
    <sheetView view="pageBreakPreview" topLeftCell="A19" zoomScale="60" zoomScaleNormal="100" workbookViewId="0">
      <selection activeCell="A104" sqref="A104:XFD129"/>
    </sheetView>
  </sheetViews>
  <sheetFormatPr baseColWidth="10" defaultColWidth="10.85546875" defaultRowHeight="15" x14ac:dyDescent="0.25"/>
  <cols>
    <col min="2" max="2" width="34.7109375" customWidth="1"/>
    <col min="3" max="3" width="17.5703125" customWidth="1"/>
    <col min="4" max="4" width="17" customWidth="1"/>
    <col min="5" max="5" width="17.85546875" customWidth="1"/>
    <col min="6" max="6" width="16" customWidth="1"/>
    <col min="7" max="7" width="17" customWidth="1"/>
    <col min="8" max="8" width="24.28515625" customWidth="1"/>
  </cols>
  <sheetData>
    <row r="2" spans="2:8" x14ac:dyDescent="0.25">
      <c r="E2" t="s">
        <v>27</v>
      </c>
    </row>
    <row r="3" spans="2:8" x14ac:dyDescent="0.25">
      <c r="E3" t="s">
        <v>92</v>
      </c>
    </row>
    <row r="4" spans="2:8" x14ac:dyDescent="0.25">
      <c r="E4" t="s">
        <v>64</v>
      </c>
    </row>
    <row r="5" spans="2:8" x14ac:dyDescent="0.25">
      <c r="E5" t="s">
        <v>151</v>
      </c>
    </row>
    <row r="6" spans="2:8" x14ac:dyDescent="0.25">
      <c r="B6" t="s">
        <v>37</v>
      </c>
      <c r="C6" t="s">
        <v>6</v>
      </c>
      <c r="D6" t="s">
        <v>9</v>
      </c>
      <c r="E6" t="s">
        <v>12</v>
      </c>
      <c r="F6" t="s">
        <v>75</v>
      </c>
      <c r="G6" t="s">
        <v>15</v>
      </c>
      <c r="H6" t="s">
        <v>17</v>
      </c>
    </row>
    <row r="8" spans="2:8" x14ac:dyDescent="0.25">
      <c r="B8" t="s">
        <v>38</v>
      </c>
      <c r="C8">
        <v>79888.75</v>
      </c>
      <c r="D8">
        <v>212</v>
      </c>
      <c r="E8">
        <v>1093.5</v>
      </c>
      <c r="F8">
        <v>36094.5</v>
      </c>
      <c r="G8">
        <v>2160</v>
      </c>
      <c r="H8">
        <f>SUM(C8:G8)</f>
        <v>119448.75</v>
      </c>
    </row>
    <row r="9" spans="2:8" x14ac:dyDescent="0.25">
      <c r="B9" t="s">
        <v>124</v>
      </c>
      <c r="C9">
        <v>1441.75</v>
      </c>
      <c r="D9">
        <v>918</v>
      </c>
      <c r="E9">
        <v>1568</v>
      </c>
      <c r="F9">
        <v>4601.75</v>
      </c>
      <c r="G9">
        <v>5534</v>
      </c>
      <c r="H9">
        <f>SUM(C9:G9)</f>
        <v>14063.5</v>
      </c>
    </row>
    <row r="10" spans="2:8" x14ac:dyDescent="0.25">
      <c r="B10" t="s">
        <v>137</v>
      </c>
      <c r="C10">
        <f>SUM(C8:C9)</f>
        <v>81330.5</v>
      </c>
      <c r="D10">
        <f>SUM(D8:D9)</f>
        <v>1130</v>
      </c>
      <c r="E10">
        <f>SUM(E8:E9)</f>
        <v>2661.5</v>
      </c>
      <c r="F10">
        <f>SUM(F8:F9)</f>
        <v>40696.25</v>
      </c>
      <c r="G10">
        <f>SUM(G8:G9)</f>
        <v>7694</v>
      </c>
      <c r="H10">
        <f>SUM(C10:G10)</f>
        <v>133512.25</v>
      </c>
    </row>
    <row r="12" spans="2:8" x14ac:dyDescent="0.25">
      <c r="B12" t="s">
        <v>40</v>
      </c>
      <c r="C12" t="s">
        <v>6</v>
      </c>
      <c r="D12" t="s">
        <v>9</v>
      </c>
      <c r="E12" t="s">
        <v>12</v>
      </c>
      <c r="F12" t="s">
        <v>75</v>
      </c>
      <c r="G12" t="s">
        <v>15</v>
      </c>
      <c r="H12" t="s">
        <v>17</v>
      </c>
    </row>
    <row r="14" spans="2:8" x14ac:dyDescent="0.25">
      <c r="B14" t="s">
        <v>38</v>
      </c>
      <c r="C14">
        <v>17825.75</v>
      </c>
      <c r="D14">
        <v>818</v>
      </c>
      <c r="E14">
        <v>3132.75</v>
      </c>
      <c r="F14">
        <v>15910.5</v>
      </c>
      <c r="G14">
        <v>7217</v>
      </c>
      <c r="H14">
        <f>SUM(C14:G14)</f>
        <v>44904</v>
      </c>
    </row>
    <row r="15" spans="2:8" x14ac:dyDescent="0.25">
      <c r="B15" t="s">
        <v>124</v>
      </c>
      <c r="C15">
        <v>61478.5</v>
      </c>
      <c r="D15">
        <v>372</v>
      </c>
      <c r="E15">
        <v>401.75</v>
      </c>
      <c r="F15">
        <v>19257.25</v>
      </c>
      <c r="G15">
        <v>0</v>
      </c>
      <c r="H15">
        <f>SUM(C15:G15)</f>
        <v>81509.5</v>
      </c>
    </row>
    <row r="16" spans="2:8" x14ac:dyDescent="0.25">
      <c r="B16" t="s">
        <v>138</v>
      </c>
      <c r="C16">
        <f>SUM(C14:C15)</f>
        <v>79304.25</v>
      </c>
      <c r="D16">
        <f>SUM(D14:D15)</f>
        <v>1190</v>
      </c>
      <c r="E16">
        <f>SUM(E14:E15)</f>
        <v>3534.5</v>
      </c>
      <c r="F16">
        <f>SUM(F14:F15)</f>
        <v>35167.75</v>
      </c>
      <c r="G16">
        <f>SUM(G14:G15)</f>
        <v>7217</v>
      </c>
      <c r="H16">
        <f>SUM(C16:G16)</f>
        <v>126413.5</v>
      </c>
    </row>
    <row r="18" spans="2:8" x14ac:dyDescent="0.25">
      <c r="B18" t="s">
        <v>41</v>
      </c>
      <c r="C18" t="s">
        <v>6</v>
      </c>
      <c r="D18" t="s">
        <v>9</v>
      </c>
      <c r="E18" t="s">
        <v>12</v>
      </c>
      <c r="F18" t="s">
        <v>75</v>
      </c>
      <c r="G18" t="s">
        <v>15</v>
      </c>
      <c r="H18" t="s">
        <v>17</v>
      </c>
    </row>
    <row r="20" spans="2:8" x14ac:dyDescent="0.25">
      <c r="B20" t="s">
        <v>38</v>
      </c>
      <c r="C20">
        <v>37270.25</v>
      </c>
      <c r="D20">
        <v>0</v>
      </c>
      <c r="E20">
        <v>0</v>
      </c>
      <c r="F20">
        <v>3553</v>
      </c>
      <c r="G20">
        <v>0</v>
      </c>
      <c r="H20">
        <f t="shared" ref="H20:H25" si="0">SUM(C20:G20)</f>
        <v>40823.25</v>
      </c>
    </row>
    <row r="21" spans="2:8" x14ac:dyDescent="0.25">
      <c r="B21" t="s">
        <v>124</v>
      </c>
      <c r="C21">
        <v>23235</v>
      </c>
      <c r="D21">
        <v>0</v>
      </c>
      <c r="E21">
        <v>0</v>
      </c>
      <c r="F21">
        <v>208</v>
      </c>
      <c r="G21">
        <v>0</v>
      </c>
      <c r="H21">
        <f t="shared" si="0"/>
        <v>23443</v>
      </c>
    </row>
    <row r="22" spans="2:8" x14ac:dyDescent="0.25">
      <c r="B22" t="s">
        <v>139</v>
      </c>
      <c r="C22">
        <f>SUM(C20:C21)</f>
        <v>60505.25</v>
      </c>
      <c r="D22">
        <f>SUM(D20:D21)</f>
        <v>0</v>
      </c>
      <c r="E22">
        <f>SUM(E20:E21)</f>
        <v>0</v>
      </c>
      <c r="F22">
        <f>SUM(F20:F21)</f>
        <v>3761</v>
      </c>
      <c r="G22">
        <f>SUM(G20:G21)</f>
        <v>0</v>
      </c>
      <c r="H22">
        <f t="shared" si="0"/>
        <v>64266.25</v>
      </c>
    </row>
    <row r="23" spans="2:8" x14ac:dyDescent="0.25">
      <c r="B23" t="s">
        <v>38</v>
      </c>
      <c r="C23">
        <v>30828.5</v>
      </c>
      <c r="D23">
        <v>0</v>
      </c>
      <c r="E23">
        <v>0</v>
      </c>
      <c r="F23">
        <v>3293.75</v>
      </c>
      <c r="G23">
        <v>0</v>
      </c>
      <c r="H23">
        <f t="shared" si="0"/>
        <v>34122.25</v>
      </c>
    </row>
    <row r="24" spans="2:8" x14ac:dyDescent="0.25">
      <c r="B24" t="s">
        <v>124</v>
      </c>
      <c r="C24">
        <v>22954.5</v>
      </c>
      <c r="D24">
        <v>0</v>
      </c>
      <c r="E24">
        <v>0</v>
      </c>
      <c r="F24">
        <v>782.25</v>
      </c>
      <c r="G24">
        <v>0</v>
      </c>
      <c r="H24">
        <f t="shared" si="0"/>
        <v>23736.75</v>
      </c>
    </row>
    <row r="25" spans="2:8" x14ac:dyDescent="0.25">
      <c r="B25" t="s">
        <v>140</v>
      </c>
      <c r="C25">
        <f>SUM(C23:C24)</f>
        <v>53783</v>
      </c>
      <c r="D25">
        <f>SUM(D23:D24)</f>
        <v>0</v>
      </c>
      <c r="E25">
        <f>SUM(E23:E24)</f>
        <v>0</v>
      </c>
      <c r="F25">
        <f>SUM(F23:F24)</f>
        <v>4076</v>
      </c>
      <c r="G25">
        <f>SUM(G23:G24)</f>
        <v>0</v>
      </c>
      <c r="H25">
        <f t="shared" si="0"/>
        <v>57859</v>
      </c>
    </row>
    <row r="26" spans="2:8" x14ac:dyDescent="0.25">
      <c r="B26" t="s">
        <v>141</v>
      </c>
      <c r="C26">
        <f>C22+C25</f>
        <v>114288.25</v>
      </c>
      <c r="D26">
        <f>D22+D25</f>
        <v>0</v>
      </c>
      <c r="E26">
        <f>E22+E25</f>
        <v>0</v>
      </c>
      <c r="F26">
        <f>F22+F25</f>
        <v>7837</v>
      </c>
      <c r="G26">
        <f>G22+G25</f>
        <v>0</v>
      </c>
      <c r="H26">
        <f t="shared" ref="H26" si="1">SUM(C26:G26)</f>
        <v>122125.25</v>
      </c>
    </row>
    <row r="28" spans="2:8" x14ac:dyDescent="0.25">
      <c r="B28" t="s">
        <v>121</v>
      </c>
      <c r="C28">
        <f t="shared" ref="C28:H28" si="2">C10+C16+C26</f>
        <v>274923</v>
      </c>
      <c r="D28">
        <f t="shared" si="2"/>
        <v>2320</v>
      </c>
      <c r="E28">
        <f t="shared" si="2"/>
        <v>6196</v>
      </c>
      <c r="F28">
        <f t="shared" si="2"/>
        <v>83701</v>
      </c>
      <c r="G28">
        <f t="shared" si="2"/>
        <v>14911</v>
      </c>
      <c r="H28">
        <f t="shared" si="2"/>
        <v>382051</v>
      </c>
    </row>
    <row r="29" spans="2:8" x14ac:dyDescent="0.25">
      <c r="B29" t="s">
        <v>74</v>
      </c>
    </row>
    <row r="30" spans="2:8" x14ac:dyDescent="0.25">
      <c r="B30" t="s">
        <v>63</v>
      </c>
    </row>
    <row r="31" spans="2:8" x14ac:dyDescent="0.25">
      <c r="B31" t="s">
        <v>174</v>
      </c>
    </row>
    <row r="39" spans="1:8" x14ac:dyDescent="0.25">
      <c r="A39" t="s">
        <v>160</v>
      </c>
    </row>
    <row r="41" spans="1:8" x14ac:dyDescent="0.25">
      <c r="B41" t="s">
        <v>91</v>
      </c>
      <c r="C41" t="s">
        <v>6</v>
      </c>
      <c r="D41" t="s">
        <v>9</v>
      </c>
      <c r="E41" t="s">
        <v>12</v>
      </c>
      <c r="F41" t="s">
        <v>75</v>
      </c>
      <c r="G41" t="s">
        <v>15</v>
      </c>
      <c r="H41" t="s">
        <v>16</v>
      </c>
    </row>
    <row r="42" spans="1:8" x14ac:dyDescent="0.25">
      <c r="B42" t="s">
        <v>52</v>
      </c>
      <c r="C42">
        <v>81330.5</v>
      </c>
      <c r="D42">
        <v>1130</v>
      </c>
      <c r="E42">
        <v>2661.5</v>
      </c>
      <c r="F42">
        <v>40696.25</v>
      </c>
      <c r="G42">
        <v>7694</v>
      </c>
      <c r="H42">
        <f>SUM(C42:G42)</f>
        <v>133512.25</v>
      </c>
    </row>
    <row r="43" spans="1:8" x14ac:dyDescent="0.25">
      <c r="B43" t="s">
        <v>53</v>
      </c>
      <c r="C43">
        <v>79304.25</v>
      </c>
      <c r="D43">
        <v>1190</v>
      </c>
      <c r="E43">
        <v>3534.5</v>
      </c>
      <c r="F43">
        <v>35167.75</v>
      </c>
      <c r="G43">
        <v>7217</v>
      </c>
      <c r="H43">
        <f>SUM(C43:G43)</f>
        <v>126413.5</v>
      </c>
    </row>
    <row r="44" spans="1:8" x14ac:dyDescent="0.25">
      <c r="B44" t="s">
        <v>45</v>
      </c>
      <c r="C44">
        <v>114288.25</v>
      </c>
      <c r="D44">
        <v>0</v>
      </c>
      <c r="E44">
        <v>0</v>
      </c>
      <c r="F44">
        <v>7837</v>
      </c>
      <c r="G44">
        <v>0</v>
      </c>
      <c r="H44">
        <f>SUM(C44:G44)</f>
        <v>122125.25</v>
      </c>
    </row>
    <row r="45" spans="1:8" x14ac:dyDescent="0.25">
      <c r="B45" t="s">
        <v>142</v>
      </c>
      <c r="C45">
        <f>SUM(C42:C44)</f>
        <v>274923</v>
      </c>
      <c r="D45">
        <f>SUM(D42:D44)</f>
        <v>2320</v>
      </c>
      <c r="E45">
        <f>SUM(E42:E44)</f>
        <v>6196</v>
      </c>
      <c r="F45">
        <f>SUM(F42:F44)</f>
        <v>83701</v>
      </c>
      <c r="G45">
        <f>SUM(G42:G44)</f>
        <v>14911</v>
      </c>
      <c r="H45">
        <f>SUM(C45:G45)</f>
        <v>382051</v>
      </c>
    </row>
    <row r="46" spans="1:8" x14ac:dyDescent="0.25">
      <c r="B46" t="s">
        <v>63</v>
      </c>
    </row>
    <row r="51" spans="2:6" x14ac:dyDescent="0.25">
      <c r="B51" t="s">
        <v>149</v>
      </c>
    </row>
    <row r="52" spans="2:6" x14ac:dyDescent="0.25">
      <c r="B52" t="s">
        <v>171</v>
      </c>
    </row>
    <row r="53" spans="2:6" x14ac:dyDescent="0.25">
      <c r="B53" t="s">
        <v>37</v>
      </c>
      <c r="C53">
        <v>2024</v>
      </c>
      <c r="D53">
        <v>2025</v>
      </c>
      <c r="E53" t="s">
        <v>66</v>
      </c>
      <c r="F53" t="s">
        <v>65</v>
      </c>
    </row>
    <row r="54" spans="2:6" x14ac:dyDescent="0.25">
      <c r="B54" t="s">
        <v>38</v>
      </c>
      <c r="C54">
        <v>172169.25</v>
      </c>
      <c r="D54">
        <v>119448.75</v>
      </c>
      <c r="E54">
        <f>D54-C54</f>
        <v>-52720.5</v>
      </c>
      <c r="F54">
        <f>E54/C54</f>
        <v>-0.30621321751706532</v>
      </c>
    </row>
    <row r="55" spans="2:6" x14ac:dyDescent="0.25">
      <c r="B55" t="s">
        <v>124</v>
      </c>
      <c r="C55">
        <v>17120.75</v>
      </c>
      <c r="D55">
        <v>14063.5</v>
      </c>
      <c r="E55">
        <f>D55-C55</f>
        <v>-3057.25</v>
      </c>
      <c r="F55">
        <f t="shared" ref="F55:F56" si="3">E55/C55</f>
        <v>-0.17856986405385278</v>
      </c>
    </row>
    <row r="56" spans="2:6" x14ac:dyDescent="0.25">
      <c r="B56" t="s">
        <v>143</v>
      </c>
      <c r="C56">
        <f>SUM(C54:C55)</f>
        <v>189290</v>
      </c>
      <c r="D56">
        <f>SUM(D54:D55)</f>
        <v>133512.25</v>
      </c>
      <c r="E56">
        <f>D56-C56</f>
        <v>-55777.75</v>
      </c>
      <c r="F56">
        <f t="shared" si="3"/>
        <v>-0.29466823392677904</v>
      </c>
    </row>
    <row r="58" spans="2:6" x14ac:dyDescent="0.25">
      <c r="B58" t="s">
        <v>40</v>
      </c>
      <c r="C58">
        <v>2024</v>
      </c>
      <c r="D58">
        <v>2025</v>
      </c>
      <c r="E58" t="s">
        <v>66</v>
      </c>
      <c r="F58" t="s">
        <v>65</v>
      </c>
    </row>
    <row r="59" spans="2:6" x14ac:dyDescent="0.25">
      <c r="B59" t="s">
        <v>38</v>
      </c>
      <c r="C59">
        <v>63104.75</v>
      </c>
      <c r="D59">
        <v>44904</v>
      </c>
      <c r="E59">
        <f>D59-C59</f>
        <v>-18200.75</v>
      </c>
      <c r="F59">
        <f>E59/C59</f>
        <v>-0.28842123611930959</v>
      </c>
    </row>
    <row r="60" spans="2:6" x14ac:dyDescent="0.25">
      <c r="B60" t="s">
        <v>124</v>
      </c>
      <c r="C60">
        <v>97543</v>
      </c>
      <c r="D60">
        <v>81509.5</v>
      </c>
      <c r="E60">
        <f t="shared" ref="E60:E61" si="4">D60-C60</f>
        <v>-16033.5</v>
      </c>
      <c r="F60">
        <f t="shared" ref="F60:F61" si="5">E60/C60</f>
        <v>-0.16437366084701105</v>
      </c>
    </row>
    <row r="61" spans="2:6" x14ac:dyDescent="0.25">
      <c r="B61" t="s">
        <v>144</v>
      </c>
      <c r="C61">
        <f>SUM(C59:C60)</f>
        <v>160647.75</v>
      </c>
      <c r="D61">
        <f>SUM(D59:D60)</f>
        <v>126413.5</v>
      </c>
      <c r="E61">
        <f t="shared" si="4"/>
        <v>-34234.25</v>
      </c>
      <c r="F61">
        <f t="shared" si="5"/>
        <v>-0.21310133506382753</v>
      </c>
    </row>
    <row r="63" spans="2:6" x14ac:dyDescent="0.25">
      <c r="B63" t="s">
        <v>41</v>
      </c>
      <c r="C63">
        <v>2024</v>
      </c>
      <c r="D63">
        <v>2025</v>
      </c>
      <c r="E63" t="s">
        <v>66</v>
      </c>
      <c r="F63" t="s">
        <v>65</v>
      </c>
    </row>
    <row r="64" spans="2:6" x14ac:dyDescent="0.25">
      <c r="B64" t="s">
        <v>38</v>
      </c>
      <c r="C64">
        <v>71754.5</v>
      </c>
      <c r="D64">
        <v>40823.25</v>
      </c>
      <c r="E64">
        <f>D64-C64</f>
        <v>-30931.25</v>
      </c>
      <c r="F64">
        <f>E64/C64</f>
        <v>-0.43107052519354189</v>
      </c>
    </row>
    <row r="65" spans="2:6" x14ac:dyDescent="0.25">
      <c r="B65" t="s">
        <v>39</v>
      </c>
      <c r="C65">
        <v>23992.25</v>
      </c>
      <c r="D65">
        <v>23443</v>
      </c>
      <c r="E65">
        <f>D65-C65</f>
        <v>-549.25</v>
      </c>
      <c r="F65">
        <f t="shared" ref="F65:F69" si="6">E65/C65</f>
        <v>-2.2892809136283592E-2</v>
      </c>
    </row>
    <row r="66" spans="2:6" x14ac:dyDescent="0.25">
      <c r="B66" t="s">
        <v>42</v>
      </c>
      <c r="C66">
        <f>+C64+C65</f>
        <v>95746.75</v>
      </c>
      <c r="D66">
        <f>+D64+D65</f>
        <v>64266.25</v>
      </c>
      <c r="E66">
        <f t="shared" ref="E66:E70" si="7">D66-C66</f>
        <v>-31480.5</v>
      </c>
      <c r="F66">
        <f t="shared" si="6"/>
        <v>-0.32878922783279851</v>
      </c>
    </row>
    <row r="67" spans="2:6" x14ac:dyDescent="0.25">
      <c r="B67" t="s">
        <v>38</v>
      </c>
      <c r="C67">
        <v>67432.25</v>
      </c>
      <c r="D67">
        <v>34122.25</v>
      </c>
      <c r="E67">
        <f>D67-C67</f>
        <v>-33310</v>
      </c>
      <c r="F67">
        <f>E67/C67</f>
        <v>-0.49397728831530907</v>
      </c>
    </row>
    <row r="68" spans="2:6" x14ac:dyDescent="0.25">
      <c r="B68" t="s">
        <v>124</v>
      </c>
      <c r="C68">
        <v>19709.25</v>
      </c>
      <c r="D68">
        <v>23736.75</v>
      </c>
      <c r="E68">
        <f>D68-C68</f>
        <v>4027.5</v>
      </c>
      <c r="F68">
        <f>E68/C68</f>
        <v>0.2043456752540051</v>
      </c>
    </row>
    <row r="69" spans="2:6" x14ac:dyDescent="0.25">
      <c r="B69" t="s">
        <v>43</v>
      </c>
      <c r="C69">
        <f>+C67+C68</f>
        <v>87141.5</v>
      </c>
      <c r="D69">
        <f>+D67+D68</f>
        <v>57859</v>
      </c>
      <c r="E69">
        <f t="shared" si="7"/>
        <v>-29282.5</v>
      </c>
      <c r="F69">
        <f t="shared" si="6"/>
        <v>-0.33603392183976638</v>
      </c>
    </row>
    <row r="70" spans="2:6" x14ac:dyDescent="0.25">
      <c r="B70" t="s">
        <v>41</v>
      </c>
      <c r="C70">
        <f>+C69+C66</f>
        <v>182888.25</v>
      </c>
      <c r="D70">
        <f>+D69+D66</f>
        <v>122125.25</v>
      </c>
      <c r="E70">
        <f t="shared" si="7"/>
        <v>-60763</v>
      </c>
      <c r="F70">
        <f>E70/C70</f>
        <v>-0.33224113632231705</v>
      </c>
    </row>
    <row r="72" spans="2:6" x14ac:dyDescent="0.25">
      <c r="B72" t="s">
        <v>17</v>
      </c>
      <c r="C72">
        <f>C56+C61+C70</f>
        <v>532826</v>
      </c>
      <c r="D72">
        <f>D56+D61+D70</f>
        <v>382051</v>
      </c>
      <c r="E72">
        <f>E56+E61+E70</f>
        <v>-150775</v>
      </c>
      <c r="F72">
        <f>E72/C72</f>
        <v>-0.28297230240266052</v>
      </c>
    </row>
    <row r="73" spans="2:6" x14ac:dyDescent="0.25">
      <c r="B73" t="s">
        <v>63</v>
      </c>
    </row>
    <row r="74" spans="2:6" x14ac:dyDescent="0.25">
      <c r="B74" t="s">
        <v>173</v>
      </c>
    </row>
    <row r="77" spans="2:6" x14ac:dyDescent="0.25">
      <c r="B77" t="s">
        <v>46</v>
      </c>
    </row>
    <row r="78" spans="2:6" ht="27.6" customHeight="1" x14ac:dyDescent="0.25">
      <c r="B78" t="s">
        <v>98</v>
      </c>
      <c r="C78" t="s">
        <v>169</v>
      </c>
      <c r="D78" t="s">
        <v>170</v>
      </c>
    </row>
    <row r="79" spans="2:6" x14ac:dyDescent="0.25">
      <c r="B79" t="s">
        <v>38</v>
      </c>
      <c r="C79">
        <v>172169.25</v>
      </c>
    </row>
    <row r="80" spans="2:6" x14ac:dyDescent="0.25">
      <c r="B80" t="s">
        <v>124</v>
      </c>
      <c r="C80">
        <v>17120.75</v>
      </c>
    </row>
    <row r="86" spans="2:6" x14ac:dyDescent="0.25">
      <c r="B86" t="s">
        <v>44</v>
      </c>
    </row>
    <row r="87" spans="2:6" x14ac:dyDescent="0.25">
      <c r="B87" t="s">
        <v>97</v>
      </c>
      <c r="C87" t="s">
        <v>169</v>
      </c>
      <c r="D87" t="s">
        <v>170</v>
      </c>
    </row>
    <row r="88" spans="2:6" x14ac:dyDescent="0.25">
      <c r="B88" t="s">
        <v>38</v>
      </c>
      <c r="C88">
        <v>63104.75</v>
      </c>
    </row>
    <row r="89" spans="2:6" x14ac:dyDescent="0.25">
      <c r="B89" t="s">
        <v>124</v>
      </c>
      <c r="C89">
        <v>97543</v>
      </c>
    </row>
    <row r="94" spans="2:6" x14ac:dyDescent="0.25">
      <c r="B94" t="s">
        <v>172</v>
      </c>
    </row>
    <row r="96" spans="2:6" x14ac:dyDescent="0.25">
      <c r="B96" t="s">
        <v>51</v>
      </c>
      <c r="C96">
        <v>2024</v>
      </c>
      <c r="D96">
        <v>2025</v>
      </c>
      <c r="E96" t="s">
        <v>78</v>
      </c>
      <c r="F96" t="s">
        <v>77</v>
      </c>
    </row>
    <row r="97" spans="2:6" x14ac:dyDescent="0.25">
      <c r="B97" t="s">
        <v>117</v>
      </c>
      <c r="C97">
        <v>189290</v>
      </c>
      <c r="D97">
        <v>133512.25</v>
      </c>
      <c r="E97">
        <f>D97-C97</f>
        <v>-55777.75</v>
      </c>
      <c r="F97">
        <f>E97/C97</f>
        <v>-0.29466823392677904</v>
      </c>
    </row>
    <row r="98" spans="2:6" x14ac:dyDescent="0.25">
      <c r="B98" t="s">
        <v>118</v>
      </c>
      <c r="C98">
        <v>160647.75</v>
      </c>
      <c r="D98">
        <v>126413.5</v>
      </c>
      <c r="E98">
        <f>D98-C98</f>
        <v>-34234.25</v>
      </c>
      <c r="F98">
        <f>E98/C98</f>
        <v>-0.21310133506382753</v>
      </c>
    </row>
    <row r="99" spans="2:6" x14ac:dyDescent="0.25">
      <c r="B99" t="s">
        <v>119</v>
      </c>
      <c r="C99">
        <v>182888.25</v>
      </c>
      <c r="D99">
        <v>122125.25</v>
      </c>
      <c r="E99">
        <f>D99-C99</f>
        <v>-60763</v>
      </c>
      <c r="F99">
        <f>E99/C99</f>
        <v>-0.33224113632231705</v>
      </c>
    </row>
    <row r="100" spans="2:6" x14ac:dyDescent="0.25">
      <c r="B100" t="s">
        <v>120</v>
      </c>
      <c r="C100">
        <f>SUM(C97:C99)</f>
        <v>532826</v>
      </c>
      <c r="D100">
        <f>SUM(D97:D99)</f>
        <v>382051</v>
      </c>
      <c r="E100">
        <f>D100-C100</f>
        <v>-150775</v>
      </c>
      <c r="F100">
        <f>E100/C100</f>
        <v>-0.28297230240266052</v>
      </c>
    </row>
    <row r="101" spans="2:6" x14ac:dyDescent="0.25">
      <c r="B101" t="s">
        <v>63</v>
      </c>
    </row>
    <row r="102" spans="2:6" x14ac:dyDescent="0.25">
      <c r="B102" t="s">
        <v>175</v>
      </c>
    </row>
    <row r="105" spans="2:6" x14ac:dyDescent="0.25">
      <c r="B105" t="s">
        <v>176</v>
      </c>
    </row>
    <row r="106" spans="2:6" x14ac:dyDescent="0.25">
      <c r="B106" t="s">
        <v>177</v>
      </c>
    </row>
  </sheetData>
  <pageMargins left="0.7" right="0.7" top="0.75" bottom="0.75" header="0.3" footer="0.3"/>
  <pageSetup scale="65" orientation="landscape" r:id="rId1"/>
  <rowBreaks count="1" manualBreakCount="1">
    <brk id="3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2:E78"/>
  <sheetViews>
    <sheetView view="pageBreakPreview" topLeftCell="A18" zoomScale="60" zoomScaleNormal="92" workbookViewId="0">
      <selection activeCell="J28" sqref="J28"/>
    </sheetView>
  </sheetViews>
  <sheetFormatPr baseColWidth="10" defaultColWidth="10.85546875" defaultRowHeight="15" x14ac:dyDescent="0.25"/>
  <cols>
    <col min="1" max="1" width="24.28515625" customWidth="1"/>
    <col min="2" max="2" width="14.42578125" customWidth="1"/>
    <col min="3" max="3" width="14.28515625" customWidth="1"/>
    <col min="4" max="4" width="15.42578125" customWidth="1"/>
    <col min="5" max="5" width="17.28515625" customWidth="1"/>
    <col min="6" max="6" width="12.28515625" customWidth="1"/>
    <col min="7" max="7" width="13.28515625" customWidth="1"/>
    <col min="8" max="8" width="12.28515625" customWidth="1"/>
    <col min="9" max="9" width="15" customWidth="1"/>
    <col min="10" max="10" width="12.28515625" customWidth="1"/>
    <col min="11" max="11" width="12.7109375" customWidth="1"/>
    <col min="12" max="12" width="14.5703125" customWidth="1"/>
    <col min="13" max="13" width="14.28515625" customWidth="1"/>
    <col min="14" max="14" width="14.5703125" customWidth="1"/>
    <col min="15" max="15" width="13.42578125" customWidth="1"/>
    <col min="16" max="16" width="10.85546875" customWidth="1"/>
    <col min="17" max="18" width="12.5703125" customWidth="1"/>
  </cols>
  <sheetData>
    <row r="2" spans="1:1" x14ac:dyDescent="0.25">
      <c r="A2" t="s">
        <v>55</v>
      </c>
    </row>
    <row r="3" spans="1:1" x14ac:dyDescent="0.25">
      <c r="A3" t="s">
        <v>86</v>
      </c>
    </row>
    <row r="4" spans="1:1" x14ac:dyDescent="0.25">
      <c r="A4" t="s">
        <v>122</v>
      </c>
    </row>
    <row r="5" spans="1:1" x14ac:dyDescent="0.25">
      <c r="A5" t="s">
        <v>178</v>
      </c>
    </row>
    <row r="14" spans="1:1" ht="37.15" customHeight="1" x14ac:dyDescent="0.25">
      <c r="A14" t="s">
        <v>148</v>
      </c>
    </row>
    <row r="15" spans="1:1" x14ac:dyDescent="0.25">
      <c r="A15" t="s">
        <v>179</v>
      </c>
    </row>
    <row r="17" spans="1:5" ht="45" customHeight="1" x14ac:dyDescent="0.25">
      <c r="A17" t="s">
        <v>46</v>
      </c>
      <c r="B17">
        <v>2024</v>
      </c>
      <c r="C17">
        <v>2025</v>
      </c>
      <c r="D17" t="s">
        <v>59</v>
      </c>
      <c r="E17" t="s">
        <v>67</v>
      </c>
    </row>
    <row r="18" spans="1:5" x14ac:dyDescent="0.25">
      <c r="A18" t="s">
        <v>70</v>
      </c>
      <c r="B18">
        <v>585163</v>
      </c>
      <c r="C18">
        <v>538036.84000000008</v>
      </c>
      <c r="D18">
        <f>C18-B18</f>
        <v>-47126.159999999916</v>
      </c>
      <c r="E18">
        <f>D18/B18</f>
        <v>-8.0535098767351862E-2</v>
      </c>
    </row>
    <row r="19" spans="1:5" x14ac:dyDescent="0.25">
      <c r="A19" t="s">
        <v>68</v>
      </c>
      <c r="B19">
        <v>1662527</v>
      </c>
      <c r="C19">
        <v>1666100.01</v>
      </c>
      <c r="D19">
        <f>C19-B19</f>
        <v>3573.0100000000093</v>
      </c>
      <c r="E19">
        <f>D19/B19</f>
        <v>2.1491440439764344E-3</v>
      </c>
    </row>
    <row r="20" spans="1:5" x14ac:dyDescent="0.25">
      <c r="A20" t="s">
        <v>47</v>
      </c>
      <c r="B20">
        <v>1831552</v>
      </c>
      <c r="C20">
        <v>1800426</v>
      </c>
      <c r="D20">
        <f>C20-B20</f>
        <v>-31126</v>
      </c>
      <c r="E20">
        <f>D20/B20</f>
        <v>-1.6994330491299184E-2</v>
      </c>
    </row>
    <row r="21" spans="1:5" x14ac:dyDescent="0.25">
      <c r="A21" t="s">
        <v>48</v>
      </c>
      <c r="B21">
        <v>2122340</v>
      </c>
      <c r="C21">
        <v>2138790</v>
      </c>
      <c r="D21">
        <f>C21-B21</f>
        <v>16450</v>
      </c>
      <c r="E21">
        <f>D21/B21</f>
        <v>7.7508787470433578E-3</v>
      </c>
    </row>
    <row r="22" spans="1:5" x14ac:dyDescent="0.25">
      <c r="A22" t="s">
        <v>49</v>
      </c>
      <c r="B22">
        <f>SUM(B18:B21)</f>
        <v>6201582</v>
      </c>
      <c r="C22">
        <f>SUM(C18:C21)</f>
        <v>6143352.8499999996</v>
      </c>
      <c r="D22">
        <f>SUM(D18:D21)</f>
        <v>-58229.149999999907</v>
      </c>
      <c r="E22">
        <f>D22/B22</f>
        <v>-9.3894025750203593E-3</v>
      </c>
    </row>
    <row r="24" spans="1:5" ht="26.25" customHeight="1" x14ac:dyDescent="0.25">
      <c r="A24" t="s">
        <v>44</v>
      </c>
      <c r="B24">
        <v>2024</v>
      </c>
      <c r="C24">
        <v>2025</v>
      </c>
      <c r="D24" t="s">
        <v>59</v>
      </c>
      <c r="E24" t="s">
        <v>67</v>
      </c>
    </row>
    <row r="25" spans="1:5" x14ac:dyDescent="0.25">
      <c r="A25" t="s">
        <v>69</v>
      </c>
      <c r="B25">
        <v>216757</v>
      </c>
      <c r="C25">
        <v>176142</v>
      </c>
      <c r="D25">
        <f>C25-B25</f>
        <v>-40615</v>
      </c>
      <c r="E25">
        <f>D25/B25</f>
        <v>-0.18737572489008428</v>
      </c>
    </row>
    <row r="26" spans="1:5" x14ac:dyDescent="0.25">
      <c r="A26" t="s">
        <v>68</v>
      </c>
      <c r="B26">
        <v>573057.38</v>
      </c>
      <c r="C26">
        <v>588877</v>
      </c>
      <c r="D26">
        <f>C26-B26</f>
        <v>15819.619999999995</v>
      </c>
      <c r="E26">
        <f>D26/B26</f>
        <v>2.7605647448428281E-2</v>
      </c>
    </row>
    <row r="27" spans="1:5" x14ac:dyDescent="0.25">
      <c r="A27" t="s">
        <v>94</v>
      </c>
      <c r="B27">
        <v>187307</v>
      </c>
      <c r="C27">
        <v>277845</v>
      </c>
      <c r="D27">
        <f>C27-B27</f>
        <v>90538</v>
      </c>
      <c r="E27">
        <f>D27/B27</f>
        <v>0.48336687897409064</v>
      </c>
    </row>
    <row r="28" spans="1:5" x14ac:dyDescent="0.25">
      <c r="A28" t="s">
        <v>93</v>
      </c>
      <c r="B28">
        <v>241642</v>
      </c>
      <c r="C28">
        <v>341330</v>
      </c>
      <c r="D28">
        <f>C28-B28</f>
        <v>99688</v>
      </c>
      <c r="E28">
        <f>D28/B28</f>
        <v>0.41254417692288592</v>
      </c>
    </row>
    <row r="29" spans="1:5" x14ac:dyDescent="0.25">
      <c r="A29" t="s">
        <v>58</v>
      </c>
      <c r="B29">
        <f>SUM(B25:B28)</f>
        <v>1218763.3799999999</v>
      </c>
      <c r="C29">
        <f>SUM(C25:C28)</f>
        <v>1384194</v>
      </c>
      <c r="D29">
        <f>SUM(D25:D28)</f>
        <v>165430.62</v>
      </c>
      <c r="E29">
        <f>D29/B29</f>
        <v>0.13573645443794022</v>
      </c>
    </row>
    <row r="31" spans="1:5" ht="24" customHeight="1" x14ac:dyDescent="0.25">
      <c r="A31" t="s">
        <v>45</v>
      </c>
      <c r="B31">
        <v>2024</v>
      </c>
      <c r="C31">
        <v>2025</v>
      </c>
      <c r="D31" t="s">
        <v>59</v>
      </c>
      <c r="E31" t="s">
        <v>67</v>
      </c>
    </row>
    <row r="32" spans="1:5" x14ac:dyDescent="0.25">
      <c r="A32" t="s">
        <v>42</v>
      </c>
      <c r="B32">
        <v>810761</v>
      </c>
      <c r="C32">
        <v>713909</v>
      </c>
      <c r="D32">
        <f>C32-B32</f>
        <v>-96852</v>
      </c>
      <c r="E32">
        <f>D32/B32</f>
        <v>-0.11945813871165485</v>
      </c>
    </row>
    <row r="33" spans="1:5" x14ac:dyDescent="0.25">
      <c r="A33" t="s">
        <v>50</v>
      </c>
      <c r="B33">
        <v>518209</v>
      </c>
      <c r="C33">
        <v>584538</v>
      </c>
      <c r="D33">
        <f>C33-B33</f>
        <v>66329</v>
      </c>
      <c r="E33">
        <f>D33/B33</f>
        <v>0.12799661912471608</v>
      </c>
    </row>
    <row r="34" spans="1:5" x14ac:dyDescent="0.25">
      <c r="A34" t="s">
        <v>57</v>
      </c>
      <c r="B34">
        <f>SUM(B32:B33)</f>
        <v>1328970</v>
      </c>
      <c r="C34">
        <f>SUM(C32:C33)</f>
        <v>1298447</v>
      </c>
      <c r="D34">
        <f>SUM(D32:D33)</f>
        <v>-30523</v>
      </c>
      <c r="E34">
        <f>D34/B34</f>
        <v>-2.2967410852013214E-2</v>
      </c>
    </row>
    <row r="36" spans="1:5" x14ac:dyDescent="0.25">
      <c r="A36" t="s">
        <v>123</v>
      </c>
      <c r="B36">
        <f>B22+B29+B34</f>
        <v>8749315.379999999</v>
      </c>
      <c r="C36">
        <f>C22+C29+C34</f>
        <v>8825993.8499999996</v>
      </c>
      <c r="D36">
        <f>D22+D29+D34</f>
        <v>76678.470000000088</v>
      </c>
      <c r="E36">
        <f>D36/B36</f>
        <v>8.7639394249381941E-3</v>
      </c>
    </row>
    <row r="37" spans="1:5" x14ac:dyDescent="0.25">
      <c r="A37" t="s">
        <v>63</v>
      </c>
    </row>
    <row r="40" spans="1:5" ht="13.5" customHeight="1" x14ac:dyDescent="0.25"/>
    <row r="41" spans="1:5" ht="15" customHeight="1" x14ac:dyDescent="0.25">
      <c r="A41" t="s">
        <v>95</v>
      </c>
    </row>
    <row r="42" spans="1:5" ht="15" customHeight="1" x14ac:dyDescent="0.25">
      <c r="A42" t="s">
        <v>180</v>
      </c>
    </row>
    <row r="43" spans="1:5" x14ac:dyDescent="0.25">
      <c r="A43" t="s">
        <v>76</v>
      </c>
      <c r="B43">
        <v>2024</v>
      </c>
      <c r="C43">
        <v>2025</v>
      </c>
      <c r="D43" t="s">
        <v>78</v>
      </c>
      <c r="E43" t="s">
        <v>77</v>
      </c>
    </row>
    <row r="44" spans="1:5" x14ac:dyDescent="0.25">
      <c r="A44" t="s">
        <v>1</v>
      </c>
      <c r="B44">
        <v>0</v>
      </c>
      <c r="C44">
        <v>0</v>
      </c>
      <c r="D44">
        <f>C44-B44</f>
        <v>0</v>
      </c>
      <c r="E44">
        <v>0</v>
      </c>
    </row>
    <row r="45" spans="1:5" x14ac:dyDescent="0.25">
      <c r="A45" t="s">
        <v>2</v>
      </c>
      <c r="B45">
        <v>48453</v>
      </c>
      <c r="C45">
        <v>39899</v>
      </c>
      <c r="D45">
        <f>C45-B45</f>
        <v>-8554</v>
      </c>
      <c r="E45">
        <f t="shared" ref="E45:E60" si="0">D45/B45</f>
        <v>-0.1765422161682455</v>
      </c>
    </row>
    <row r="46" spans="1:5" x14ac:dyDescent="0.25">
      <c r="A46" t="s">
        <v>3</v>
      </c>
      <c r="B46">
        <v>148065</v>
      </c>
      <c r="C46">
        <v>143556</v>
      </c>
      <c r="D46">
        <f t="shared" ref="D46:D58" si="1">C46-B46</f>
        <v>-4509</v>
      </c>
      <c r="E46">
        <f t="shared" si="0"/>
        <v>-3.0452841657380204E-2</v>
      </c>
    </row>
    <row r="47" spans="1:5" x14ac:dyDescent="0.25">
      <c r="A47" t="s">
        <v>4</v>
      </c>
      <c r="B47">
        <v>476553</v>
      </c>
      <c r="C47">
        <v>391758</v>
      </c>
      <c r="D47">
        <f t="shared" si="1"/>
        <v>-84795</v>
      </c>
      <c r="E47">
        <f t="shared" si="0"/>
        <v>-0.1779340388162492</v>
      </c>
    </row>
    <row r="48" spans="1:5" x14ac:dyDescent="0.25">
      <c r="A48" t="s">
        <v>6</v>
      </c>
      <c r="B48">
        <v>2775461</v>
      </c>
      <c r="C48">
        <v>2819923</v>
      </c>
      <c r="D48">
        <f t="shared" si="1"/>
        <v>44462</v>
      </c>
      <c r="E48">
        <f t="shared" si="0"/>
        <v>1.6019681054786933E-2</v>
      </c>
    </row>
    <row r="49" spans="1:5" x14ac:dyDescent="0.25">
      <c r="A49" t="s">
        <v>7</v>
      </c>
      <c r="B49">
        <v>637826</v>
      </c>
      <c r="C49">
        <v>893435</v>
      </c>
      <c r="D49">
        <f t="shared" si="1"/>
        <v>255609</v>
      </c>
      <c r="E49">
        <f t="shared" si="0"/>
        <v>0.40075036138382569</v>
      </c>
    </row>
    <row r="50" spans="1:5" x14ac:dyDescent="0.25">
      <c r="A50" t="s">
        <v>8</v>
      </c>
      <c r="B50">
        <v>37616</v>
      </c>
      <c r="C50">
        <v>25387</v>
      </c>
      <c r="D50">
        <f t="shared" si="1"/>
        <v>-12229</v>
      </c>
      <c r="E50">
        <f t="shared" si="0"/>
        <v>-0.32510102084219483</v>
      </c>
    </row>
    <row r="51" spans="1:5" x14ac:dyDescent="0.25">
      <c r="A51" t="s">
        <v>9</v>
      </c>
      <c r="B51">
        <v>229018</v>
      </c>
      <c r="C51">
        <v>53889</v>
      </c>
      <c r="D51">
        <f t="shared" si="1"/>
        <v>-175129</v>
      </c>
      <c r="E51">
        <f t="shared" si="0"/>
        <v>-0.76469535145709067</v>
      </c>
    </row>
    <row r="52" spans="1:5" x14ac:dyDescent="0.25">
      <c r="A52" t="s">
        <v>11</v>
      </c>
      <c r="B52">
        <v>84091</v>
      </c>
      <c r="C52">
        <v>71694</v>
      </c>
      <c r="D52">
        <f t="shared" si="1"/>
        <v>-12397</v>
      </c>
      <c r="E52">
        <f t="shared" si="0"/>
        <v>-0.14742362440689252</v>
      </c>
    </row>
    <row r="53" spans="1:5" x14ac:dyDescent="0.25">
      <c r="A53" t="s">
        <v>12</v>
      </c>
      <c r="B53">
        <v>272510</v>
      </c>
      <c r="C53">
        <v>423417</v>
      </c>
      <c r="D53">
        <f t="shared" si="1"/>
        <v>150907</v>
      </c>
      <c r="E53">
        <f t="shared" si="0"/>
        <v>0.55376683424461492</v>
      </c>
    </row>
    <row r="54" spans="1:5" x14ac:dyDescent="0.25">
      <c r="A54" t="s">
        <v>115</v>
      </c>
      <c r="B54">
        <v>1522263.38</v>
      </c>
      <c r="C54">
        <v>1574543</v>
      </c>
      <c r="D54">
        <f>C54-B54</f>
        <v>52279.620000000112</v>
      </c>
      <c r="E54">
        <f t="shared" si="0"/>
        <v>3.4343347338487588E-2</v>
      </c>
    </row>
    <row r="55" spans="1:5" x14ac:dyDescent="0.25">
      <c r="A55" t="s">
        <v>133</v>
      </c>
      <c r="B55">
        <v>1542972</v>
      </c>
      <c r="C55">
        <v>1504334</v>
      </c>
      <c r="D55">
        <f>C55-B55</f>
        <v>-38638</v>
      </c>
      <c r="E55">
        <v>1</v>
      </c>
    </row>
    <row r="56" spans="1:5" x14ac:dyDescent="0.25">
      <c r="A56" t="s">
        <v>13</v>
      </c>
      <c r="B56">
        <v>524799</v>
      </c>
      <c r="C56">
        <v>491136</v>
      </c>
      <c r="D56">
        <f t="shared" si="1"/>
        <v>-33663</v>
      </c>
      <c r="E56">
        <f t="shared" si="0"/>
        <v>-6.4144558202283167E-2</v>
      </c>
    </row>
    <row r="57" spans="1:5" x14ac:dyDescent="0.25">
      <c r="A57" t="s">
        <v>32</v>
      </c>
      <c r="B57">
        <v>185240</v>
      </c>
      <c r="C57">
        <v>190441</v>
      </c>
      <c r="D57">
        <f t="shared" si="1"/>
        <v>5201</v>
      </c>
      <c r="E57">
        <f t="shared" si="0"/>
        <v>2.8077089181602247E-2</v>
      </c>
    </row>
    <row r="58" spans="1:5" x14ac:dyDescent="0.25">
      <c r="A58" t="s">
        <v>14</v>
      </c>
      <c r="B58">
        <v>622</v>
      </c>
      <c r="D58">
        <f t="shared" si="1"/>
        <v>-622</v>
      </c>
      <c r="E58">
        <v>0</v>
      </c>
    </row>
    <row r="59" spans="1:5" x14ac:dyDescent="0.25">
      <c r="A59" t="s">
        <v>15</v>
      </c>
      <c r="B59">
        <v>263826</v>
      </c>
      <c r="C59">
        <v>202581</v>
      </c>
      <c r="D59">
        <f>C59-B59</f>
        <v>-61245</v>
      </c>
      <c r="E59">
        <f t="shared" si="0"/>
        <v>-0.23214163880739577</v>
      </c>
    </row>
    <row r="60" spans="1:5" x14ac:dyDescent="0.25">
      <c r="A60" t="s">
        <v>145</v>
      </c>
      <c r="B60">
        <f>SUM(B44:B59)</f>
        <v>8749315.379999999</v>
      </c>
      <c r="C60">
        <f>SUM(C44:C59)</f>
        <v>8825993</v>
      </c>
      <c r="D60">
        <f>C60-B60</f>
        <v>76677.620000001043</v>
      </c>
      <c r="E60">
        <f t="shared" si="0"/>
        <v>8.7638422744798859E-3</v>
      </c>
    </row>
    <row r="61" spans="1:5" x14ac:dyDescent="0.25">
      <c r="A61" t="s">
        <v>63</v>
      </c>
    </row>
    <row r="71" spans="1:5" ht="30" customHeight="1" x14ac:dyDescent="0.25">
      <c r="A71" t="s">
        <v>181</v>
      </c>
    </row>
    <row r="72" spans="1:5" ht="15" customHeight="1" x14ac:dyDescent="0.25"/>
    <row r="73" spans="1:5" x14ac:dyDescent="0.25">
      <c r="A73" t="s">
        <v>79</v>
      </c>
      <c r="B73">
        <v>2024</v>
      </c>
      <c r="C73">
        <v>2025</v>
      </c>
      <c r="D73" t="s">
        <v>116</v>
      </c>
      <c r="E73" t="s">
        <v>77</v>
      </c>
    </row>
    <row r="74" spans="1:5" x14ac:dyDescent="0.25">
      <c r="A74" t="s">
        <v>46</v>
      </c>
      <c r="B74">
        <v>6201582</v>
      </c>
      <c r="C74">
        <v>6143352.8499999996</v>
      </c>
      <c r="D74">
        <f>C74-B74</f>
        <v>-58229.150000000373</v>
      </c>
      <c r="E74">
        <f>D74/B74</f>
        <v>-9.3894025750204339E-3</v>
      </c>
    </row>
    <row r="75" spans="1:5" x14ac:dyDescent="0.25">
      <c r="A75" t="s">
        <v>53</v>
      </c>
      <c r="B75">
        <v>1218763.3799999999</v>
      </c>
      <c r="C75">
        <v>1384194</v>
      </c>
      <c r="D75">
        <f>C75-B75</f>
        <v>165430.62000000011</v>
      </c>
      <c r="E75">
        <f>D75/B75</f>
        <v>0.1357364544379403</v>
      </c>
    </row>
    <row r="76" spans="1:5" x14ac:dyDescent="0.25">
      <c r="A76" t="s">
        <v>45</v>
      </c>
      <c r="B76">
        <v>1328970</v>
      </c>
      <c r="C76">
        <v>1298447</v>
      </c>
      <c r="D76">
        <f>C76-B76</f>
        <v>-30523</v>
      </c>
      <c r="E76">
        <f>D76/B76</f>
        <v>-2.2967410852013214E-2</v>
      </c>
    </row>
    <row r="77" spans="1:5" x14ac:dyDescent="0.25">
      <c r="A77" t="s">
        <v>16</v>
      </c>
      <c r="B77">
        <f>SUM(B74:B76)</f>
        <v>8749315.379999999</v>
      </c>
      <c r="C77">
        <f>SUM(C74:C76)</f>
        <v>8825993.8499999996</v>
      </c>
      <c r="D77">
        <f>C77-B77</f>
        <v>76678.470000000671</v>
      </c>
      <c r="E77">
        <f>D77/B77</f>
        <v>8.76393942493826E-3</v>
      </c>
    </row>
    <row r="78" spans="1:5" x14ac:dyDescent="0.25">
      <c r="A78" t="s">
        <v>63</v>
      </c>
    </row>
  </sheetData>
  <pageMargins left="0.7" right="0.7" top="0.75" bottom="0.75" header="0.3" footer="0.3"/>
  <pageSetup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8:K134"/>
  <sheetViews>
    <sheetView view="pageBreakPreview" topLeftCell="A75" zoomScale="60" zoomScaleNormal="100" workbookViewId="0">
      <selection activeCell="A79" sqref="A79:XFD108"/>
    </sheetView>
  </sheetViews>
  <sheetFormatPr baseColWidth="10" defaultRowHeight="15" x14ac:dyDescent="0.25"/>
  <cols>
    <col min="1" max="1" width="13.42578125" customWidth="1"/>
    <col min="2" max="2" width="25.28515625" customWidth="1"/>
    <col min="3" max="3" width="20.85546875" customWidth="1"/>
    <col min="4" max="4" width="26.85546875" customWidth="1"/>
    <col min="5" max="5" width="18" customWidth="1"/>
    <col min="6" max="6" width="20" customWidth="1"/>
    <col min="7" max="7" width="28.7109375" customWidth="1"/>
    <col min="8" max="8" width="21.85546875" bestFit="1" customWidth="1"/>
    <col min="9" max="9" width="15.85546875" bestFit="1" customWidth="1"/>
    <col min="10" max="10" width="15.7109375" customWidth="1"/>
    <col min="11" max="11" width="13.7109375" bestFit="1" customWidth="1"/>
    <col min="12" max="13" width="11.5703125"/>
  </cols>
  <sheetData>
    <row r="8" spans="2:7" x14ac:dyDescent="0.25">
      <c r="B8" t="s">
        <v>27</v>
      </c>
    </row>
    <row r="9" spans="2:7" x14ac:dyDescent="0.25">
      <c r="B9" t="s">
        <v>86</v>
      </c>
    </row>
    <row r="10" spans="2:7" x14ac:dyDescent="0.25">
      <c r="B10" t="s">
        <v>99</v>
      </c>
    </row>
    <row r="11" spans="2:7" x14ac:dyDescent="0.25">
      <c r="B11" t="s">
        <v>161</v>
      </c>
    </row>
    <row r="13" spans="2:7" x14ac:dyDescent="0.25">
      <c r="B13" t="s">
        <v>76</v>
      </c>
      <c r="C13" t="s">
        <v>100</v>
      </c>
      <c r="D13" t="s">
        <v>101</v>
      </c>
      <c r="E13" t="s">
        <v>102</v>
      </c>
      <c r="F13" t="s">
        <v>103</v>
      </c>
      <c r="G13" t="s">
        <v>104</v>
      </c>
    </row>
    <row r="14" spans="2:7" x14ac:dyDescent="0.25">
      <c r="B14" t="s">
        <v>36</v>
      </c>
      <c r="C14">
        <v>116</v>
      </c>
      <c r="D14">
        <v>233340</v>
      </c>
      <c r="E14">
        <f>SUM(C14:D14)</f>
        <v>233456</v>
      </c>
      <c r="F14">
        <v>80104</v>
      </c>
      <c r="G14">
        <v>124</v>
      </c>
    </row>
    <row r="15" spans="2:7" x14ac:dyDescent="0.25">
      <c r="B15" t="s">
        <v>82</v>
      </c>
      <c r="C15">
        <v>97</v>
      </c>
      <c r="D15">
        <v>338012</v>
      </c>
      <c r="E15">
        <f t="shared" ref="E15:E22" si="0">SUM(C15:D15)</f>
        <v>338109</v>
      </c>
      <c r="F15">
        <v>134274</v>
      </c>
      <c r="G15">
        <v>278</v>
      </c>
    </row>
    <row r="16" spans="2:7" x14ac:dyDescent="0.25">
      <c r="B16" t="s">
        <v>8</v>
      </c>
      <c r="C16">
        <v>39331</v>
      </c>
      <c r="D16">
        <v>31710</v>
      </c>
      <c r="E16">
        <f t="shared" si="0"/>
        <v>71041</v>
      </c>
      <c r="F16">
        <v>26336</v>
      </c>
      <c r="G16">
        <v>42060</v>
      </c>
    </row>
    <row r="17" spans="2:7" x14ac:dyDescent="0.25">
      <c r="B17" t="s">
        <v>14</v>
      </c>
      <c r="C17">
        <v>3</v>
      </c>
      <c r="D17">
        <v>20412</v>
      </c>
      <c r="E17">
        <f t="shared" si="0"/>
        <v>20415</v>
      </c>
      <c r="F17">
        <v>7911</v>
      </c>
      <c r="G17">
        <v>1</v>
      </c>
    </row>
    <row r="18" spans="2:7" x14ac:dyDescent="0.25">
      <c r="B18" t="s">
        <v>146</v>
      </c>
      <c r="C18">
        <v>3583</v>
      </c>
      <c r="D18">
        <v>14487</v>
      </c>
      <c r="E18">
        <f t="shared" si="0"/>
        <v>18070</v>
      </c>
      <c r="F18">
        <v>6448</v>
      </c>
      <c r="G18">
        <v>4018</v>
      </c>
    </row>
    <row r="19" spans="2:7" x14ac:dyDescent="0.25">
      <c r="B19" t="s">
        <v>105</v>
      </c>
      <c r="C19">
        <v>12183</v>
      </c>
      <c r="D19">
        <v>0</v>
      </c>
      <c r="E19">
        <f t="shared" si="0"/>
        <v>12183</v>
      </c>
      <c r="F19">
        <v>4086</v>
      </c>
      <c r="G19">
        <v>7135</v>
      </c>
    </row>
    <row r="20" spans="2:7" x14ac:dyDescent="0.25">
      <c r="B20" t="s">
        <v>31</v>
      </c>
      <c r="C20">
        <v>0</v>
      </c>
      <c r="D20">
        <v>6900</v>
      </c>
      <c r="E20">
        <f t="shared" si="0"/>
        <v>6900</v>
      </c>
      <c r="F20">
        <v>2739</v>
      </c>
      <c r="G20">
        <v>0</v>
      </c>
    </row>
    <row r="21" spans="2:7" x14ac:dyDescent="0.25">
      <c r="B21" t="s">
        <v>129</v>
      </c>
      <c r="C21">
        <v>7</v>
      </c>
      <c r="D21">
        <v>82551</v>
      </c>
      <c r="E21">
        <f t="shared" si="0"/>
        <v>82558</v>
      </c>
      <c r="F21">
        <v>29653</v>
      </c>
      <c r="G21">
        <v>30</v>
      </c>
    </row>
    <row r="22" spans="2:7" x14ac:dyDescent="0.25">
      <c r="B22" t="s">
        <v>17</v>
      </c>
      <c r="C22">
        <f>SUM(C14:C21)</f>
        <v>55320</v>
      </c>
      <c r="D22">
        <f>SUM(D14:D21)</f>
        <v>727412</v>
      </c>
      <c r="E22">
        <f t="shared" si="0"/>
        <v>782732</v>
      </c>
      <c r="F22">
        <f>SUM(F14:F21)</f>
        <v>291551</v>
      </c>
      <c r="G22">
        <f>SUM(G14:G21)</f>
        <v>53646</v>
      </c>
    </row>
    <row r="23" spans="2:7" x14ac:dyDescent="0.25">
      <c r="B23" t="s">
        <v>63</v>
      </c>
    </row>
    <row r="24" spans="2:7" x14ac:dyDescent="0.25">
      <c r="B24" t="s">
        <v>132</v>
      </c>
    </row>
    <row r="28" spans="2:7" x14ac:dyDescent="0.25">
      <c r="B28" t="s">
        <v>76</v>
      </c>
      <c r="C28" t="s">
        <v>102</v>
      </c>
    </row>
    <row r="29" spans="2:7" x14ac:dyDescent="0.25">
      <c r="B29" t="s">
        <v>36</v>
      </c>
      <c r="C29">
        <v>233456</v>
      </c>
    </row>
    <row r="30" spans="2:7" x14ac:dyDescent="0.25">
      <c r="B30" t="s">
        <v>82</v>
      </c>
      <c r="C30">
        <v>338109</v>
      </c>
    </row>
    <row r="31" spans="2:7" x14ac:dyDescent="0.25">
      <c r="B31" t="s">
        <v>8</v>
      </c>
      <c r="C31">
        <v>71041</v>
      </c>
    </row>
    <row r="32" spans="2:7" x14ac:dyDescent="0.25">
      <c r="B32" t="s">
        <v>14</v>
      </c>
      <c r="C32">
        <v>20415</v>
      </c>
    </row>
    <row r="33" spans="2:3" x14ac:dyDescent="0.25">
      <c r="B33" t="s">
        <v>146</v>
      </c>
      <c r="C33">
        <v>18070</v>
      </c>
    </row>
    <row r="34" spans="2:3" x14ac:dyDescent="0.25">
      <c r="B34" t="s">
        <v>105</v>
      </c>
      <c r="C34">
        <v>12183</v>
      </c>
    </row>
    <row r="35" spans="2:3" x14ac:dyDescent="0.25">
      <c r="B35" t="s">
        <v>31</v>
      </c>
      <c r="C35">
        <v>6900</v>
      </c>
    </row>
    <row r="36" spans="2:3" x14ac:dyDescent="0.25">
      <c r="B36" t="s">
        <v>129</v>
      </c>
      <c r="C36">
        <v>82558</v>
      </c>
    </row>
    <row r="37" spans="2:3" x14ac:dyDescent="0.25">
      <c r="B37" t="s">
        <v>17</v>
      </c>
      <c r="C37">
        <v>782732</v>
      </c>
    </row>
    <row r="45" spans="2:3" ht="28.9" customHeight="1" x14ac:dyDescent="0.25">
      <c r="B45" t="s">
        <v>162</v>
      </c>
    </row>
    <row r="46" spans="2:3" x14ac:dyDescent="0.25">
      <c r="B46" t="s">
        <v>35</v>
      </c>
      <c r="C46">
        <v>2025</v>
      </c>
    </row>
    <row r="47" spans="2:3" ht="20.45" customHeight="1" x14ac:dyDescent="0.25">
      <c r="B47" t="s">
        <v>36</v>
      </c>
      <c r="C47">
        <v>59</v>
      </c>
    </row>
    <row r="48" spans="2:3" ht="22.15" customHeight="1" x14ac:dyDescent="0.25">
      <c r="B48" t="s">
        <v>82</v>
      </c>
      <c r="C48">
        <v>94</v>
      </c>
    </row>
    <row r="49" spans="2:5" ht="21.6" customHeight="1" x14ac:dyDescent="0.25">
      <c r="B49" t="s">
        <v>8</v>
      </c>
      <c r="C49">
        <v>30</v>
      </c>
    </row>
    <row r="50" spans="2:5" ht="36" customHeight="1" x14ac:dyDescent="0.25">
      <c r="B50" t="s">
        <v>14</v>
      </c>
      <c r="C50">
        <v>10</v>
      </c>
    </row>
    <row r="51" spans="2:5" ht="31.9" customHeight="1" x14ac:dyDescent="0.25">
      <c r="B51" t="s">
        <v>146</v>
      </c>
      <c r="C51">
        <v>9</v>
      </c>
    </row>
    <row r="52" spans="2:5" ht="36" customHeight="1" x14ac:dyDescent="0.25">
      <c r="B52" t="s">
        <v>105</v>
      </c>
      <c r="C52">
        <v>39</v>
      </c>
    </row>
    <row r="53" spans="2:5" x14ac:dyDescent="0.25">
      <c r="B53" t="s">
        <v>31</v>
      </c>
      <c r="C53">
        <v>4</v>
      </c>
    </row>
    <row r="54" spans="2:5" ht="30" customHeight="1" x14ac:dyDescent="0.25">
      <c r="B54" t="s">
        <v>129</v>
      </c>
      <c r="C54">
        <v>20</v>
      </c>
    </row>
    <row r="55" spans="2:5" x14ac:dyDescent="0.25">
      <c r="B55" t="s">
        <v>17</v>
      </c>
      <c r="C55">
        <f>SUM(C47:C54)</f>
        <v>265</v>
      </c>
    </row>
    <row r="56" spans="2:5" x14ac:dyDescent="0.25">
      <c r="B56" t="s">
        <v>63</v>
      </c>
    </row>
    <row r="60" spans="2:5" x14ac:dyDescent="0.25">
      <c r="B60" t="s">
        <v>27</v>
      </c>
    </row>
    <row r="61" spans="2:5" x14ac:dyDescent="0.25">
      <c r="D61" t="s">
        <v>86</v>
      </c>
    </row>
    <row r="62" spans="2:5" x14ac:dyDescent="0.25">
      <c r="E62" t="s">
        <v>99</v>
      </c>
    </row>
    <row r="63" spans="2:5" x14ac:dyDescent="0.25">
      <c r="D63" t="s">
        <v>150</v>
      </c>
    </row>
    <row r="64" spans="2:5" x14ac:dyDescent="0.25">
      <c r="D64" t="s">
        <v>163</v>
      </c>
    </row>
    <row r="65" spans="4:8" x14ac:dyDescent="0.25">
      <c r="E65">
        <v>2024</v>
      </c>
      <c r="F65">
        <v>2025</v>
      </c>
      <c r="G65" t="s">
        <v>33</v>
      </c>
      <c r="H65" t="s">
        <v>34</v>
      </c>
    </row>
    <row r="66" spans="4:8" x14ac:dyDescent="0.25">
      <c r="D66" t="s">
        <v>36</v>
      </c>
      <c r="E66">
        <v>323440</v>
      </c>
      <c r="F66">
        <v>233456</v>
      </c>
      <c r="G66">
        <f>F66-E66</f>
        <v>-89984</v>
      </c>
      <c r="H66">
        <f>G66/E66</f>
        <v>-0.27820925055651746</v>
      </c>
    </row>
    <row r="67" spans="4:8" x14ac:dyDescent="0.25">
      <c r="D67" t="s">
        <v>82</v>
      </c>
      <c r="E67">
        <v>268813</v>
      </c>
      <c r="F67">
        <v>338109</v>
      </c>
      <c r="G67">
        <f t="shared" ref="G67:G74" si="1">F67-E67</f>
        <v>69296</v>
      </c>
      <c r="H67">
        <f t="shared" ref="H67:H71" si="2">G67/E67</f>
        <v>0.25778515175977351</v>
      </c>
    </row>
    <row r="68" spans="4:8" x14ac:dyDescent="0.25">
      <c r="D68" t="s">
        <v>8</v>
      </c>
      <c r="E68">
        <v>79376</v>
      </c>
      <c r="F68">
        <v>71041</v>
      </c>
      <c r="G68">
        <f t="shared" si="1"/>
        <v>-8335</v>
      </c>
      <c r="H68">
        <f t="shared" si="2"/>
        <v>-0.10500655109856884</v>
      </c>
    </row>
    <row r="69" spans="4:8" x14ac:dyDescent="0.25">
      <c r="D69" t="s">
        <v>14</v>
      </c>
      <c r="E69">
        <v>12024</v>
      </c>
      <c r="F69">
        <v>20415</v>
      </c>
      <c r="G69">
        <f t="shared" si="1"/>
        <v>8391</v>
      </c>
      <c r="H69">
        <v>0</v>
      </c>
    </row>
    <row r="70" spans="4:8" x14ac:dyDescent="0.25">
      <c r="D70" t="s">
        <v>146</v>
      </c>
      <c r="E70">
        <v>3955</v>
      </c>
      <c r="F70">
        <v>18070</v>
      </c>
      <c r="G70">
        <f t="shared" si="1"/>
        <v>14115</v>
      </c>
      <c r="H70">
        <v>1</v>
      </c>
    </row>
    <row r="71" spans="4:8" x14ac:dyDescent="0.25">
      <c r="D71" t="s">
        <v>105</v>
      </c>
      <c r="E71">
        <v>12425</v>
      </c>
      <c r="F71">
        <v>12183</v>
      </c>
      <c r="G71">
        <f t="shared" si="1"/>
        <v>-242</v>
      </c>
      <c r="H71">
        <f t="shared" si="2"/>
        <v>-1.9476861167002011E-2</v>
      </c>
    </row>
    <row r="72" spans="4:8" x14ac:dyDescent="0.25">
      <c r="D72" t="s">
        <v>31</v>
      </c>
      <c r="E72">
        <v>9312</v>
      </c>
      <c r="F72">
        <v>6900</v>
      </c>
      <c r="G72">
        <f t="shared" si="1"/>
        <v>-2412</v>
      </c>
      <c r="H72">
        <v>0</v>
      </c>
    </row>
    <row r="73" spans="4:8" x14ac:dyDescent="0.25">
      <c r="D73" t="s">
        <v>129</v>
      </c>
      <c r="E73">
        <v>5099</v>
      </c>
      <c r="F73">
        <v>82558</v>
      </c>
      <c r="G73">
        <f t="shared" si="1"/>
        <v>77459</v>
      </c>
      <c r="H73">
        <v>1</v>
      </c>
    </row>
    <row r="74" spans="4:8" x14ac:dyDescent="0.25">
      <c r="D74" t="s">
        <v>17</v>
      </c>
      <c r="E74">
        <f>SUM(E66:E73)</f>
        <v>714444</v>
      </c>
      <c r="F74">
        <f>SUM(F66:F73)</f>
        <v>782732</v>
      </c>
      <c r="G74">
        <f t="shared" si="1"/>
        <v>68288</v>
      </c>
      <c r="H74">
        <f>G74/E74</f>
        <v>9.5582019024584158E-2</v>
      </c>
    </row>
    <row r="75" spans="4:8" ht="39" customHeight="1" x14ac:dyDescent="0.25">
      <c r="D75" t="s">
        <v>63</v>
      </c>
    </row>
    <row r="83" spans="1:11" x14ac:dyDescent="0.25">
      <c r="B83" t="s">
        <v>27</v>
      </c>
    </row>
    <row r="84" spans="1:11" x14ac:dyDescent="0.25">
      <c r="B84" t="s">
        <v>86</v>
      </c>
    </row>
    <row r="85" spans="1:11" x14ac:dyDescent="0.25">
      <c r="B85" t="s">
        <v>109</v>
      </c>
    </row>
    <row r="86" spans="1:11" x14ac:dyDescent="0.25">
      <c r="B86" t="s">
        <v>165</v>
      </c>
    </row>
    <row r="87" spans="1:11" ht="48" customHeight="1" x14ac:dyDescent="0.25">
      <c r="A87" t="s">
        <v>110</v>
      </c>
      <c r="B87" t="s">
        <v>36</v>
      </c>
      <c r="C87" t="s">
        <v>5</v>
      </c>
      <c r="D87" t="s">
        <v>8</v>
      </c>
      <c r="E87" t="s">
        <v>85</v>
      </c>
      <c r="F87" t="s">
        <v>111</v>
      </c>
      <c r="G87" t="s">
        <v>105</v>
      </c>
      <c r="H87" t="s">
        <v>129</v>
      </c>
      <c r="I87" t="s">
        <v>82</v>
      </c>
      <c r="J87" t="s">
        <v>112</v>
      </c>
      <c r="K87" t="s">
        <v>16</v>
      </c>
    </row>
    <row r="88" spans="1:11" x14ac:dyDescent="0.25">
      <c r="A88" t="s">
        <v>166</v>
      </c>
      <c r="B88">
        <v>33638</v>
      </c>
      <c r="C88">
        <v>0</v>
      </c>
      <c r="D88">
        <v>5097</v>
      </c>
      <c r="E88">
        <v>0</v>
      </c>
      <c r="F88">
        <v>0</v>
      </c>
      <c r="G88">
        <v>2104</v>
      </c>
      <c r="H88">
        <v>7778</v>
      </c>
      <c r="I88">
        <v>43764</v>
      </c>
      <c r="J88">
        <v>0</v>
      </c>
      <c r="K88">
        <f>SUM(B88:J88)</f>
        <v>92381</v>
      </c>
    </row>
    <row r="89" spans="1:11" x14ac:dyDescent="0.25">
      <c r="A89" t="s">
        <v>167</v>
      </c>
      <c r="B89">
        <v>89661</v>
      </c>
      <c r="C89">
        <v>0</v>
      </c>
      <c r="D89">
        <v>21939</v>
      </c>
      <c r="E89">
        <v>5855</v>
      </c>
      <c r="F89">
        <v>1955</v>
      </c>
      <c r="G89">
        <v>2656</v>
      </c>
      <c r="H89">
        <v>31237</v>
      </c>
      <c r="I89">
        <v>123934</v>
      </c>
      <c r="J89">
        <v>824</v>
      </c>
      <c r="K89">
        <f>SUM(B89:J89)</f>
        <v>278061</v>
      </c>
    </row>
    <row r="90" spans="1:11" x14ac:dyDescent="0.25">
      <c r="A90" t="s">
        <v>168</v>
      </c>
      <c r="B90">
        <v>110157</v>
      </c>
      <c r="C90">
        <v>0</v>
      </c>
      <c r="D90">
        <v>44005</v>
      </c>
      <c r="E90">
        <v>14560</v>
      </c>
      <c r="F90">
        <v>16115</v>
      </c>
      <c r="G90">
        <v>7423</v>
      </c>
      <c r="H90">
        <v>43543</v>
      </c>
      <c r="I90">
        <v>170411</v>
      </c>
      <c r="J90">
        <v>6076</v>
      </c>
      <c r="K90">
        <f>SUM(B90:J90)</f>
        <v>412290</v>
      </c>
    </row>
    <row r="91" spans="1:11" x14ac:dyDescent="0.25">
      <c r="A91" t="s">
        <v>16</v>
      </c>
      <c r="B91">
        <f>SUM(B88:B90)</f>
        <v>233456</v>
      </c>
      <c r="C91">
        <f t="shared" ref="C91:K91" si="3">SUM(C88:C90)</f>
        <v>0</v>
      </c>
      <c r="D91">
        <f t="shared" si="3"/>
        <v>71041</v>
      </c>
      <c r="E91">
        <f t="shared" si="3"/>
        <v>20415</v>
      </c>
      <c r="F91">
        <f t="shared" si="3"/>
        <v>18070</v>
      </c>
      <c r="G91">
        <f t="shared" si="3"/>
        <v>12183</v>
      </c>
      <c r="H91">
        <f t="shared" si="3"/>
        <v>82558</v>
      </c>
      <c r="I91">
        <f t="shared" si="3"/>
        <v>338109</v>
      </c>
      <c r="J91">
        <f t="shared" si="3"/>
        <v>6900</v>
      </c>
      <c r="K91">
        <f t="shared" si="3"/>
        <v>782732</v>
      </c>
    </row>
    <row r="92" spans="1:11" x14ac:dyDescent="0.25">
      <c r="A92" t="s">
        <v>63</v>
      </c>
    </row>
    <row r="97" spans="2:6" x14ac:dyDescent="0.25">
      <c r="B97" t="s">
        <v>27</v>
      </c>
    </row>
    <row r="98" spans="2:6" x14ac:dyDescent="0.25">
      <c r="B98" t="s">
        <v>96</v>
      </c>
    </row>
    <row r="99" spans="2:6" x14ac:dyDescent="0.25">
      <c r="B99" t="s">
        <v>99</v>
      </c>
    </row>
    <row r="100" spans="2:6" x14ac:dyDescent="0.25">
      <c r="B100" t="s">
        <v>164</v>
      </c>
    </row>
    <row r="102" spans="2:6" x14ac:dyDescent="0.25">
      <c r="C102">
        <v>2024</v>
      </c>
      <c r="D102">
        <v>2025</v>
      </c>
      <c r="E102" t="s">
        <v>135</v>
      </c>
      <c r="F102" t="s">
        <v>136</v>
      </c>
    </row>
    <row r="103" spans="2:6" x14ac:dyDescent="0.25">
      <c r="B103" t="s">
        <v>106</v>
      </c>
      <c r="C103">
        <v>76</v>
      </c>
      <c r="D103">
        <v>59</v>
      </c>
      <c r="E103">
        <f>D103-C103</f>
        <v>-17</v>
      </c>
      <c r="F103">
        <f>E103/C103</f>
        <v>-0.22368421052631579</v>
      </c>
    </row>
    <row r="104" spans="2:6" x14ac:dyDescent="0.25">
      <c r="B104" t="s">
        <v>134</v>
      </c>
      <c r="C104">
        <v>89</v>
      </c>
      <c r="D104">
        <v>94</v>
      </c>
      <c r="E104">
        <f t="shared" ref="E104:E111" si="4">D104-C104</f>
        <v>5</v>
      </c>
      <c r="F104">
        <f t="shared" ref="F104:F111" si="5">E104/C104</f>
        <v>5.6179775280898875E-2</v>
      </c>
    </row>
    <row r="105" spans="2:6" x14ac:dyDescent="0.25">
      <c r="B105" t="s">
        <v>8</v>
      </c>
      <c r="C105">
        <v>31</v>
      </c>
      <c r="D105">
        <v>30</v>
      </c>
      <c r="E105">
        <f t="shared" si="4"/>
        <v>-1</v>
      </c>
      <c r="F105">
        <f t="shared" si="5"/>
        <v>-3.2258064516129031E-2</v>
      </c>
    </row>
    <row r="106" spans="2:6" x14ac:dyDescent="0.25">
      <c r="B106" t="s">
        <v>113</v>
      </c>
      <c r="C106">
        <v>8</v>
      </c>
      <c r="D106">
        <v>10</v>
      </c>
      <c r="E106">
        <f t="shared" si="4"/>
        <v>2</v>
      </c>
      <c r="F106">
        <v>0</v>
      </c>
    </row>
    <row r="107" spans="2:6" x14ac:dyDescent="0.25">
      <c r="B107" t="s">
        <v>107</v>
      </c>
      <c r="C107">
        <v>4</v>
      </c>
      <c r="D107">
        <v>9</v>
      </c>
      <c r="E107">
        <f t="shared" si="4"/>
        <v>5</v>
      </c>
      <c r="F107">
        <f t="shared" si="5"/>
        <v>1.25</v>
      </c>
    </row>
    <row r="108" spans="2:6" x14ac:dyDescent="0.25">
      <c r="B108" t="s">
        <v>108</v>
      </c>
      <c r="C108">
        <v>35</v>
      </c>
      <c r="D108">
        <v>39</v>
      </c>
      <c r="E108">
        <f t="shared" si="4"/>
        <v>4</v>
      </c>
      <c r="F108">
        <f t="shared" si="5"/>
        <v>0.11428571428571428</v>
      </c>
    </row>
    <row r="109" spans="2:6" x14ac:dyDescent="0.25">
      <c r="B109" t="s">
        <v>31</v>
      </c>
      <c r="C109">
        <v>6</v>
      </c>
      <c r="D109">
        <v>4</v>
      </c>
      <c r="E109">
        <f t="shared" si="4"/>
        <v>-2</v>
      </c>
      <c r="F109">
        <v>1</v>
      </c>
    </row>
    <row r="110" spans="2:6" x14ac:dyDescent="0.25">
      <c r="B110" t="s">
        <v>114</v>
      </c>
      <c r="C110">
        <v>2</v>
      </c>
      <c r="D110">
        <v>20</v>
      </c>
      <c r="E110">
        <f t="shared" si="4"/>
        <v>18</v>
      </c>
      <c r="F110">
        <v>1</v>
      </c>
    </row>
    <row r="111" spans="2:6" x14ac:dyDescent="0.25">
      <c r="B111" t="s">
        <v>17</v>
      </c>
      <c r="C111">
        <f>SUM(C103:C110)</f>
        <v>251</v>
      </c>
      <c r="D111">
        <f>SUM(D103:D110)</f>
        <v>265</v>
      </c>
      <c r="E111">
        <f t="shared" si="4"/>
        <v>14</v>
      </c>
      <c r="F111">
        <f t="shared" si="5"/>
        <v>5.5776892430278883E-2</v>
      </c>
    </row>
    <row r="112" spans="2:6" x14ac:dyDescent="0.25">
      <c r="B112" t="s">
        <v>63</v>
      </c>
    </row>
    <row r="134" spans="4:4" x14ac:dyDescent="0.25">
      <c r="D134" t="s">
        <v>54</v>
      </c>
    </row>
  </sheetData>
  <pageMargins left="0.7" right="0.7" top="0.75" bottom="0.75" header="0.3" footer="0.3"/>
  <pageSetup scale="52" fitToHeight="0" orientation="landscape" r:id="rId1"/>
  <rowBreaks count="2" manualBreakCount="2">
    <brk id="58" max="11" man="1"/>
    <brk id="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EMBARCACIONES </vt:lpstr>
      <vt:lpstr>Representacion porcentual buque</vt:lpstr>
      <vt:lpstr>COMPARATIVO EMB.</vt:lpstr>
      <vt:lpstr>CONTENEDORES TEUS</vt:lpstr>
      <vt:lpstr>CARGAS G.</vt:lpstr>
      <vt:lpstr>PASAJEROS</vt:lpstr>
      <vt:lpstr>'CARGAS G.'!Área_de_impresión</vt:lpstr>
      <vt:lpstr>'COMPARATIVO EMB.'!Área_de_impresión</vt:lpstr>
      <vt:lpstr>'CONTENEDORES TEUS'!Área_de_impresión</vt:lpstr>
      <vt:lpstr>'EMBARCACIONES '!Área_de_impresión</vt:lpstr>
      <vt:lpstr>PASAJEROS!Área_de_impresión</vt:lpstr>
      <vt:lpstr>'Representacion porcentual buque'!Área_de_impresión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CELERKY BENITEZ MEDRANO</dc:creator>
  <cp:lastModifiedBy>MANUEL ANTONIO GUZMAN CUEVAS</cp:lastModifiedBy>
  <cp:lastPrinted>2025-10-08T17:46:16Z</cp:lastPrinted>
  <dcterms:created xsi:type="dcterms:W3CDTF">2023-01-12T15:54:36Z</dcterms:created>
  <dcterms:modified xsi:type="dcterms:W3CDTF">2026-01-19T19:56:46Z</dcterms:modified>
</cp:coreProperties>
</file>