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-120" yWindow="-120" windowWidth="29040" windowHeight="15840" firstSheet="3" activeTab="7"/>
  </bookViews>
  <sheets>
    <sheet name="Presentación" sheetId="16" r:id="rId1"/>
    <sheet name="EMBARCACIONES " sheetId="1" r:id="rId2"/>
    <sheet name="Representacion porcentual buque" sheetId="8" r:id="rId3"/>
    <sheet name="COMPARATIVO EMB." sheetId="5" r:id="rId4"/>
    <sheet name="CONTENEDORES TEUS" sheetId="3" r:id="rId5"/>
    <sheet name="CARGAS G." sheetId="4" r:id="rId6"/>
    <sheet name="PASAJEROS" sheetId="14" r:id="rId7"/>
    <sheet name="Responsables" sheetId="17" r:id="rId8"/>
  </sheets>
  <definedNames>
    <definedName name="_xlnm._FilterDatabase" localSheetId="1" hidden="1">'EMBARCACIONES '!$B$8:$N$33</definedName>
    <definedName name="_xlnm.Print_Area" localSheetId="5">'CARGAS G.'!$A$1:$R$131</definedName>
    <definedName name="_xlnm.Print_Area" localSheetId="3">'COMPARATIVO EMB.'!$A$1:$P$92</definedName>
    <definedName name="_xlnm.Print_Area" localSheetId="4">'CONTENEDORES TEUS'!$A$1:$J$242</definedName>
    <definedName name="_xlnm.Print_Area" localSheetId="1">'EMBARCACIONES '!$A$2:$P$66</definedName>
    <definedName name="_xlnm.Print_Area" localSheetId="6">PASAJEROS!$A$1:$L$207</definedName>
    <definedName name="_xlnm.Print_Area" localSheetId="0">Presentación!$A$1:$K$19</definedName>
    <definedName name="_xlnm.Print_Area" localSheetId="2">'Representacion porcentual buque'!$A$1:$N$62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4" l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G16" i="3" l="1"/>
  <c r="G10" i="3"/>
  <c r="H24" i="3"/>
  <c r="H23" i="3"/>
  <c r="H21" i="3"/>
  <c r="H20" i="3"/>
  <c r="D87" i="3"/>
  <c r="C87" i="3"/>
  <c r="D82" i="3"/>
  <c r="C82" i="3"/>
  <c r="E94" i="3" l="1"/>
  <c r="F94" i="3" s="1"/>
  <c r="E93" i="3"/>
  <c r="F93" i="3" s="1"/>
  <c r="E91" i="3"/>
  <c r="E90" i="3"/>
  <c r="E86" i="3"/>
  <c r="F86" i="3" s="1"/>
  <c r="E85" i="3"/>
  <c r="F85" i="3" s="1"/>
  <c r="E81" i="3"/>
  <c r="F81" i="3" s="1"/>
  <c r="E80" i="3"/>
  <c r="F80" i="3" s="1"/>
  <c r="E74" i="14" l="1"/>
  <c r="F74" i="14"/>
  <c r="D95" i="3" l="1"/>
  <c r="C95" i="3"/>
  <c r="D92" i="3"/>
  <c r="C92" i="3"/>
  <c r="E82" i="3"/>
  <c r="F82" i="3" s="1"/>
  <c r="D89" i="4"/>
  <c r="B94" i="4"/>
  <c r="B34" i="4"/>
  <c r="B29" i="4"/>
  <c r="B22" i="4"/>
  <c r="E87" i="3" l="1"/>
  <c r="C96" i="3"/>
  <c r="C98" i="3" s="1"/>
  <c r="D96" i="3"/>
  <c r="D98" i="3" s="1"/>
  <c r="D206" i="3"/>
  <c r="F91" i="3"/>
  <c r="E92" i="3"/>
  <c r="F92" i="3" s="1"/>
  <c r="E95" i="3"/>
  <c r="F95" i="3" s="1"/>
  <c r="F90" i="3"/>
  <c r="H15" i="3"/>
  <c r="H14" i="3"/>
  <c r="C206" i="3"/>
  <c r="F87" i="3" l="1"/>
  <c r="E96" i="3"/>
  <c r="F96" i="3" s="1"/>
  <c r="C121" i="14"/>
  <c r="D121" i="14"/>
  <c r="E121" i="14"/>
  <c r="F121" i="14"/>
  <c r="G121" i="14"/>
  <c r="H121" i="14"/>
  <c r="I121" i="14"/>
  <c r="J121" i="14"/>
  <c r="B121" i="14"/>
  <c r="E98" i="3" l="1"/>
  <c r="F98" i="3" s="1"/>
  <c r="D79" i="4"/>
  <c r="D93" i="4"/>
  <c r="D88" i="4"/>
  <c r="D109" i="4" l="1"/>
  <c r="E109" i="4" s="1"/>
  <c r="D110" i="4"/>
  <c r="E110" i="4" s="1"/>
  <c r="D108" i="4"/>
  <c r="E108" i="4" s="1"/>
  <c r="E88" i="4" l="1"/>
  <c r="D22" i="3"/>
  <c r="E22" i="3"/>
  <c r="F22" i="3"/>
  <c r="G22" i="3"/>
  <c r="C22" i="3"/>
  <c r="H22" i="3" l="1"/>
  <c r="D170" i="14"/>
  <c r="C170" i="14"/>
  <c r="E169" i="14"/>
  <c r="E168" i="14"/>
  <c r="E167" i="14"/>
  <c r="F167" i="14" s="1"/>
  <c r="E166" i="14"/>
  <c r="F166" i="14" s="1"/>
  <c r="E165" i="14"/>
  <c r="E164" i="14"/>
  <c r="F164" i="14" s="1"/>
  <c r="E163" i="14"/>
  <c r="F163" i="14" s="1"/>
  <c r="E162" i="14"/>
  <c r="F162" i="14" s="1"/>
  <c r="K120" i="14"/>
  <c r="K119" i="14"/>
  <c r="K118" i="14"/>
  <c r="G73" i="14"/>
  <c r="G72" i="14"/>
  <c r="G71" i="14"/>
  <c r="H71" i="14" s="1"/>
  <c r="G70" i="14"/>
  <c r="G69" i="14"/>
  <c r="G68" i="14"/>
  <c r="H68" i="14" s="1"/>
  <c r="G67" i="14"/>
  <c r="H67" i="14" s="1"/>
  <c r="G66" i="14"/>
  <c r="H66" i="14" s="1"/>
  <c r="G22" i="14"/>
  <c r="F22" i="14"/>
  <c r="D22" i="14"/>
  <c r="C22" i="14"/>
  <c r="E21" i="14"/>
  <c r="E20" i="14"/>
  <c r="E19" i="14"/>
  <c r="E18" i="14"/>
  <c r="E17" i="14"/>
  <c r="E16" i="14"/>
  <c r="E15" i="14"/>
  <c r="K121" i="14" l="1"/>
  <c r="G74" i="14"/>
  <c r="H74" i="14" s="1"/>
  <c r="E170" i="14"/>
  <c r="F170" i="14" s="1"/>
  <c r="E22" i="14"/>
  <c r="N9" i="1" l="1"/>
  <c r="D33" i="4" l="1"/>
  <c r="E33" i="4" s="1"/>
  <c r="D32" i="4"/>
  <c r="E32" i="4" s="1"/>
  <c r="D26" i="4"/>
  <c r="E26" i="4" s="1"/>
  <c r="D27" i="4"/>
  <c r="E27" i="4" s="1"/>
  <c r="D28" i="4"/>
  <c r="E28" i="4" s="1"/>
  <c r="D25" i="4"/>
  <c r="E25" i="4" s="1"/>
  <c r="D19" i="4"/>
  <c r="E19" i="4" s="1"/>
  <c r="D20" i="4"/>
  <c r="E20" i="4" s="1"/>
  <c r="D21" i="4"/>
  <c r="E21" i="4" s="1"/>
  <c r="D18" i="4"/>
  <c r="E18" i="4" s="1"/>
  <c r="E204" i="3"/>
  <c r="F204" i="3" s="1"/>
  <c r="E205" i="3"/>
  <c r="F205" i="3" s="1"/>
  <c r="E203" i="3"/>
  <c r="F203" i="3" s="1"/>
  <c r="E85" i="5" l="1"/>
  <c r="F85" i="5" s="1"/>
  <c r="B36" i="4" l="1"/>
  <c r="N27" i="1"/>
  <c r="C65" i="1"/>
  <c r="E68" i="5" l="1"/>
  <c r="F68" i="5" s="1"/>
  <c r="E69" i="5"/>
  <c r="F69" i="5" s="1"/>
  <c r="E70" i="5"/>
  <c r="F70" i="5" s="1"/>
  <c r="E71" i="5"/>
  <c r="F71" i="5" s="1"/>
  <c r="E72" i="5"/>
  <c r="F72" i="5" s="1"/>
  <c r="E73" i="5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E81" i="5"/>
  <c r="F81" i="5" s="1"/>
  <c r="E82" i="5"/>
  <c r="F82" i="5" s="1"/>
  <c r="E83" i="5"/>
  <c r="F83" i="5" s="1"/>
  <c r="E84" i="5"/>
  <c r="F84" i="5" s="1"/>
  <c r="E86" i="5"/>
  <c r="E87" i="5"/>
  <c r="F87" i="5" s="1"/>
  <c r="E88" i="5"/>
  <c r="F88" i="5" s="1"/>
  <c r="E89" i="5"/>
  <c r="F89" i="5" s="1"/>
  <c r="E67" i="5"/>
  <c r="F67" i="5" s="1"/>
  <c r="C90" i="5"/>
  <c r="D90" i="5"/>
  <c r="N12" i="5"/>
  <c r="E90" i="5" l="1"/>
  <c r="F90" i="5" s="1"/>
  <c r="N13" i="5" l="1"/>
  <c r="B111" i="4" l="1"/>
  <c r="C30" i="8" l="1"/>
  <c r="D32" i="1"/>
  <c r="N21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N31" i="1"/>
  <c r="C111" i="4" l="1"/>
  <c r="E79" i="4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90" i="4"/>
  <c r="E90" i="4" s="1"/>
  <c r="D91" i="4"/>
  <c r="E91" i="4" s="1"/>
  <c r="D92" i="4"/>
  <c r="E93" i="4"/>
  <c r="D78" i="4"/>
  <c r="C94" i="4"/>
  <c r="D94" i="4" s="1"/>
  <c r="C22" i="4"/>
  <c r="C34" i="4"/>
  <c r="H43" i="3"/>
  <c r="H44" i="3"/>
  <c r="H42" i="3"/>
  <c r="D45" i="3"/>
  <c r="E45" i="3"/>
  <c r="F45" i="3"/>
  <c r="G45" i="3"/>
  <c r="C45" i="3"/>
  <c r="G25" i="3"/>
  <c r="F25" i="3"/>
  <c r="E25" i="3"/>
  <c r="D25" i="3"/>
  <c r="C25" i="3"/>
  <c r="F16" i="3"/>
  <c r="E16" i="3"/>
  <c r="D16" i="3"/>
  <c r="C16" i="3"/>
  <c r="F10" i="3"/>
  <c r="E10" i="3"/>
  <c r="D10" i="3"/>
  <c r="C10" i="3"/>
  <c r="H9" i="3"/>
  <c r="H8" i="3"/>
  <c r="C29" i="4"/>
  <c r="H25" i="3" l="1"/>
  <c r="E206" i="3"/>
  <c r="F206" i="3" s="1"/>
  <c r="C36" i="4"/>
  <c r="H45" i="3"/>
  <c r="E26" i="3"/>
  <c r="E28" i="3" s="1"/>
  <c r="F26" i="3"/>
  <c r="F28" i="3" s="1"/>
  <c r="E94" i="4"/>
  <c r="D111" i="4"/>
  <c r="E111" i="4" s="1"/>
  <c r="D22" i="4"/>
  <c r="H10" i="3"/>
  <c r="G26" i="3"/>
  <c r="G28" i="3" s="1"/>
  <c r="H16" i="3"/>
  <c r="C26" i="3"/>
  <c r="C28" i="3" s="1"/>
  <c r="D26" i="3"/>
  <c r="D28" i="3" s="1"/>
  <c r="J8" i="5"/>
  <c r="K8" i="5" s="1"/>
  <c r="H26" i="3" l="1"/>
  <c r="H28" i="3" s="1"/>
  <c r="E22" i="4"/>
  <c r="D34" i="4" l="1"/>
  <c r="E34" i="4" s="1"/>
  <c r="D29" i="4" l="1"/>
  <c r="E29" i="4" l="1"/>
  <c r="D36" i="4"/>
  <c r="E36" i="4" s="1"/>
  <c r="E32" i="1"/>
  <c r="F32" i="1"/>
  <c r="G32" i="1"/>
  <c r="H32" i="1"/>
  <c r="I32" i="1"/>
  <c r="J32" i="1"/>
  <c r="K32" i="1"/>
  <c r="L32" i="1"/>
  <c r="M32" i="1"/>
  <c r="C32" i="1"/>
  <c r="D30" i="8"/>
  <c r="E30" i="8"/>
  <c r="F30" i="8"/>
  <c r="G30" i="8"/>
  <c r="H30" i="8"/>
  <c r="I30" i="8"/>
  <c r="J30" i="8"/>
  <c r="K30" i="8"/>
  <c r="L30" i="8"/>
  <c r="B30" i="8"/>
  <c r="N32" i="1" l="1"/>
  <c r="M30" i="8" l="1"/>
  <c r="N7" i="8" l="1"/>
  <c r="N25" i="8"/>
  <c r="N13" i="8"/>
  <c r="N26" i="8"/>
  <c r="N14" i="8"/>
  <c r="N28" i="8"/>
  <c r="N16" i="8"/>
  <c r="N29" i="8"/>
  <c r="N17" i="8"/>
  <c r="N30" i="8"/>
  <c r="N19" i="8"/>
  <c r="N8" i="8"/>
  <c r="N9" i="8"/>
  <c r="N21" i="8"/>
  <c r="N22" i="8"/>
  <c r="N23" i="8"/>
  <c r="N24" i="8"/>
  <c r="N15" i="8"/>
  <c r="N18" i="8"/>
  <c r="N20" i="8"/>
  <c r="N10" i="8"/>
  <c r="N11" i="8"/>
  <c r="N12" i="8"/>
  <c r="N27" i="8"/>
  <c r="C55" i="14"/>
</calcChain>
</file>

<file path=xl/sharedStrings.xml><?xml version="1.0" encoding="utf-8"?>
<sst xmlns="http://schemas.openxmlformats.org/spreadsheetml/2006/main" count="447" uniqueCount="186">
  <si>
    <t>PUERTOS Y TERMINALES</t>
  </si>
  <si>
    <t>ARROYO BARRIL</t>
  </si>
  <si>
    <t>AZUA</t>
  </si>
  <si>
    <t>BARAHONA</t>
  </si>
  <si>
    <t>BOCA CHICA</t>
  </si>
  <si>
    <t>CAP CANA</t>
  </si>
  <si>
    <t>CAUCEDO</t>
  </si>
  <si>
    <t>LA CANA</t>
  </si>
  <si>
    <t>LA ROMANA</t>
  </si>
  <si>
    <t>MANZANILLO</t>
  </si>
  <si>
    <t>PEDERNALES</t>
  </si>
  <si>
    <t>PLAZA MARINA</t>
  </si>
  <si>
    <t>PUERTO PLATA</t>
  </si>
  <si>
    <t>PUNTA CATALINA</t>
  </si>
  <si>
    <t>SANTA BÁRBARA</t>
  </si>
  <si>
    <t>SANTO DOMINGO</t>
  </si>
  <si>
    <t xml:space="preserve">TOTAL </t>
  </si>
  <si>
    <t>TOTAL</t>
  </si>
  <si>
    <t>GRANELEROS</t>
  </si>
  <si>
    <t>TANQUEROS</t>
  </si>
  <si>
    <t>CRUCEROS</t>
  </si>
  <si>
    <t>PESQUEROS</t>
  </si>
  <si>
    <t>REMOLCADORES</t>
  </si>
  <si>
    <t>BARCAZAS</t>
  </si>
  <si>
    <t>YATES</t>
  </si>
  <si>
    <t>DRAGAS / OTROS</t>
  </si>
  <si>
    <t>FERRIE</t>
  </si>
  <si>
    <t>AUTORIDAD PORTUARIA DOMINICANA</t>
  </si>
  <si>
    <t xml:space="preserve">Resumen </t>
  </si>
  <si>
    <t>Variación</t>
  </si>
  <si>
    <t>Embarcaciones</t>
  </si>
  <si>
    <t>ISLAS CATALINA</t>
  </si>
  <si>
    <t>SAN PEDRO DE MACORÍS</t>
  </si>
  <si>
    <t>Variación Absoluta</t>
  </si>
  <si>
    <t>Variación Porcentual</t>
  </si>
  <si>
    <t xml:space="preserve">PUERTOS </t>
  </si>
  <si>
    <t>AMBER COVE</t>
  </si>
  <si>
    <t>TEUs DE IMPORTACIÓN</t>
  </si>
  <si>
    <t>CARGADOS</t>
  </si>
  <si>
    <t>VACIOS</t>
  </si>
  <si>
    <t>TEUs DE EXPORTACIÓN</t>
  </si>
  <si>
    <t>TEUs EN TRÁNSITO</t>
  </si>
  <si>
    <t>ENTRADA</t>
  </si>
  <si>
    <t>SALIDA</t>
  </si>
  <si>
    <t>EXPORTACIÓN</t>
  </si>
  <si>
    <t>TRÁNSITO</t>
  </si>
  <si>
    <t>IMPORTACIÓN</t>
  </si>
  <si>
    <t xml:space="preserve"> CARGA GRANEL SÓLIDA</t>
  </si>
  <si>
    <t>CARGA GRANEL LÍQUIDA</t>
  </si>
  <si>
    <t>TOTAL IMPORTACIÓN</t>
  </si>
  <si>
    <t xml:space="preserve"> SALIDA</t>
  </si>
  <si>
    <t xml:space="preserve">  </t>
  </si>
  <si>
    <t>CONCEPTO</t>
  </si>
  <si>
    <t xml:space="preserve">IMPORTACIÓN </t>
  </si>
  <si>
    <t xml:space="preserve">EXPORTACIÓN </t>
  </si>
  <si>
    <t xml:space="preserve"> </t>
  </si>
  <si>
    <t>AUTORIDAD PORTURIA DOMINICANA</t>
  </si>
  <si>
    <t xml:space="preserve">PORCENTUAL </t>
  </si>
  <si>
    <t xml:space="preserve">TOTAL TÁNSITO </t>
  </si>
  <si>
    <t>TOTAL EXPORTACÓN</t>
  </si>
  <si>
    <t>VARIACIÓN ABSOLUTA</t>
  </si>
  <si>
    <t>V. ABSOLUTA</t>
  </si>
  <si>
    <t>V. PORCENTUAL</t>
  </si>
  <si>
    <t xml:space="preserve">MOVIMIENTO  DE EMBARCACIONES CLASIFICADAS POR PUERTOS Y TIPOS. </t>
  </si>
  <si>
    <t>*Cifras sujetas a rectificación.</t>
  </si>
  <si>
    <t>MOVIMIENTO DE CONTENEDORES POR PUERTOS  CARGADOS, VACÍOS  Y  EN CALIDAD DE TRÁNSITO</t>
  </si>
  <si>
    <t>Valor porcentual</t>
  </si>
  <si>
    <t>Valor absoluto</t>
  </si>
  <si>
    <t>VARIACIÓN PORCENTUAL</t>
  </si>
  <si>
    <t xml:space="preserve"> CARGA CONTENERIZADA</t>
  </si>
  <si>
    <t xml:space="preserve"> CARGA GENERAL  SUELTA</t>
  </si>
  <si>
    <t xml:space="preserve"> CARGA GENERAL SUELTA</t>
  </si>
  <si>
    <t>Cantidad de Embarcaciones</t>
  </si>
  <si>
    <t>Concepto</t>
  </si>
  <si>
    <t xml:space="preserve">MOVIMIENTO  DE EMBARCACIONES CLASIFICADAS POR PUERTOS </t>
  </si>
  <si>
    <t>*Valores expresado en (TEU)</t>
  </si>
  <si>
    <t>RÍO HAINA</t>
  </si>
  <si>
    <t>PUERTOS</t>
  </si>
  <si>
    <t>PORCENTAJE</t>
  </si>
  <si>
    <t>DIFERENCIAS</t>
  </si>
  <si>
    <t>CARGAS</t>
  </si>
  <si>
    <t>Puertos</t>
  </si>
  <si>
    <t>BAHÍA DE CALDERAS</t>
  </si>
  <si>
    <t>TAÍNO BAY</t>
  </si>
  <si>
    <t xml:space="preserve">LUPERÓN </t>
  </si>
  <si>
    <t>PESQUERO</t>
  </si>
  <si>
    <t xml:space="preserve">SANTA BÁRBARA </t>
  </si>
  <si>
    <t>ESTADÍSTICA. DIRECCIÓN DE PLANIFICACIÓN Y DESARROLLO</t>
  </si>
  <si>
    <t xml:space="preserve"> ESTADÍSTICA. DIRECCIÓN DE PLANIFICACIÓN Y DESARROLLO</t>
  </si>
  <si>
    <t>REM.</t>
  </si>
  <si>
    <t>Absoluta</t>
  </si>
  <si>
    <t>Porcentual</t>
  </si>
  <si>
    <t>CONTENEDORES (TEUS)</t>
  </si>
  <si>
    <t xml:space="preserve"> ESTADÍSTICA. DIRECCIÓN DE PLANIFICACIÓN Y DESAROLLO</t>
  </si>
  <si>
    <t>CARGA LÍQUIDA</t>
  </si>
  <si>
    <t xml:space="preserve"> CARGA SÓLIDA</t>
  </si>
  <si>
    <t>COMPARATIVO DEL  MOVIMIENTO DE CARGAS POR PUERTOS</t>
  </si>
  <si>
    <t>ESTADÍSTICA.DIRECCIÓN DE PLANIFICACIÓN Y DESARROLLO</t>
  </si>
  <si>
    <t>TEUs EN TRÁNSITO SALIDA</t>
  </si>
  <si>
    <t>TEUs EN TRÁNSITO ENTRADA</t>
  </si>
  <si>
    <t xml:space="preserve">MOVIMIENTO DE CRUCEROS VÍA MARÍTIMA </t>
  </si>
  <si>
    <t>PASAJEROS ENTRADA</t>
  </si>
  <si>
    <t>PASAJEROS TRÁNSITO</t>
  </si>
  <si>
    <t>TOTAL DE PASAJEROS</t>
  </si>
  <si>
    <t>TRIPULACIÓN</t>
  </si>
  <si>
    <t>PASAJEROS DE SALIDA</t>
  </si>
  <si>
    <t>SANTO DOMINGO FERRY</t>
  </si>
  <si>
    <t xml:space="preserve">AMBER COVE </t>
  </si>
  <si>
    <t>SANTO DOMINGO  CRUCERO</t>
  </si>
  <si>
    <t>SANTO DOMINGO (FERRY)</t>
  </si>
  <si>
    <t>MOVIMIENTO DE CRUCERISTAS  CLASIFICADOS POR MES  Y PUERTOS</t>
  </si>
  <si>
    <t>MES</t>
  </si>
  <si>
    <t xml:space="preserve">SANTO DOMINGO CRUCERO </t>
  </si>
  <si>
    <t>ISLA CATALINA</t>
  </si>
  <si>
    <t>SANTA BÁRBARA SAMANÁ</t>
  </si>
  <si>
    <t xml:space="preserve">CABO ROJO PEDERNALES </t>
  </si>
  <si>
    <t>HAINA ORIENTAL</t>
  </si>
  <si>
    <t>DIFERENCIA</t>
  </si>
  <si>
    <t>TEUS DE IMPORTACIÓN</t>
  </si>
  <si>
    <t>TEUS DE EXPORTACIÓN</t>
  </si>
  <si>
    <t>TEUS EN TRÁNSITO</t>
  </si>
  <si>
    <t>TOTAL (EN TEUS)</t>
  </si>
  <si>
    <t>TOTAL EN TEUS</t>
  </si>
  <si>
    <t>MOVIMIENTO DE CARGAS CLASIFICADAS POR TIPOS Y PUERTOS  (EN T.M.)</t>
  </si>
  <si>
    <t>TOTAL GENERAL (EN T.M.)</t>
  </si>
  <si>
    <t>VACÍOS</t>
  </si>
  <si>
    <t xml:space="preserve">CARGAS  GENERAL </t>
  </si>
  <si>
    <t>PORTACONTENEDORES</t>
  </si>
  <si>
    <t>CARGAS GENERAL</t>
  </si>
  <si>
    <t>OTROS</t>
  </si>
  <si>
    <t>PEDERNALES (CR)</t>
  </si>
  <si>
    <t>AÑO</t>
  </si>
  <si>
    <t xml:space="preserve">PUERTO </t>
  </si>
  <si>
    <t>*Cantidad total de pasajeros = pasajeros de entrada + pasajeros en tránsito</t>
  </si>
  <si>
    <t>HAINA OCCIDENTAL</t>
  </si>
  <si>
    <t>TAINO  BAY</t>
  </si>
  <si>
    <t xml:space="preserve">DIFERENCIAS </t>
  </si>
  <si>
    <t>PORCENTAJES</t>
  </si>
  <si>
    <t>TOTAL, DE TEUS DE IMPORTACIÓN</t>
  </si>
  <si>
    <t>TOTAL, DE TEUS EXPORTACIÓN</t>
  </si>
  <si>
    <t>TOTAL, ENTRADA</t>
  </si>
  <si>
    <t>TOTAL, SALIDA</t>
  </si>
  <si>
    <t>TOTAL, DE TEUS EN TRÁNSITO</t>
  </si>
  <si>
    <t>TOTAL, EN TEUS</t>
  </si>
  <si>
    <t>TOTAL, DE IMPORTACIÓN</t>
  </si>
  <si>
    <t>TOTAL, DE EXPORTACIÓN</t>
  </si>
  <si>
    <t>TOTAL, GENERAL</t>
  </si>
  <si>
    <t>SANTO DOMINGO CRUCERO</t>
  </si>
  <si>
    <t>PORTACONTENEDOR</t>
  </si>
  <si>
    <t xml:space="preserve">COMPARATIVO DEL MOVIMIENTO DE CARGAS POR TIPOS (EN T.M.) </t>
  </si>
  <si>
    <t>ESTADÍSTICAS                                                                                DIRECCIÓN DE PLANIFICACIÓN Y DESARROLLO</t>
  </si>
  <si>
    <t>INFORME ESTADÍSTICO TRIMESTRAL</t>
  </si>
  <si>
    <t>COMPARATIVO DEL MOVIMIENTO DE CONTENEDORES CARGADOS Y VACÍOS  2025 Vs. 2024</t>
  </si>
  <si>
    <t>COMPARATIVO DE LA CANTIDAD DE CRUCERISTAS VÍA MARÍTIMA  2025 Vs 2024</t>
  </si>
  <si>
    <t>OCTUBRE-DICIEMBRE 2025</t>
  </si>
  <si>
    <t>OCTUBRE- DICIEMBRE  2025</t>
  </si>
  <si>
    <r>
      <t xml:space="preserve">En el trimestre  Octubre-Diciembre 2025 obtuvimos un total de </t>
    </r>
    <r>
      <rPr>
        <b/>
        <i/>
        <sz val="10"/>
        <color theme="1"/>
        <rFont val="Cambria"/>
        <family val="1"/>
      </rPr>
      <t xml:space="preserve">1,506 </t>
    </r>
    <r>
      <rPr>
        <i/>
        <sz val="10"/>
        <color theme="1"/>
        <rFont val="Cambria"/>
        <family val="1"/>
      </rPr>
      <t>embarcaciones por los diferentes puertos.</t>
    </r>
  </si>
  <si>
    <r>
      <t xml:space="preserve">En el Trimestre </t>
    </r>
    <r>
      <rPr>
        <b/>
        <sz val="11"/>
        <color theme="1"/>
        <rFont val="Cambria"/>
        <family val="1"/>
      </rPr>
      <t xml:space="preserve"> Octubre-Diciembre  2025,</t>
    </r>
    <r>
      <rPr>
        <sz val="11"/>
        <color theme="1"/>
        <rFont val="Cambria"/>
        <family val="1"/>
      </rPr>
      <t xml:space="preserve"> presentamos en los puertos un total general de 1,506 embarcaciones. </t>
    </r>
  </si>
  <si>
    <t>MOVIMIENTO DE EMBARCACIONES. ESTADÍSTICA OCTUBRE-DICIEMBRE  2025</t>
  </si>
  <si>
    <t>MOVIMIENTO  DE EMBARCACIONES LLEGADAS TRIMESTRE OCTUBRE-DICIEMBRE  2025 Vs. 2024</t>
  </si>
  <si>
    <t>T4 2024</t>
  </si>
  <si>
    <t>T4 2025</t>
  </si>
  <si>
    <t>COMPARATIVO DE EMBARCACIONES LLEGADAS TRIMESTRE OCTUBRE-DICIEMBRE 2025 Vs. 2024</t>
  </si>
  <si>
    <t>MOVIMIENTO DE CONTENEDORES OCTUBRE-DICIEMBRE 2025</t>
  </si>
  <si>
    <t>TRIMESTRE OCTUBRE-DICIEMBRE 2025</t>
  </si>
  <si>
    <t>CANTIDAD DE CRUCEROS                                                                  (OCTUBRE-DICIEMBRE 2025)</t>
  </si>
  <si>
    <t xml:space="preserve"> OCTUBRE-DICIEMBRE 2025</t>
  </si>
  <si>
    <t>TRIMESTRE OCTUBRE-DICIEMBRE 2025 Vs. 2024</t>
  </si>
  <si>
    <t>OCTUBRE- DICIEMBRE 2025</t>
  </si>
  <si>
    <t>OCTUBRE</t>
  </si>
  <si>
    <t>NOVIEMBRE</t>
  </si>
  <si>
    <t>DICIEMBRE</t>
  </si>
  <si>
    <t>Octubre- Diciembre 2024</t>
  </si>
  <si>
    <t>Octubre- Diciembre 2025</t>
  </si>
  <si>
    <t>TRIMESTRE OCTUBRE-DICIMBRE 2025</t>
  </si>
  <si>
    <t>MOVIMIENTO DE CONTENEDORES  OCTUBRE-DICIEMBRE 2025 Vs. 2024</t>
  </si>
  <si>
    <t>Nota: no está incluido el mes de Diciembre 2025</t>
  </si>
  <si>
    <t>No incluye el mes de Diciembre 2025</t>
  </si>
  <si>
    <t xml:space="preserve">No está incluido el mes de Diciembre 2025 </t>
  </si>
  <si>
    <t xml:space="preserve"> En este informe de Contenedores correspondiente al trimestre Octubre-Diciembre 2025.</t>
  </si>
  <si>
    <t>hacemos la salvedad de que no está incluido el mes de diciembre,  ya que nos encontramos en procesos de trabajo del mismo.</t>
  </si>
  <si>
    <t>OCTUBRE-DICIEMBRE  2025</t>
  </si>
  <si>
    <t>TRIMESTRE OCTUBRE-DICIEMBRE  2025 Vs. 2024</t>
  </si>
  <si>
    <t>OCTUBRE-DICIEMBRE 2025 Vs. 2024</t>
  </si>
  <si>
    <t>COMPARATIVO DEL MOVIMIENTO  DE CARGAS (EN T.M.)                                                                                                                   OCTUBRE- DICIEMBRE  2025 Vs 2024</t>
  </si>
  <si>
    <t>Publicado en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</si>
</sst>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CUERPO)"/>
    </font>
    <font>
      <b/>
      <sz val="11"/>
      <color theme="1"/>
      <name val="Calibri (CUERPO)"/>
    </font>
    <font>
      <sz val="10"/>
      <color rgb="FFFF0000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rgb="FF000000"/>
      <name val="Calibri (CUERPO)"/>
    </font>
    <font>
      <b/>
      <sz val="11"/>
      <color rgb="FF000000"/>
      <name val="Calibri (CUERPO)"/>
    </font>
    <font>
      <sz val="11"/>
      <color rgb="FFFF0000"/>
      <name val="Calibri (CUERPO)"/>
    </font>
    <font>
      <b/>
      <sz val="11"/>
      <name val="Calibri (CUERPO)"/>
    </font>
    <font>
      <b/>
      <i/>
      <sz val="9"/>
      <color theme="1"/>
      <name val="Calibri (CUERPO)"/>
    </font>
    <font>
      <sz val="10"/>
      <color theme="1"/>
      <name val="Calibri (CUERPO)"/>
    </font>
    <font>
      <b/>
      <sz val="8"/>
      <color theme="1"/>
      <name val="Calibri (CUERPO)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name val="Calibri (CUERPO)"/>
    </font>
    <font>
      <sz val="11"/>
      <color theme="0"/>
      <name val="Calibri"/>
      <family val="2"/>
      <scheme val="minor"/>
    </font>
    <font>
      <sz val="11"/>
      <color rgb="FF000000"/>
      <name val="Calibri (cuerpo)"/>
    </font>
    <font>
      <b/>
      <sz val="36"/>
      <color theme="0"/>
      <name val="Amasis MT Pro"/>
      <family val="1"/>
    </font>
    <font>
      <b/>
      <sz val="22"/>
      <color theme="0"/>
      <name val="Amasis MT Pro"/>
      <family val="1"/>
    </font>
    <font>
      <b/>
      <sz val="12"/>
      <color theme="0"/>
      <name val="Amasis MT Pro"/>
      <family val="1"/>
    </font>
    <font>
      <b/>
      <sz val="10.5"/>
      <color theme="1"/>
      <name val="Calibri"/>
      <family val="2"/>
      <scheme val="minor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  <font>
      <sz val="9"/>
      <color theme="1"/>
      <name val="Calibri (cuerpo)"/>
    </font>
  </fonts>
  <fills count="2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8DB4E2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8DB4E2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8DB4E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rgb="FF8DB4E2"/>
      </patternFill>
    </fill>
    <fill>
      <patternFill patternType="solid">
        <fgColor theme="5" tint="0.79998168889431442"/>
        <bgColor rgb="FF8DB4E2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30">
    <xf numFmtId="0" fontId="0" fillId="0" borderId="0" xfId="0"/>
    <xf numFmtId="0" fontId="6" fillId="0" borderId="0" xfId="0" applyFont="1"/>
    <xf numFmtId="0" fontId="7" fillId="0" borderId="0" xfId="0" applyFont="1"/>
    <xf numFmtId="3" fontId="9" fillId="0" borderId="1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5" fillId="0" borderId="0" xfId="0" applyFont="1"/>
    <xf numFmtId="0" fontId="11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0" borderId="1" xfId="0" applyFont="1" applyBorder="1"/>
    <xf numFmtId="0" fontId="11" fillId="9" borderId="1" xfId="0" applyFont="1" applyFill="1" applyBorder="1" applyAlignment="1">
      <alignment horizontal="center"/>
    </xf>
    <xf numFmtId="3" fontId="10" fillId="7" borderId="1" xfId="0" applyNumberFormat="1" applyFont="1" applyFill="1" applyBorder="1" applyAlignment="1">
      <alignment horizontal="center" wrapText="1"/>
    </xf>
    <xf numFmtId="3" fontId="10" fillId="7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9" fontId="10" fillId="7" borderId="1" xfId="6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10" fontId="10" fillId="7" borderId="1" xfId="6" applyNumberFormat="1" applyFont="1" applyFill="1" applyBorder="1" applyAlignment="1" applyProtection="1">
      <alignment horizontal="center" vertical="center" wrapText="1"/>
    </xf>
    <xf numFmtId="3" fontId="10" fillId="7" borderId="1" xfId="6" applyNumberFormat="1" applyFont="1" applyFill="1" applyBorder="1" applyAlignment="1" applyProtection="1">
      <alignment horizontal="center" vertical="center" wrapText="1"/>
    </xf>
    <xf numFmtId="3" fontId="11" fillId="5" borderId="1" xfId="6" applyNumberFormat="1" applyFont="1" applyFill="1" applyBorder="1" applyAlignment="1" applyProtection="1">
      <alignment horizontal="center" vertical="center" wrapText="1"/>
    </xf>
    <xf numFmtId="165" fontId="10" fillId="7" borderId="1" xfId="6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20" fillId="0" borderId="1" xfId="0" applyFont="1" applyBorder="1"/>
    <xf numFmtId="3" fontId="20" fillId="0" borderId="1" xfId="0" applyNumberFormat="1" applyFont="1" applyBorder="1" applyAlignment="1">
      <alignment horizontal="center"/>
    </xf>
    <xf numFmtId="9" fontId="20" fillId="0" borderId="1" xfId="2" applyFont="1" applyBorder="1" applyAlignment="1">
      <alignment horizontal="center"/>
    </xf>
    <xf numFmtId="3" fontId="21" fillId="5" borderId="1" xfId="0" applyNumberFormat="1" applyFont="1" applyFill="1" applyBorder="1" applyAlignment="1">
      <alignment horizontal="center"/>
    </xf>
    <xf numFmtId="9" fontId="21" fillId="5" borderId="1" xfId="2" applyFont="1" applyFill="1" applyBorder="1" applyAlignment="1">
      <alignment horizontal="center"/>
    </xf>
    <xf numFmtId="0" fontId="5" fillId="9" borderId="1" xfId="3" applyFont="1" applyFill="1" applyBorder="1" applyAlignment="1" applyProtection="1">
      <alignment horizontal="center" wrapText="1"/>
    </xf>
    <xf numFmtId="9" fontId="11" fillId="5" borderId="1" xfId="2" applyFont="1" applyFill="1" applyBorder="1" applyAlignment="1" applyProtection="1">
      <alignment horizontal="center" vertical="center" wrapText="1"/>
    </xf>
    <xf numFmtId="9" fontId="11" fillId="5" borderId="1" xfId="6" applyNumberFormat="1" applyFont="1" applyFill="1" applyBorder="1" applyAlignment="1" applyProtection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3" fontId="9" fillId="0" borderId="1" xfId="1" applyNumberFormat="1" applyFont="1" applyBorder="1" applyAlignment="1">
      <alignment horizontal="center"/>
    </xf>
    <xf numFmtId="14" fontId="2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2" applyFont="1" applyBorder="1" applyAlignment="1">
      <alignment horizontal="center"/>
    </xf>
    <xf numFmtId="3" fontId="8" fillId="5" borderId="1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9" fontId="8" fillId="4" borderId="1" xfId="2" applyFont="1" applyFill="1" applyBorder="1" applyAlignment="1">
      <alignment horizontal="center"/>
    </xf>
    <xf numFmtId="0" fontId="26" fillId="5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/>
    </xf>
    <xf numFmtId="0" fontId="27" fillId="5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/>
    </xf>
    <xf numFmtId="3" fontId="26" fillId="3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3" fontId="12" fillId="1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9" fontId="8" fillId="0" borderId="1" xfId="2" applyFont="1" applyBorder="1" applyAlignment="1">
      <alignment horizontal="center"/>
    </xf>
    <xf numFmtId="9" fontId="8" fillId="5" borderId="1" xfId="2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wrapText="1"/>
    </xf>
    <xf numFmtId="3" fontId="10" fillId="7" borderId="1" xfId="5" applyNumberFormat="1" applyFont="1" applyFill="1" applyBorder="1" applyAlignment="1">
      <alignment horizontal="center"/>
    </xf>
    <xf numFmtId="3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3" fontId="0" fillId="7" borderId="1" xfId="5" applyNumberFormat="1" applyFont="1" applyFill="1" applyBorder="1" applyAlignment="1">
      <alignment horizontal="center"/>
    </xf>
    <xf numFmtId="3" fontId="10" fillId="7" borderId="1" xfId="6" applyNumberFormat="1" applyFont="1" applyFill="1" applyBorder="1" applyAlignment="1">
      <alignment horizontal="center"/>
    </xf>
    <xf numFmtId="1" fontId="10" fillId="7" borderId="1" xfId="6" applyNumberFormat="1" applyFont="1" applyFill="1" applyBorder="1" applyAlignment="1">
      <alignment horizontal="center"/>
    </xf>
    <xf numFmtId="3" fontId="25" fillId="7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3" fontId="8" fillId="6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9" fontId="10" fillId="0" borderId="1" xfId="2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10" fontId="10" fillId="0" borderId="1" xfId="0" applyNumberFormat="1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11" fillId="7" borderId="1" xfId="0" applyFont="1" applyFill="1" applyBorder="1"/>
    <xf numFmtId="0" fontId="8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wrapText="1"/>
    </xf>
    <xf numFmtId="3" fontId="29" fillId="0" borderId="1" xfId="1" applyNumberFormat="1" applyFont="1" applyBorder="1" applyAlignment="1">
      <alignment horizontal="center"/>
    </xf>
    <xf numFmtId="3" fontId="30" fillId="0" borderId="1" xfId="4" applyNumberFormat="1" applyFont="1" applyBorder="1" applyAlignment="1">
      <alignment horizontal="center"/>
    </xf>
    <xf numFmtId="0" fontId="12" fillId="6" borderId="1" xfId="0" applyFont="1" applyFill="1" applyBorder="1" applyAlignment="1">
      <alignment horizontal="left" vertical="center"/>
    </xf>
    <xf numFmtId="0" fontId="0" fillId="7" borderId="0" xfId="0" applyFill="1"/>
    <xf numFmtId="0" fontId="20" fillId="7" borderId="0" xfId="0" applyFont="1" applyFill="1"/>
    <xf numFmtId="0" fontId="6" fillId="7" borderId="0" xfId="0" applyFont="1" applyFill="1"/>
    <xf numFmtId="0" fontId="5" fillId="7" borderId="0" xfId="0" applyFont="1" applyFill="1"/>
    <xf numFmtId="0" fontId="15" fillId="7" borderId="0" xfId="0" applyFont="1" applyFill="1"/>
    <xf numFmtId="0" fontId="7" fillId="7" borderId="0" xfId="0" applyFont="1" applyFill="1"/>
    <xf numFmtId="0" fontId="8" fillId="7" borderId="0" xfId="0" applyFont="1" applyFill="1" applyAlignment="1">
      <alignment horizontal="center"/>
    </xf>
    <xf numFmtId="14" fontId="22" fillId="7" borderId="0" xfId="0" applyNumberFormat="1" applyFont="1" applyFill="1" applyAlignment="1">
      <alignment horizontal="left"/>
    </xf>
    <xf numFmtId="9" fontId="6" fillId="7" borderId="0" xfId="2" applyFont="1" applyFill="1"/>
    <xf numFmtId="0" fontId="8" fillId="7" borderId="0" xfId="0" applyFont="1" applyFill="1"/>
    <xf numFmtId="0" fontId="24" fillId="7" borderId="0" xfId="0" applyFont="1" applyFill="1"/>
    <xf numFmtId="0" fontId="11" fillId="7" borderId="0" xfId="0" applyFont="1" applyFill="1" applyAlignment="1">
      <alignment horizontal="center"/>
    </xf>
    <xf numFmtId="0" fontId="11" fillId="7" borderId="0" xfId="0" applyFont="1" applyFill="1"/>
    <xf numFmtId="0" fontId="24" fillId="7" borderId="0" xfId="0" applyFont="1" applyFill="1" applyAlignment="1">
      <alignment horizontal="center"/>
    </xf>
    <xf numFmtId="0" fontId="14" fillId="7" borderId="0" xfId="0" applyFont="1" applyFill="1"/>
    <xf numFmtId="0" fontId="10" fillId="7" borderId="0" xfId="0" applyFont="1" applyFill="1"/>
    <xf numFmtId="0" fontId="18" fillId="7" borderId="0" xfId="0" applyFont="1" applyFill="1"/>
    <xf numFmtId="3" fontId="7" fillId="7" borderId="0" xfId="0" applyNumberFormat="1" applyFont="1" applyFill="1"/>
    <xf numFmtId="0" fontId="17" fillId="7" borderId="0" xfId="0" applyFont="1" applyFill="1"/>
    <xf numFmtId="0" fontId="5" fillId="7" borderId="4" xfId="0" applyFont="1" applyFill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 wrapText="1"/>
    </xf>
    <xf numFmtId="0" fontId="19" fillId="7" borderId="0" xfId="0" applyFont="1" applyFill="1"/>
    <xf numFmtId="0" fontId="16" fillId="7" borderId="0" xfId="0" applyFont="1" applyFill="1"/>
    <xf numFmtId="0" fontId="21" fillId="7" borderId="0" xfId="0" applyFont="1" applyFill="1"/>
    <xf numFmtId="0" fontId="6" fillId="7" borderId="0" xfId="0" applyFont="1" applyFill="1" applyAlignment="1">
      <alignment wrapText="1"/>
    </xf>
    <xf numFmtId="0" fontId="33" fillId="8" borderId="5" xfId="0" applyFont="1" applyFill="1" applyBorder="1" applyAlignment="1">
      <alignment horizontal="center" vertical="top" wrapText="1"/>
    </xf>
    <xf numFmtId="4" fontId="33" fillId="8" borderId="6" xfId="0" applyNumberFormat="1" applyFont="1" applyFill="1" applyBorder="1" applyAlignment="1">
      <alignment horizontal="center" vertical="top" wrapText="1"/>
    </xf>
    <xf numFmtId="0" fontId="34" fillId="7" borderId="0" xfId="0" applyFont="1" applyFill="1"/>
    <xf numFmtId="0" fontId="15" fillId="0" borderId="1" xfId="0" applyFont="1" applyBorder="1" applyAlignment="1">
      <alignment horizontal="center"/>
    </xf>
    <xf numFmtId="14" fontId="15" fillId="7" borderId="0" xfId="0" applyNumberFormat="1" applyFont="1" applyFill="1" applyAlignment="1">
      <alignment horizontal="left"/>
    </xf>
    <xf numFmtId="9" fontId="15" fillId="0" borderId="1" xfId="2" applyFont="1" applyBorder="1" applyAlignment="1">
      <alignment horizontal="center"/>
    </xf>
    <xf numFmtId="0" fontId="33" fillId="4" borderId="1" xfId="0" applyFont="1" applyFill="1" applyBorder="1" applyAlignment="1">
      <alignment horizontal="center" vertical="center" wrapText="1"/>
    </xf>
    <xf numFmtId="9" fontId="33" fillId="4" borderId="1" xfId="2" applyFont="1" applyFill="1" applyBorder="1" applyAlignment="1">
      <alignment horizontal="center" vertical="center" wrapText="1"/>
    </xf>
    <xf numFmtId="14" fontId="36" fillId="7" borderId="0" xfId="0" applyNumberFormat="1" applyFont="1" applyFill="1" applyAlignment="1">
      <alignment horizontal="left"/>
    </xf>
    <xf numFmtId="0" fontId="37" fillId="7" borderId="0" xfId="0" applyFont="1" applyFill="1"/>
    <xf numFmtId="14" fontId="38" fillId="7" borderId="0" xfId="0" applyNumberFormat="1" applyFont="1" applyFill="1" applyAlignment="1">
      <alignment horizontal="left"/>
    </xf>
    <xf numFmtId="14" fontId="39" fillId="7" borderId="0" xfId="0" applyNumberFormat="1" applyFont="1" applyFill="1" applyAlignment="1">
      <alignment horizontal="left"/>
    </xf>
    <xf numFmtId="14" fontId="40" fillId="7" borderId="0" xfId="0" applyNumberFormat="1" applyFont="1" applyFill="1" applyAlignment="1">
      <alignment horizontal="left"/>
    </xf>
    <xf numFmtId="3" fontId="0" fillId="7" borderId="1" xfId="0" applyNumberFormat="1" applyFill="1" applyBorder="1" applyAlignment="1">
      <alignment horizontal="center" wrapText="1"/>
    </xf>
    <xf numFmtId="3" fontId="0" fillId="7" borderId="0" xfId="0" applyNumberFormat="1" applyFill="1"/>
    <xf numFmtId="0" fontId="0" fillId="0" borderId="1" xfId="0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25" fillId="7" borderId="0" xfId="0" applyFont="1" applyFill="1"/>
    <xf numFmtId="3" fontId="0" fillId="0" borderId="1" xfId="0" applyNumberFormat="1" applyBorder="1"/>
    <xf numFmtId="14" fontId="14" fillId="7" borderId="0" xfId="0" applyNumberFormat="1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0" fontId="8" fillId="9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/>
    </xf>
    <xf numFmtId="3" fontId="0" fillId="0" borderId="1" xfId="1" applyNumberFormat="1" applyFont="1" applyBorder="1" applyAlignment="1">
      <alignment horizontal="center"/>
    </xf>
    <xf numFmtId="14" fontId="0" fillId="7" borderId="1" xfId="0" applyNumberFormat="1" applyFill="1" applyBorder="1" applyAlignment="1">
      <alignment horizontal="left"/>
    </xf>
    <xf numFmtId="3" fontId="0" fillId="7" borderId="1" xfId="1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0" fillId="10" borderId="1" xfId="0" applyNumberFormat="1" applyFill="1" applyBorder="1" applyAlignment="1">
      <alignment horizontal="center" wrapText="1"/>
    </xf>
    <xf numFmtId="3" fontId="0" fillId="10" borderId="1" xfId="0" applyNumberFormat="1" applyFill="1" applyBorder="1" applyAlignment="1">
      <alignment horizontal="center"/>
    </xf>
    <xf numFmtId="9" fontId="0" fillId="10" borderId="1" xfId="0" applyNumberFormat="1" applyFill="1" applyBorder="1" applyAlignment="1">
      <alignment horizontal="center"/>
    </xf>
    <xf numFmtId="9" fontId="0" fillId="10" borderId="1" xfId="2" applyFont="1" applyFill="1" applyBorder="1" applyAlignment="1">
      <alignment horizontal="center"/>
    </xf>
    <xf numFmtId="3" fontId="14" fillId="7" borderId="1" xfId="0" applyNumberFormat="1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14" fillId="14" borderId="1" xfId="0" applyNumberFormat="1" applyFont="1" applyFill="1" applyBorder="1" applyAlignment="1">
      <alignment horizontal="center"/>
    </xf>
    <xf numFmtId="14" fontId="31" fillId="7" borderId="0" xfId="0" applyNumberFormat="1" applyFont="1" applyFill="1" applyAlignment="1">
      <alignment horizontal="left"/>
    </xf>
    <xf numFmtId="3" fontId="8" fillId="7" borderId="1" xfId="0" applyNumberFormat="1" applyFont="1" applyFill="1" applyBorder="1" applyAlignment="1">
      <alignment horizontal="center"/>
    </xf>
    <xf numFmtId="0" fontId="31" fillId="7" borderId="0" xfId="0" applyFont="1" applyFill="1"/>
    <xf numFmtId="0" fontId="39" fillId="7" borderId="0" xfId="0" applyFont="1" applyFill="1"/>
    <xf numFmtId="0" fontId="42" fillId="7" borderId="0" xfId="0" applyFont="1" applyFill="1" applyAlignment="1">
      <alignment horizontal="center" wrapText="1"/>
    </xf>
    <xf numFmtId="0" fontId="21" fillId="15" borderId="1" xfId="0" applyFont="1" applyFill="1" applyBorder="1" applyAlignment="1">
      <alignment horizontal="center" wrapText="1"/>
    </xf>
    <xf numFmtId="0" fontId="21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 wrapText="1"/>
    </xf>
    <xf numFmtId="0" fontId="11" fillId="15" borderId="1" xfId="0" applyFont="1" applyFill="1" applyBorder="1" applyAlignment="1">
      <alignment horizontal="center"/>
    </xf>
    <xf numFmtId="0" fontId="35" fillId="15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44" fillId="7" borderId="1" xfId="0" applyFont="1" applyFill="1" applyBorder="1" applyAlignment="1">
      <alignment horizontal="center" wrapText="1"/>
    </xf>
    <xf numFmtId="0" fontId="44" fillId="7" borderId="1" xfId="0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9" fontId="11" fillId="4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9" fontId="11" fillId="0" borderId="1" xfId="0" applyNumberFormat="1" applyFont="1" applyBorder="1" applyAlignment="1">
      <alignment horizontal="center"/>
    </xf>
    <xf numFmtId="3" fontId="11" fillId="6" borderId="1" xfId="0" applyNumberFormat="1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wrapText="1"/>
    </xf>
    <xf numFmtId="0" fontId="16" fillId="15" borderId="1" xfId="0" applyFont="1" applyFill="1" applyBorder="1" applyAlignment="1">
      <alignment horizontal="center"/>
    </xf>
    <xf numFmtId="3" fontId="46" fillId="0" borderId="1" xfId="0" applyNumberFormat="1" applyFont="1" applyBorder="1" applyAlignment="1">
      <alignment horizontal="center"/>
    </xf>
    <xf numFmtId="0" fontId="45" fillId="16" borderId="0" xfId="0" applyFont="1" applyFill="1"/>
    <xf numFmtId="0" fontId="28" fillId="6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1" fillId="5" borderId="1" xfId="0" applyFont="1" applyFill="1" applyBorder="1"/>
    <xf numFmtId="9" fontId="11" fillId="5" borderId="1" xfId="2" applyFont="1" applyFill="1" applyBorder="1" applyAlignment="1">
      <alignment horizontal="center"/>
    </xf>
    <xf numFmtId="9" fontId="11" fillId="5" borderId="1" xfId="0" applyNumberFormat="1" applyFont="1" applyFill="1" applyBorder="1" applyAlignment="1">
      <alignment horizontal="center"/>
    </xf>
    <xf numFmtId="0" fontId="45" fillId="17" borderId="0" xfId="0" applyFont="1" applyFill="1"/>
    <xf numFmtId="0" fontId="48" fillId="17" borderId="0" xfId="0" applyFont="1" applyFill="1" applyAlignment="1">
      <alignment wrapText="1"/>
    </xf>
    <xf numFmtId="0" fontId="16" fillId="18" borderId="1" xfId="0" applyFont="1" applyFill="1" applyBorder="1" applyAlignment="1">
      <alignment horizontal="center"/>
    </xf>
    <xf numFmtId="3" fontId="15" fillId="18" borderId="1" xfId="0" applyNumberFormat="1" applyFont="1" applyFill="1" applyBorder="1" applyAlignment="1">
      <alignment horizontal="center"/>
    </xf>
    <xf numFmtId="3" fontId="16" fillId="18" borderId="1" xfId="0" applyNumberFormat="1" applyFont="1" applyFill="1" applyBorder="1" applyAlignment="1">
      <alignment horizontal="center"/>
    </xf>
    <xf numFmtId="0" fontId="33" fillId="20" borderId="5" xfId="0" applyFont="1" applyFill="1" applyBorder="1" applyAlignment="1">
      <alignment horizontal="center" vertical="top" wrapText="1"/>
    </xf>
    <xf numFmtId="3" fontId="33" fillId="20" borderId="13" xfId="0" applyNumberFormat="1" applyFont="1" applyFill="1" applyBorder="1" applyAlignment="1">
      <alignment horizontal="center" vertical="center"/>
    </xf>
    <xf numFmtId="3" fontId="33" fillId="8" borderId="2" xfId="0" applyNumberFormat="1" applyFont="1" applyFill="1" applyBorder="1" applyAlignment="1">
      <alignment horizontal="center" vertical="center"/>
    </xf>
    <xf numFmtId="3" fontId="33" fillId="5" borderId="7" xfId="0" applyNumberFormat="1" applyFont="1" applyFill="1" applyBorder="1" applyAlignment="1">
      <alignment horizontal="center" vertical="top" wrapText="1"/>
    </xf>
    <xf numFmtId="9" fontId="33" fillId="5" borderId="8" xfId="2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3" fontId="15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 wrapText="1"/>
    </xf>
    <xf numFmtId="3" fontId="53" fillId="7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left" wrapText="1"/>
    </xf>
    <xf numFmtId="0" fontId="8" fillId="9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14" fontId="41" fillId="7" borderId="0" xfId="0" applyNumberFormat="1" applyFont="1" applyFill="1" applyAlignment="1">
      <alignment horizontal="left"/>
    </xf>
    <xf numFmtId="0" fontId="41" fillId="7" borderId="0" xfId="0" applyFont="1" applyFill="1"/>
    <xf numFmtId="0" fontId="11" fillId="21" borderId="1" xfId="0" applyFont="1" applyFill="1" applyBorder="1" applyAlignment="1">
      <alignment horizontal="center" vertical="center" wrapText="1"/>
    </xf>
    <xf numFmtId="0" fontId="49" fillId="17" borderId="0" xfId="0" applyFont="1" applyFill="1" applyAlignment="1">
      <alignment horizontal="center" vertical="center"/>
    </xf>
    <xf numFmtId="0" fontId="50" fillId="17" borderId="0" xfId="0" applyFont="1" applyFill="1" applyAlignment="1">
      <alignment horizontal="center" vertical="center"/>
    </xf>
    <xf numFmtId="0" fontId="47" fillId="17" borderId="0" xfId="0" applyFont="1" applyFill="1" applyAlignment="1">
      <alignment horizontal="center" vertical="center"/>
    </xf>
    <xf numFmtId="0" fontId="48" fillId="17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51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15" fillId="7" borderId="0" xfId="0" applyFont="1" applyFill="1"/>
    <xf numFmtId="0" fontId="16" fillId="7" borderId="0" xfId="0" applyFont="1" applyFill="1" applyAlignment="1">
      <alignment horizontal="center"/>
    </xf>
    <xf numFmtId="0" fontId="32" fillId="19" borderId="3" xfId="0" applyFont="1" applyFill="1" applyBorder="1" applyAlignment="1">
      <alignment horizontal="center" vertical="top" wrapText="1"/>
    </xf>
    <xf numFmtId="0" fontId="33" fillId="19" borderId="3" xfId="0" applyFont="1" applyFill="1" applyBorder="1" applyAlignment="1">
      <alignment horizontal="center" vertical="top" wrapText="1"/>
    </xf>
    <xf numFmtId="0" fontId="33" fillId="11" borderId="10" xfId="0" applyFont="1" applyFill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center" vertical="center" wrapText="1"/>
    </xf>
    <xf numFmtId="0" fontId="33" fillId="11" borderId="14" xfId="0" applyFont="1" applyFill="1" applyBorder="1" applyAlignment="1">
      <alignment horizontal="center" vertical="center" wrapText="1"/>
    </xf>
    <xf numFmtId="0" fontId="33" fillId="11" borderId="9" xfId="0" applyFont="1" applyFill="1" applyBorder="1" applyAlignment="1">
      <alignment horizontal="center" vertical="center" wrapText="1"/>
    </xf>
    <xf numFmtId="0" fontId="33" fillId="11" borderId="12" xfId="0" applyFont="1" applyFill="1" applyBorder="1" applyAlignment="1">
      <alignment horizontal="center" vertical="center" wrapText="1"/>
    </xf>
    <xf numFmtId="0" fontId="33" fillId="11" borderId="8" xfId="0" applyFont="1" applyFill="1" applyBorder="1" applyAlignment="1">
      <alignment horizontal="center" vertical="center" wrapText="1"/>
    </xf>
    <xf numFmtId="14" fontId="41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19" fillId="7" borderId="0" xfId="0" applyFont="1" applyFill="1" applyAlignment="1">
      <alignment horizontal="center" wrapText="1"/>
    </xf>
    <xf numFmtId="0" fontId="21" fillId="7" borderId="0" xfId="0" applyFont="1" applyFill="1" applyAlignment="1">
      <alignment horizontal="center" wrapText="1"/>
    </xf>
    <xf numFmtId="0" fontId="21" fillId="7" borderId="4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23" fillId="7" borderId="0" xfId="0" applyFont="1" applyFill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9">
    <cellStyle name="Comma 2" xfId="6"/>
    <cellStyle name="Millares" xfId="1" builtinId="3"/>
    <cellStyle name="Millares 10" xfId="5"/>
    <cellStyle name="Millares 2" xfId="8"/>
    <cellStyle name="Neutral" xfId="3" builtinId="28"/>
    <cellStyle name="Normal" xfId="0" builtinId="0"/>
    <cellStyle name="Normal 2" xfId="7"/>
    <cellStyle name="Normal_PASJERO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n-lt"/>
              </a:rPr>
              <a:t>CANTIDAD</a:t>
            </a:r>
            <a:r>
              <a:rPr lang="es-DO" sz="1200" b="1" baseline="0">
                <a:latin typeface="+mn-lt"/>
              </a:rPr>
              <a:t> DE EMBARCACIONES ARRIBADAS POR PUERTOS  </a:t>
            </a:r>
          </a:p>
          <a:p>
            <a:pPr>
              <a:defRPr sz="1200" b="1"/>
            </a:pPr>
            <a:r>
              <a:rPr lang="es-DO" sz="1200" b="1" baseline="0">
                <a:latin typeface="+mn-lt"/>
              </a:rPr>
              <a:t>OCTUBRE- DICIEMBRE 2025</a:t>
            </a:r>
            <a:endParaRPr lang="es-DO" sz="12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057024489221084E-2"/>
          <c:y val="0.11765842403346764"/>
          <c:w val="0.93594297551077876"/>
          <c:h val="0.60384910630547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'EMBARCACIONES '!$B$42:$B$64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'EMBARCACIONES '!$C$42:$C$64</c:f>
              <c:numCache>
                <c:formatCode>#,##0</c:formatCode>
                <c:ptCount val="23"/>
                <c:pt idx="0">
                  <c:v>59</c:v>
                </c:pt>
                <c:pt idx="1">
                  <c:v>0</c:v>
                </c:pt>
                <c:pt idx="2">
                  <c:v>13</c:v>
                </c:pt>
                <c:pt idx="3">
                  <c:v>18</c:v>
                </c:pt>
                <c:pt idx="4">
                  <c:v>21</c:v>
                </c:pt>
                <c:pt idx="5">
                  <c:v>11</c:v>
                </c:pt>
                <c:pt idx="6">
                  <c:v>0</c:v>
                </c:pt>
                <c:pt idx="7">
                  <c:v>277</c:v>
                </c:pt>
                <c:pt idx="8">
                  <c:v>86</c:v>
                </c:pt>
                <c:pt idx="9">
                  <c:v>38</c:v>
                </c:pt>
                <c:pt idx="10">
                  <c:v>26</c:v>
                </c:pt>
                <c:pt idx="11">
                  <c:v>94</c:v>
                </c:pt>
                <c:pt idx="12">
                  <c:v>24</c:v>
                </c:pt>
                <c:pt idx="13">
                  <c:v>20</c:v>
                </c:pt>
                <c:pt idx="14">
                  <c:v>11</c:v>
                </c:pt>
                <c:pt idx="15">
                  <c:v>174</c:v>
                </c:pt>
                <c:pt idx="16">
                  <c:v>9</c:v>
                </c:pt>
                <c:pt idx="17">
                  <c:v>328</c:v>
                </c:pt>
                <c:pt idx="18">
                  <c:v>118</c:v>
                </c:pt>
                <c:pt idx="19">
                  <c:v>4</c:v>
                </c:pt>
                <c:pt idx="20">
                  <c:v>30</c:v>
                </c:pt>
                <c:pt idx="21" formatCode="General">
                  <c:v>21</c:v>
                </c:pt>
                <c:pt idx="22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45-48FE-BFE6-8000F5DDE0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56176224"/>
        <c:axId val="1556179488"/>
        <c:axId val="0"/>
      </c:bar3DChart>
      <c:catAx>
        <c:axId val="155617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6179488"/>
        <c:crosses val="autoZero"/>
        <c:auto val="1"/>
        <c:lblAlgn val="ctr"/>
        <c:lblOffset val="100"/>
        <c:noMultiLvlLbl val="0"/>
      </c:catAx>
      <c:valAx>
        <c:axId val="15561794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617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DE EXPORTACIÓN EN TRÁNSITO, CARGADOS Y VACÍOS EN Octubre-Diiembre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2025 Vs. 2024</a:t>
            </a:r>
            <a:r>
              <a:rPr lang="es-DO" sz="1000" b="1" baseline="0">
                <a:latin typeface="+mn-lt"/>
              </a:rPr>
              <a:t> </a:t>
            </a:r>
          </a:p>
          <a:p>
            <a:pPr>
              <a:defRPr/>
            </a:pPr>
            <a:r>
              <a:rPr lang="es-DO" sz="1000" b="1" baseline="0">
                <a:latin typeface="+mn-lt"/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layout>
        <c:manualLayout>
          <c:xMode val="edge"/>
          <c:yMode val="edge"/>
          <c:x val="0.10406435940784814"/>
          <c:y val="1.8530526342821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TEUS'!$C$169</c:f>
              <c:strCache>
                <c:ptCount val="1"/>
                <c:pt idx="0">
                  <c:v>Octubre- Diciembre 2024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TEUS'!$B$170:$B$171</c:f>
              <c:strCache>
                <c:ptCount val="2"/>
                <c:pt idx="0">
                  <c:v>CARGADOS</c:v>
                </c:pt>
                <c:pt idx="1">
                  <c:v>VACÍOS</c:v>
                </c:pt>
              </c:strCache>
            </c:strRef>
          </c:cat>
          <c:val>
            <c:numRef>
              <c:f>'CONTENEDORES TEUS'!$C$170:$C$171</c:f>
              <c:numCache>
                <c:formatCode>#,##0</c:formatCode>
                <c:ptCount val="2"/>
                <c:pt idx="0">
                  <c:v>63104.75</c:v>
                </c:pt>
                <c:pt idx="1">
                  <c:v>97543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1D-4CAE-9853-93115DABFE12}"/>
            </c:ext>
          </c:extLst>
        </c:ser>
        <c:ser>
          <c:idx val="1"/>
          <c:order val="1"/>
          <c:tx>
            <c:strRef>
              <c:f>'CONTENEDORES TEUS'!$D$169</c:f>
              <c:strCache>
                <c:ptCount val="1"/>
                <c:pt idx="0">
                  <c:v>Octubre- Diciembre 2025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3B-4378-A898-829A395A35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B3B-4378-A898-829A395A35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TEUS'!$B$170:$B$171</c:f>
              <c:strCache>
                <c:ptCount val="2"/>
                <c:pt idx="0">
                  <c:v>CARGADOS</c:v>
                </c:pt>
                <c:pt idx="1">
                  <c:v>VACÍOS</c:v>
                </c:pt>
              </c:strCache>
            </c:strRef>
          </c:cat>
          <c:val>
            <c:numRef>
              <c:f>'CONTENEDORES TEUS'!$D$170:$D$171</c:f>
              <c:numCache>
                <c:formatCode>#,##0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1D-4CAE-9853-93115DABFE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54360928"/>
        <c:axId val="1740609088"/>
      </c:barChart>
      <c:catAx>
        <c:axId val="1554360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09088"/>
        <c:crosses val="autoZero"/>
        <c:auto val="1"/>
        <c:lblAlgn val="ctr"/>
        <c:lblOffset val="100"/>
        <c:noMultiLvlLbl val="0"/>
      </c:catAx>
      <c:valAx>
        <c:axId val="174060908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55436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GRÁFICA</a:t>
            </a:r>
            <a:r>
              <a:rPr lang="es-DO" sz="1100" b="1" baseline="0">
                <a:latin typeface="+mn-lt"/>
              </a:rPr>
              <a:t>  COMPARATIVA DEL  MOVIMIENTO DE CONTENEDORES EN IMPORTACIÓN 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</a:rPr>
              <a:t> OCTUBRE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- DICIEMBRE  2025 Vs. 2024)</a:t>
            </a:r>
            <a:endParaRPr lang="es-DO" sz="1100" b="1" baseline="0">
              <a:latin typeface="+mn-lt"/>
            </a:endParaRPr>
          </a:p>
          <a:p>
            <a:pPr>
              <a:defRPr/>
            </a:pPr>
            <a:r>
              <a:rPr lang="es-DO" sz="1100" b="1" baseline="0">
                <a:latin typeface="+mn-lt"/>
              </a:rPr>
              <a:t> (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DATOS EXPRESADOS EN TEUS)</a:t>
            </a:r>
            <a:endParaRPr lang="es-DO" sz="11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TEUS'!$B$80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TEUS'!$C$79:$D$79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TEUS'!$C$80:$D$80</c:f>
              <c:numCache>
                <c:formatCode>#,##0</c:formatCode>
                <c:ptCount val="2"/>
                <c:pt idx="0">
                  <c:v>172169.25</c:v>
                </c:pt>
                <c:pt idx="1">
                  <c:v>119448.75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0A-406D-91CC-F3EBEA7D4B8D}"/>
            </c:ext>
          </c:extLst>
        </c:ser>
        <c:ser>
          <c:idx val="1"/>
          <c:order val="1"/>
          <c:tx>
            <c:strRef>
              <c:f>'CONTENEDORES TEUS'!$B$81</c:f>
              <c:strCache>
                <c:ptCount val="1"/>
                <c:pt idx="0">
                  <c:v>VACÍOS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TEUS'!$C$79:$D$79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TEUS'!$C$81:$D$81</c:f>
              <c:numCache>
                <c:formatCode>#,##0</c:formatCode>
                <c:ptCount val="2"/>
                <c:pt idx="0">
                  <c:v>17120.75</c:v>
                </c:pt>
                <c:pt idx="1">
                  <c:v>14063.5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0A-406D-91CC-F3EBEA7D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0615072"/>
        <c:axId val="1740603104"/>
      </c:barChart>
      <c:catAx>
        <c:axId val="174061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03104"/>
        <c:crosses val="autoZero"/>
        <c:auto val="1"/>
        <c:lblAlgn val="ctr"/>
        <c:lblOffset val="100"/>
        <c:noMultiLvlLbl val="0"/>
      </c:catAx>
      <c:valAx>
        <c:axId val="17406031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7406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 baseline="0">
                <a:latin typeface="+mn-lt"/>
              </a:rPr>
              <a:t>COMPARATIVO  DEL TOTAL  DE CARGAS  POR PUERTOS (EN T.M.)   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OCTUBRE-DICIMBRE 2025 Vs2024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35036950535836631"/>
          <c:y val="1.5904791303098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954840504519211E-2"/>
          <c:y val="0.14109896407419475"/>
          <c:w val="0.90650361256260426"/>
          <c:h val="0.663205818774930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'CARGAS G.'!$B$77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G.'!$A$78:$A$93</c:f>
              <c:strCache>
                <c:ptCount val="16"/>
                <c:pt idx="0">
                  <c:v>ARROYO BARRIL</c:v>
                </c:pt>
                <c:pt idx="1">
                  <c:v>AZUA</c:v>
                </c:pt>
                <c:pt idx="2">
                  <c:v>BARAHONA</c:v>
                </c:pt>
                <c:pt idx="3">
                  <c:v>BOCA CHICA</c:v>
                </c:pt>
                <c:pt idx="4">
                  <c:v>CAUCEDO</c:v>
                </c:pt>
                <c:pt idx="5">
                  <c:v>LA CANA</c:v>
                </c:pt>
                <c:pt idx="6">
                  <c:v>LA ROMANA</c:v>
                </c:pt>
                <c:pt idx="7">
                  <c:v>MANZANILLO</c:v>
                </c:pt>
                <c:pt idx="8">
                  <c:v>PLAZA MARINA</c:v>
                </c:pt>
                <c:pt idx="9">
                  <c:v>PUERTO PLATA</c:v>
                </c:pt>
                <c:pt idx="10">
                  <c:v>HAINA ORIENTAL</c:v>
                </c:pt>
                <c:pt idx="11">
                  <c:v>HAINA OCCIDENTAL</c:v>
                </c:pt>
                <c:pt idx="12">
                  <c:v>PUNTA CATALINA</c:v>
                </c:pt>
                <c:pt idx="13">
                  <c:v>SAN PEDRO DE MACORÍS</c:v>
                </c:pt>
                <c:pt idx="14">
                  <c:v>SANTA BÁRBARA</c:v>
                </c:pt>
                <c:pt idx="15">
                  <c:v>SANTO DOMINGO</c:v>
                </c:pt>
              </c:strCache>
            </c:strRef>
          </c:cat>
          <c:val>
            <c:numRef>
              <c:f>'CARGAS G.'!$B$78:$B$93</c:f>
              <c:numCache>
                <c:formatCode>#,##0</c:formatCode>
                <c:ptCount val="16"/>
                <c:pt idx="0">
                  <c:v>0</c:v>
                </c:pt>
                <c:pt idx="1">
                  <c:v>48453</c:v>
                </c:pt>
                <c:pt idx="2">
                  <c:v>148065</c:v>
                </c:pt>
                <c:pt idx="3">
                  <c:v>476553</c:v>
                </c:pt>
                <c:pt idx="4">
                  <c:v>2775461</c:v>
                </c:pt>
                <c:pt idx="5">
                  <c:v>637826</c:v>
                </c:pt>
                <c:pt idx="6">
                  <c:v>37616</c:v>
                </c:pt>
                <c:pt idx="7">
                  <c:v>229018</c:v>
                </c:pt>
                <c:pt idx="8">
                  <c:v>84091</c:v>
                </c:pt>
                <c:pt idx="9">
                  <c:v>272510</c:v>
                </c:pt>
                <c:pt idx="10">
                  <c:v>1522263.38</c:v>
                </c:pt>
                <c:pt idx="11">
                  <c:v>1542972</c:v>
                </c:pt>
                <c:pt idx="12">
                  <c:v>524799</c:v>
                </c:pt>
                <c:pt idx="13">
                  <c:v>185240</c:v>
                </c:pt>
                <c:pt idx="14">
                  <c:v>622</c:v>
                </c:pt>
                <c:pt idx="15">
                  <c:v>263826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72-4936-8DB2-D6C808C5C841}"/>
            </c:ext>
          </c:extLst>
        </c:ser>
        <c:ser>
          <c:idx val="1"/>
          <c:order val="1"/>
          <c:tx>
            <c:strRef>
              <c:f>'CARGAS G.'!$C$77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G.'!$A$78:$A$93</c:f>
              <c:strCache>
                <c:ptCount val="16"/>
                <c:pt idx="0">
                  <c:v>ARROYO BARRIL</c:v>
                </c:pt>
                <c:pt idx="1">
                  <c:v>AZUA</c:v>
                </c:pt>
                <c:pt idx="2">
                  <c:v>BARAHONA</c:v>
                </c:pt>
                <c:pt idx="3">
                  <c:v>BOCA CHICA</c:v>
                </c:pt>
                <c:pt idx="4">
                  <c:v>CAUCEDO</c:v>
                </c:pt>
                <c:pt idx="5">
                  <c:v>LA CANA</c:v>
                </c:pt>
                <c:pt idx="6">
                  <c:v>LA ROMANA</c:v>
                </c:pt>
                <c:pt idx="7">
                  <c:v>MANZANILLO</c:v>
                </c:pt>
                <c:pt idx="8">
                  <c:v>PLAZA MARINA</c:v>
                </c:pt>
                <c:pt idx="9">
                  <c:v>PUERTO PLATA</c:v>
                </c:pt>
                <c:pt idx="10">
                  <c:v>HAINA ORIENTAL</c:v>
                </c:pt>
                <c:pt idx="11">
                  <c:v>HAINA OCCIDENTAL</c:v>
                </c:pt>
                <c:pt idx="12">
                  <c:v>PUNTA CATALINA</c:v>
                </c:pt>
                <c:pt idx="13">
                  <c:v>SAN PEDRO DE MACORÍS</c:v>
                </c:pt>
                <c:pt idx="14">
                  <c:v>SANTA BÁRBARA</c:v>
                </c:pt>
                <c:pt idx="15">
                  <c:v>SANTO DOMINGO</c:v>
                </c:pt>
              </c:strCache>
            </c:strRef>
          </c:cat>
          <c:val>
            <c:numRef>
              <c:f>'CARGAS G.'!$C$78:$C$93</c:f>
              <c:numCache>
                <c:formatCode>#,##0</c:formatCode>
                <c:ptCount val="16"/>
                <c:pt idx="0">
                  <c:v>0</c:v>
                </c:pt>
                <c:pt idx="1">
                  <c:v>39899</c:v>
                </c:pt>
                <c:pt idx="2">
                  <c:v>143556</c:v>
                </c:pt>
                <c:pt idx="3">
                  <c:v>391758</c:v>
                </c:pt>
                <c:pt idx="4">
                  <c:v>2819923</c:v>
                </c:pt>
                <c:pt idx="5">
                  <c:v>893435</c:v>
                </c:pt>
                <c:pt idx="6">
                  <c:v>25387</c:v>
                </c:pt>
                <c:pt idx="7">
                  <c:v>53889</c:v>
                </c:pt>
                <c:pt idx="8">
                  <c:v>71694</c:v>
                </c:pt>
                <c:pt idx="9">
                  <c:v>423417</c:v>
                </c:pt>
                <c:pt idx="10">
                  <c:v>1574543</c:v>
                </c:pt>
                <c:pt idx="11">
                  <c:v>1504334</c:v>
                </c:pt>
                <c:pt idx="12">
                  <c:v>491136</c:v>
                </c:pt>
                <c:pt idx="13">
                  <c:v>190441</c:v>
                </c:pt>
                <c:pt idx="15">
                  <c:v>202581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72-4936-8DB2-D6C808C5C8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40613440"/>
        <c:axId val="1740617248"/>
        <c:axId val="0"/>
      </c:bar3DChart>
      <c:catAx>
        <c:axId val="17406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17248"/>
        <c:crosses val="autoZero"/>
        <c:auto val="1"/>
        <c:lblAlgn val="ctr"/>
        <c:lblOffset val="100"/>
        <c:noMultiLvlLbl val="0"/>
      </c:catAx>
      <c:valAx>
        <c:axId val="17406172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1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379372650184609"/>
          <c:y val="0.37218464581147392"/>
          <c:w val="6.7214296417752672E-2"/>
          <c:h val="0.15843110985033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 CARGAS EN IMPORTACIÓN, EXPORTACIÓN Y TRÁNSITO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TRIMESTRE  OCTUBRE-DICIEMBRE 2025 Vs 2024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13642454564217005"/>
          <c:y val="1.1106150498560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'CARGAS G.'!$B$107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2129236678139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6F8-49C0-97FC-17784480DB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33761412588207E-3"/>
                  <c:y val="-2.180599130876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6F8-49C0-97FC-17784480DB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349503491579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6F8-49C0-97FC-17784480DB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G.'!$A$108:$A$110</c:f>
              <c:strCache>
                <c:ptCount val="3"/>
                <c:pt idx="0">
                  <c:v>IMPORTACIÓN</c:v>
                </c:pt>
                <c:pt idx="1">
                  <c:v>EXPORTACIÓN </c:v>
                </c:pt>
                <c:pt idx="2">
                  <c:v>TRÁNSITO</c:v>
                </c:pt>
              </c:strCache>
            </c:strRef>
          </c:cat>
          <c:val>
            <c:numRef>
              <c:f>'CARGAS G.'!$B$108:$B$110</c:f>
              <c:numCache>
                <c:formatCode>#,##0</c:formatCode>
                <c:ptCount val="3"/>
                <c:pt idx="0">
                  <c:v>6201582</c:v>
                </c:pt>
                <c:pt idx="1">
                  <c:v>1218763.3799999999</c:v>
                </c:pt>
                <c:pt idx="2">
                  <c:v>1328970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C7-48E5-ABAC-F7D6CB74CDDD}"/>
            </c:ext>
          </c:extLst>
        </c:ser>
        <c:ser>
          <c:idx val="1"/>
          <c:order val="1"/>
          <c:tx>
            <c:strRef>
              <c:f>'CARGAS G.'!$C$107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6913073459746911E-17"/>
                  <c:y val="-2.3726033475502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6F8-49C0-97FC-17784480DB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33761412588207E-3"/>
                  <c:y val="-1.9239458403266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6F8-49C0-97FC-17784480DB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1111556574777416E-3"/>
                  <c:y val="-2.53226536360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6F8-49C0-97FC-17784480DB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G.'!$A$108:$A$110</c:f>
              <c:strCache>
                <c:ptCount val="3"/>
                <c:pt idx="0">
                  <c:v>IMPORTACIÓN</c:v>
                </c:pt>
                <c:pt idx="1">
                  <c:v>EXPORTACIÓN </c:v>
                </c:pt>
                <c:pt idx="2">
                  <c:v>TRÁNSITO</c:v>
                </c:pt>
              </c:strCache>
            </c:strRef>
          </c:cat>
          <c:val>
            <c:numRef>
              <c:f>'CARGAS G.'!$C$108:$C$110</c:f>
              <c:numCache>
                <c:formatCode>#,##0</c:formatCode>
                <c:ptCount val="3"/>
                <c:pt idx="0">
                  <c:v>6143352.8499999996</c:v>
                </c:pt>
                <c:pt idx="1">
                  <c:v>1384194</c:v>
                </c:pt>
                <c:pt idx="2">
                  <c:v>1298447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C7-48E5-ABAC-F7D6CB74CD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40606912"/>
        <c:axId val="1740607456"/>
        <c:axId val="0"/>
      </c:bar3DChart>
      <c:catAx>
        <c:axId val="174060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07456"/>
        <c:crosses val="autoZero"/>
        <c:auto val="1"/>
        <c:lblAlgn val="ctr"/>
        <c:lblOffset val="100"/>
        <c:noMultiLvlLbl val="0"/>
      </c:catAx>
      <c:valAx>
        <c:axId val="17406074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0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DEL MOVIMENTO DE CARGAS EN IMPORTACIÓN (EN T.M)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  OCTUBRE-DICIEMBRE 2025 Vs. 2024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25563965519341852"/>
          <c:y val="2.5015660025165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096605575465679E-2"/>
          <c:y val="0.11562250324104928"/>
          <c:w val="0.86882283568771912"/>
          <c:h val="0.716547009391603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'CARGAS G.'!$B$17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449754863956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2F0-4B2F-8C32-596574689D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756331264472082E-17"/>
                  <c:y val="-4.8325162131870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F0-4B2F-8C32-596574689D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9.6650324263740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2F0-4B2F-8C32-596574689D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976436287409841E-3"/>
                  <c:y val="-1.6913806746154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2F0-4B2F-8C32-596574689D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G.'!$A$18:$A$21</c:f>
              <c:strCache>
                <c:ptCount val="4"/>
                <c:pt idx="0">
                  <c:v> CARGA GENERAL SUELTA</c:v>
                </c:pt>
                <c:pt idx="1">
                  <c:v> CARGA CONTENERIZADA</c:v>
                </c:pt>
                <c:pt idx="2">
                  <c:v> CARGA GRANEL SÓLIDA</c:v>
                </c:pt>
                <c:pt idx="3">
                  <c:v>CARGA GRANEL LÍQUIDA</c:v>
                </c:pt>
              </c:strCache>
            </c:strRef>
          </c:cat>
          <c:val>
            <c:numRef>
              <c:f>'CARGAS G.'!$B$18:$B$21</c:f>
              <c:numCache>
                <c:formatCode>#,##0</c:formatCode>
                <c:ptCount val="4"/>
                <c:pt idx="0">
                  <c:v>585163</c:v>
                </c:pt>
                <c:pt idx="1">
                  <c:v>1662527</c:v>
                </c:pt>
                <c:pt idx="2">
                  <c:v>1831552</c:v>
                </c:pt>
                <c:pt idx="3">
                  <c:v>2122340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2D-4DD9-A42A-4D1A8F2B9897}"/>
            </c:ext>
          </c:extLst>
        </c:ser>
        <c:ser>
          <c:idx val="1"/>
          <c:order val="1"/>
          <c:tx>
            <c:strRef>
              <c:f>'CARGAS G.'!$C$17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1.0982593072248198E-16"/>
                  <c:y val="-7.24877431978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B8F-4BAB-8665-E79F5DDAD5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976436287409841E-3"/>
                  <c:y val="-1.2081290532967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B8F-4BAB-8665-E79F5DDAD5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G.'!$A$18:$A$21</c:f>
              <c:strCache>
                <c:ptCount val="4"/>
                <c:pt idx="0">
                  <c:v> CARGA GENERAL SUELTA</c:v>
                </c:pt>
                <c:pt idx="1">
                  <c:v> CARGA CONTENERIZADA</c:v>
                </c:pt>
                <c:pt idx="2">
                  <c:v> CARGA GRANEL SÓLIDA</c:v>
                </c:pt>
                <c:pt idx="3">
                  <c:v>CARGA GRANEL LÍQUIDA</c:v>
                </c:pt>
              </c:strCache>
            </c:strRef>
          </c:cat>
          <c:val>
            <c:numRef>
              <c:f>'CARGAS G.'!$C$18:$C$21</c:f>
              <c:numCache>
                <c:formatCode>#,##0</c:formatCode>
                <c:ptCount val="4"/>
                <c:pt idx="0">
                  <c:v>538036.84000000008</c:v>
                </c:pt>
                <c:pt idx="1">
                  <c:v>1666100.01</c:v>
                </c:pt>
                <c:pt idx="2">
                  <c:v>1800426</c:v>
                </c:pt>
                <c:pt idx="3">
                  <c:v>2138790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2D-4DD9-A42A-4D1A8F2B9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40609632"/>
        <c:axId val="1740612352"/>
        <c:axId val="0"/>
      </c:bar3DChart>
      <c:catAx>
        <c:axId val="17406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12352"/>
        <c:crosses val="autoZero"/>
        <c:auto val="1"/>
        <c:lblAlgn val="ctr"/>
        <c:lblOffset val="100"/>
        <c:noMultiLvlLbl val="0"/>
      </c:catAx>
      <c:valAx>
        <c:axId val="17406123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79140264740907"/>
          <c:y val="0.93433863089194802"/>
          <c:w val="0.15571630923697832"/>
          <c:h val="4.8438803840858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MOVIMIENTO DE CARGAS</a:t>
            </a:r>
            <a:r>
              <a:rPr lang="es-DO" sz="1100" b="1" baseline="0">
                <a:latin typeface="+mn-lt"/>
              </a:rPr>
              <a:t> EN CALIDAD DE TRÁNSITO ENTRADA Y SALIDA (EN T.M.)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COMPARATIVO OCTUBRE- DICIEMBRE 2025 VS. 2024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7998580369905482E-2"/>
          <c:y val="0.13863898824462687"/>
          <c:w val="0.92498768174945678"/>
          <c:h val="0.769203228333211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'CARGAS G.'!$A$32</c:f>
              <c:strCache>
                <c:ptCount val="1"/>
                <c:pt idx="0">
                  <c:v>ENTRADA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'CARGAS G.'!$B$31:$C$31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'CARGAS G.'!$B$32:$C$32</c:f>
              <c:numCache>
                <c:formatCode>#,##0</c:formatCode>
                <c:ptCount val="2"/>
                <c:pt idx="0">
                  <c:v>810761</c:v>
                </c:pt>
                <c:pt idx="1">
                  <c:v>713909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2D-4010-AA30-A14BFD4E4540}"/>
            </c:ext>
          </c:extLst>
        </c:ser>
        <c:ser>
          <c:idx val="1"/>
          <c:order val="1"/>
          <c:tx>
            <c:strRef>
              <c:f>'CARGAS G.'!$A$33</c:f>
              <c:strCache>
                <c:ptCount val="1"/>
                <c:pt idx="0">
                  <c:v> SALIDA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'CARGAS G.'!$B$31:$C$31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'CARGAS G.'!$B$33:$C$33</c:f>
              <c:numCache>
                <c:formatCode>#,##0</c:formatCode>
                <c:ptCount val="2"/>
                <c:pt idx="0">
                  <c:v>518209</c:v>
                </c:pt>
                <c:pt idx="1">
                  <c:v>584538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2D-4010-AA30-A14BFD4E45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40614528"/>
        <c:axId val="1740608544"/>
      </c:barChart>
      <c:catAx>
        <c:axId val="174061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08544"/>
        <c:crosses val="autoZero"/>
        <c:auto val="1"/>
        <c:lblAlgn val="ctr"/>
        <c:lblOffset val="100"/>
        <c:noMultiLvlLbl val="0"/>
      </c:catAx>
      <c:valAx>
        <c:axId val="174060854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74061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88001796227331"/>
          <c:y val="0.90441310482308634"/>
          <c:w val="0.23157364714266451"/>
          <c:h val="7.5012224648401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DEL MOVIMIENTO DE CARGAS EN EXPORTACIÓN (EN T.M.)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OCTUBRE-DICIEMBREE  2025 VS 2024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'CARGAS G.'!$B$24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6.35129089987539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2E6-49C5-B85A-D785D579342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G.'!$A$25:$A$28</c:f>
              <c:strCache>
                <c:ptCount val="4"/>
                <c:pt idx="0">
                  <c:v> CARGA GENERAL  SUELTA</c:v>
                </c:pt>
                <c:pt idx="1">
                  <c:v> CARGA CONTENERIZADA</c:v>
                </c:pt>
                <c:pt idx="2">
                  <c:v> CARGA SÓLIDA</c:v>
                </c:pt>
                <c:pt idx="3">
                  <c:v>CARGA LÍQUIDA</c:v>
                </c:pt>
              </c:strCache>
            </c:strRef>
          </c:cat>
          <c:val>
            <c:numRef>
              <c:f>'CARGAS G.'!$B$25:$B$28</c:f>
              <c:numCache>
                <c:formatCode>#,##0</c:formatCode>
                <c:ptCount val="4"/>
                <c:pt idx="0">
                  <c:v>216757</c:v>
                </c:pt>
                <c:pt idx="1">
                  <c:v>573057.38</c:v>
                </c:pt>
                <c:pt idx="2">
                  <c:v>187307</c:v>
                </c:pt>
                <c:pt idx="3">
                  <c:v>241642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A-4CDC-BB63-AFDFF94704F5}"/>
            </c:ext>
          </c:extLst>
        </c:ser>
        <c:ser>
          <c:idx val="1"/>
          <c:order val="1"/>
          <c:tx>
            <c:strRef>
              <c:f>'CARGAS G.'!$C$24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90538726996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2E6-49C5-B85A-D785D579342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G.'!$A$25:$A$28</c:f>
              <c:strCache>
                <c:ptCount val="4"/>
                <c:pt idx="0">
                  <c:v> CARGA GENERAL  SUELTA</c:v>
                </c:pt>
                <c:pt idx="1">
                  <c:v> CARGA CONTENERIZADA</c:v>
                </c:pt>
                <c:pt idx="2">
                  <c:v> CARGA SÓLIDA</c:v>
                </c:pt>
                <c:pt idx="3">
                  <c:v>CARGA LÍQUIDA</c:v>
                </c:pt>
              </c:strCache>
            </c:strRef>
          </c:cat>
          <c:val>
            <c:numRef>
              <c:f>'CARGAS G.'!$C$25:$C$28</c:f>
              <c:numCache>
                <c:formatCode>#,##0</c:formatCode>
                <c:ptCount val="4"/>
                <c:pt idx="0">
                  <c:v>176142</c:v>
                </c:pt>
                <c:pt idx="1">
                  <c:v>588877</c:v>
                </c:pt>
                <c:pt idx="2">
                  <c:v>277845</c:v>
                </c:pt>
                <c:pt idx="3">
                  <c:v>341330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9A-4CDC-BB63-AFDFF94704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40615616"/>
        <c:axId val="1740604192"/>
        <c:axId val="0"/>
      </c:bar3DChart>
      <c:catAx>
        <c:axId val="17406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04192"/>
        <c:crosses val="autoZero"/>
        <c:auto val="1"/>
        <c:lblAlgn val="ctr"/>
        <c:lblOffset val="100"/>
        <c:noMultiLvlLbl val="0"/>
      </c:catAx>
      <c:valAx>
        <c:axId val="17406041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1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CANTIDAD</a:t>
            </a:r>
            <a:r>
              <a:rPr lang="es-DO" sz="1100" b="1" baseline="0">
                <a:latin typeface="+mn-lt"/>
              </a:rPr>
              <a:t> DE CRUCEROS ARRIBADOS  POR PUERTOS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 OCTUBRE-DICIEMBRE 2025</a:t>
            </a:r>
            <a:endParaRPr lang="es-DO" sz="11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1.3237822648237318E-2"/>
          <c:y val="0.17612827572006007"/>
          <c:w val="0.97352435470352539"/>
          <c:h val="0.724758620597441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PASAJEROS!$B$47:$B$54</c:f>
              <c:strCache>
                <c:ptCount val="8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PEDERNALES (CR)</c:v>
                </c:pt>
              </c:strCache>
            </c:strRef>
          </c:cat>
          <c:val>
            <c:numRef>
              <c:f>PASAJEROS!$C$47:$C$54</c:f>
              <c:numCache>
                <c:formatCode>General</c:formatCode>
                <c:ptCount val="8"/>
                <c:pt idx="0" formatCode="#,##0">
                  <c:v>59</c:v>
                </c:pt>
                <c:pt idx="1">
                  <c:v>94</c:v>
                </c:pt>
                <c:pt idx="2">
                  <c:v>30</c:v>
                </c:pt>
                <c:pt idx="3">
                  <c:v>10</c:v>
                </c:pt>
                <c:pt idx="4">
                  <c:v>9</c:v>
                </c:pt>
                <c:pt idx="5">
                  <c:v>39</c:v>
                </c:pt>
                <c:pt idx="6">
                  <c:v>4</c:v>
                </c:pt>
                <c:pt idx="7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7C-487A-819D-77A4DDA803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0608000"/>
        <c:axId val="1740605824"/>
      </c:barChart>
      <c:catAx>
        <c:axId val="174060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05824"/>
        <c:crosses val="autoZero"/>
        <c:auto val="1"/>
        <c:lblAlgn val="ctr"/>
        <c:lblOffset val="100"/>
        <c:noMultiLvlLbl val="0"/>
      </c:catAx>
      <c:valAx>
        <c:axId val="1740605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0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/>
              <a:t>COMPARATIVA</a:t>
            </a:r>
            <a:r>
              <a:rPr lang="es-DO" sz="1100" b="1" baseline="0"/>
              <a:t> DE CRUCERISTAS POR PUERTOS</a:t>
            </a:r>
          </a:p>
          <a:p>
            <a:pPr>
              <a:defRPr/>
            </a:pPr>
            <a:r>
              <a:rPr lang="es-DO" sz="1100" b="1" baseline="0"/>
              <a:t>OCTUBRE-DICIEMBRE 2025</a:t>
            </a:r>
            <a:endParaRPr lang="es-DO" sz="1100" b="1"/>
          </a:p>
        </c:rich>
      </c:tx>
      <c:layout>
        <c:manualLayout>
          <c:xMode val="edge"/>
          <c:yMode val="edge"/>
          <c:x val="0.31407936878863313"/>
          <c:y val="2.113606047687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PASAJEROS!$A$118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PASAJEROS!$B$117:$J$117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PASAJEROS!$B$118:$J$118</c:f>
              <c:numCache>
                <c:formatCode>#,##0</c:formatCode>
                <c:ptCount val="9"/>
                <c:pt idx="0">
                  <c:v>33638</c:v>
                </c:pt>
                <c:pt idx="1">
                  <c:v>0</c:v>
                </c:pt>
                <c:pt idx="2">
                  <c:v>5097</c:v>
                </c:pt>
                <c:pt idx="3">
                  <c:v>0</c:v>
                </c:pt>
                <c:pt idx="4">
                  <c:v>0</c:v>
                </c:pt>
                <c:pt idx="5">
                  <c:v>2104</c:v>
                </c:pt>
                <c:pt idx="6">
                  <c:v>7778</c:v>
                </c:pt>
                <c:pt idx="7">
                  <c:v>43764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6C-44A9-8F2C-C1C7867999FC}"/>
            </c:ext>
          </c:extLst>
        </c:ser>
        <c:ser>
          <c:idx val="1"/>
          <c:order val="1"/>
          <c:tx>
            <c:strRef>
              <c:f>PASAJEROS!$A$119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PASAJEROS!$B$117:$J$117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PASAJEROS!$B$119:$J$119</c:f>
              <c:numCache>
                <c:formatCode>#,##0</c:formatCode>
                <c:ptCount val="9"/>
                <c:pt idx="0">
                  <c:v>89661</c:v>
                </c:pt>
                <c:pt idx="1">
                  <c:v>0</c:v>
                </c:pt>
                <c:pt idx="2">
                  <c:v>21939</c:v>
                </c:pt>
                <c:pt idx="3">
                  <c:v>5855</c:v>
                </c:pt>
                <c:pt idx="4">
                  <c:v>1955</c:v>
                </c:pt>
                <c:pt idx="5">
                  <c:v>2656</c:v>
                </c:pt>
                <c:pt idx="6">
                  <c:v>31237</c:v>
                </c:pt>
                <c:pt idx="7">
                  <c:v>123934</c:v>
                </c:pt>
                <c:pt idx="8">
                  <c:v>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6C-44A9-8F2C-C1C7867999FC}"/>
            </c:ext>
          </c:extLst>
        </c:ser>
        <c:ser>
          <c:idx val="2"/>
          <c:order val="2"/>
          <c:tx>
            <c:strRef>
              <c:f>PASAJEROS!$A$120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PASAJEROS!$B$117:$J$117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PASAJEROS!$B$120:$J$120</c:f>
              <c:numCache>
                <c:formatCode>#,##0</c:formatCode>
                <c:ptCount val="9"/>
                <c:pt idx="0">
                  <c:v>110157</c:v>
                </c:pt>
                <c:pt idx="1">
                  <c:v>0</c:v>
                </c:pt>
                <c:pt idx="2">
                  <c:v>44005</c:v>
                </c:pt>
                <c:pt idx="3">
                  <c:v>14560</c:v>
                </c:pt>
                <c:pt idx="4">
                  <c:v>16115</c:v>
                </c:pt>
                <c:pt idx="5">
                  <c:v>7423</c:v>
                </c:pt>
                <c:pt idx="6">
                  <c:v>43543</c:v>
                </c:pt>
                <c:pt idx="7">
                  <c:v>170411</c:v>
                </c:pt>
                <c:pt idx="8">
                  <c:v>6076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6C-44A9-8F2C-C1C7867999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40604736"/>
        <c:axId val="1740606368"/>
      </c:barChart>
      <c:catAx>
        <c:axId val="17406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06368"/>
        <c:crosses val="autoZero"/>
        <c:auto val="1"/>
        <c:lblAlgn val="ctr"/>
        <c:lblOffset val="100"/>
        <c:noMultiLvlLbl val="0"/>
      </c:catAx>
      <c:valAx>
        <c:axId val="1740606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0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/>
              <a:t>Gráfica</a:t>
            </a:r>
            <a:r>
              <a:rPr lang="es-DO" sz="1100" b="1" baseline="0"/>
              <a:t> comparativa del Movimiento de Cruceros</a:t>
            </a:r>
          </a:p>
          <a:p>
            <a:pPr>
              <a:defRPr/>
            </a:pPr>
            <a:r>
              <a:rPr lang="es-DO" sz="1100" b="1" baseline="0"/>
              <a:t>Octubre-Diciembre 2025 Vs. 2024</a:t>
            </a:r>
            <a:endParaRPr lang="es-DO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786663715228367"/>
          <c:y val="9.7734204793028329E-2"/>
          <c:w val="0.84650504028361917"/>
          <c:h val="0.8739433551198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PASAJEROS!$C$161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PASAJEROS!$B$162:$B$169</c:f>
              <c:strCache>
                <c:ptCount val="8"/>
                <c:pt idx="0">
                  <c:v>AMBER COVE </c:v>
                </c:pt>
                <c:pt idx="1">
                  <c:v>TAINO  BAY</c:v>
                </c:pt>
                <c:pt idx="2">
                  <c:v>LA ROMANA</c:v>
                </c:pt>
                <c:pt idx="3">
                  <c:v>SANTA BÁRBARA SAMANÁ</c:v>
                </c:pt>
                <c:pt idx="4">
                  <c:v>SANTO DOMINGO  CRUCERO</c:v>
                </c:pt>
                <c:pt idx="5">
                  <c:v>SANTO DOMINGO (FERRY)</c:v>
                </c:pt>
                <c:pt idx="6">
                  <c:v>ISLAS CATALINA</c:v>
                </c:pt>
                <c:pt idx="7">
                  <c:v>CABO ROJO PEDERNALES </c:v>
                </c:pt>
              </c:strCache>
            </c:strRef>
          </c:cat>
          <c:val>
            <c:numRef>
              <c:f>PASAJEROS!$C$162:$C$169</c:f>
              <c:numCache>
                <c:formatCode>General</c:formatCode>
                <c:ptCount val="8"/>
                <c:pt idx="0">
                  <c:v>76</c:v>
                </c:pt>
                <c:pt idx="1">
                  <c:v>89</c:v>
                </c:pt>
                <c:pt idx="2">
                  <c:v>31</c:v>
                </c:pt>
                <c:pt idx="3">
                  <c:v>8</c:v>
                </c:pt>
                <c:pt idx="4">
                  <c:v>4</c:v>
                </c:pt>
                <c:pt idx="5">
                  <c:v>35</c:v>
                </c:pt>
                <c:pt idx="6">
                  <c:v>6</c:v>
                </c:pt>
                <c:pt idx="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D4-4696-A337-672711A9CA1B}"/>
            </c:ext>
          </c:extLst>
        </c:ser>
        <c:ser>
          <c:idx val="1"/>
          <c:order val="1"/>
          <c:tx>
            <c:strRef>
              <c:f>PASAJEROS!$D$161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PASAJEROS!$B$162:$B$169</c:f>
              <c:strCache>
                <c:ptCount val="8"/>
                <c:pt idx="0">
                  <c:v>AMBER COVE </c:v>
                </c:pt>
                <c:pt idx="1">
                  <c:v>TAINO  BAY</c:v>
                </c:pt>
                <c:pt idx="2">
                  <c:v>LA ROMANA</c:v>
                </c:pt>
                <c:pt idx="3">
                  <c:v>SANTA BÁRBARA SAMANÁ</c:v>
                </c:pt>
                <c:pt idx="4">
                  <c:v>SANTO DOMINGO  CRUCERO</c:v>
                </c:pt>
                <c:pt idx="5">
                  <c:v>SANTO DOMINGO (FERRY)</c:v>
                </c:pt>
                <c:pt idx="6">
                  <c:v>ISLAS CATALINA</c:v>
                </c:pt>
                <c:pt idx="7">
                  <c:v>CABO ROJO PEDERNALES </c:v>
                </c:pt>
              </c:strCache>
            </c:strRef>
          </c:cat>
          <c:val>
            <c:numRef>
              <c:f>PASAJEROS!$D$162:$D$169</c:f>
              <c:numCache>
                <c:formatCode>General</c:formatCode>
                <c:ptCount val="8"/>
                <c:pt idx="0">
                  <c:v>59</c:v>
                </c:pt>
                <c:pt idx="1">
                  <c:v>94</c:v>
                </c:pt>
                <c:pt idx="2">
                  <c:v>30</c:v>
                </c:pt>
                <c:pt idx="3">
                  <c:v>10</c:v>
                </c:pt>
                <c:pt idx="4">
                  <c:v>9</c:v>
                </c:pt>
                <c:pt idx="5">
                  <c:v>39</c:v>
                </c:pt>
                <c:pt idx="6">
                  <c:v>4</c:v>
                </c:pt>
                <c:pt idx="7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D4-4696-A337-672711A9CA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40616160"/>
        <c:axId val="1740611808"/>
      </c:barChart>
      <c:catAx>
        <c:axId val="174061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11808"/>
        <c:crosses val="autoZero"/>
        <c:auto val="1"/>
        <c:lblAlgn val="ctr"/>
        <c:lblOffset val="100"/>
        <c:noMultiLvlLbl val="0"/>
      </c:catAx>
      <c:valAx>
        <c:axId val="174061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061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762568862444026"/>
          <c:y val="0.44661570280430113"/>
          <c:w val="2.9284379434562493E-2"/>
          <c:h val="0.11507436570428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REPRESENTACIÓN PORCENTUAL</a:t>
            </a:r>
          </a:p>
        </c:rich>
      </c:tx>
      <c:layout>
        <c:manualLayout>
          <c:xMode val="edge"/>
          <c:yMode val="edge"/>
          <c:x val="2.8971065478319506E-2"/>
          <c:y val="2.4383483602150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208907342536921E-2"/>
          <c:y val="0.11893519753239844"/>
          <c:w val="0.8711409605350694"/>
          <c:h val="0.79779599140416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8F1-49A5-B6AD-E3706824A1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8F1-49A5-B6AD-E3706824A1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8F1-49A5-B6AD-E3706824A1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8F1-49A5-B6AD-E3706824A1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8F1-49A5-B6AD-E3706824A1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8F1-49A5-B6AD-E3706824A1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8F1-49A5-B6AD-E3706824A10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8F1-49A5-B6AD-E3706824A10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88F1-49A5-B6AD-E3706824A10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8F1-49A5-B6AD-E3706824A10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88F1-49A5-B6AD-E3706824A10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8F1-49A5-B6AD-E3706824A10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88F1-49A5-B6AD-E3706824A10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8F1-49A5-B6AD-E3706824A10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88F1-49A5-B6AD-E3706824A10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8F1-49A5-B6AD-E3706824A10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88F1-49A5-B6AD-E3706824A107}"/>
              </c:ext>
            </c:extLst>
          </c:dPt>
          <c:dPt>
            <c:idx val="17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8F1-49A5-B6AD-E3706824A10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88F1-49A5-B6AD-E3706824A10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8F1-49A5-B6AD-E3706824A10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8F1-49A5-B6AD-E3706824A10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88F1-49A5-B6AD-E3706824A10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5167-4689-97C2-39A7999396DD}"/>
              </c:ext>
            </c:extLst>
          </c:dPt>
          <c:dLbls>
            <c:dLbl>
              <c:idx val="0"/>
              <c:layout>
                <c:manualLayout>
                  <c:x val="-8.1746230068318618E-2"/>
                  <c:y val="-1.30075499782870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512695601188347"/>
                  <c:y val="-8.14731254564266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157893705321567E-3"/>
                  <c:y val="-4.56260882678615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0880544245352201E-2"/>
                  <c:y val="-0.1251668619207133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5372850857207256E-2"/>
                  <c:y val="2.25139668314806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7307250861127036E-2"/>
                  <c:y val="5.56709664446960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8329719784607999E-2"/>
                  <c:y val="3.75174018132794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0602805257080515E-2"/>
                  <c:y val="-2.119286026466115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9.1251802691256767E-3"/>
                  <c:y val="5.25824500356763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1710858121869278E-2"/>
                  <c:y val="-0.1312060067498788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055173760597949E-2"/>
                  <c:y val="2.55775237690966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493214286297586E-2"/>
                  <c:y val="-7.3010817399996009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88F1-49A5-B6AD-E3706824A1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2.3305653958407849E-2"/>
                  <c:y val="-3.89446297690044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5167-4689-97C2-39A7999396D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'Representacion porcentual buque'!$A$7:$A$29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'Representacion porcentual buque'!$N$7:$N$29</c:f>
              <c:numCache>
                <c:formatCode>0%</c:formatCode>
                <c:ptCount val="23"/>
                <c:pt idx="0">
                  <c:v>3.9176626826029216E-2</c:v>
                </c:pt>
                <c:pt idx="1">
                  <c:v>0</c:v>
                </c:pt>
                <c:pt idx="2">
                  <c:v>8.6321381142098266E-3</c:v>
                </c:pt>
                <c:pt idx="3">
                  <c:v>1.1952191235059761E-2</c:v>
                </c:pt>
                <c:pt idx="4">
                  <c:v>1.3944223107569721E-2</c:v>
                </c:pt>
                <c:pt idx="5">
                  <c:v>7.3041168658698535E-3</c:v>
                </c:pt>
                <c:pt idx="6">
                  <c:v>0</c:v>
                </c:pt>
                <c:pt idx="7">
                  <c:v>0.18393094289508632</c:v>
                </c:pt>
                <c:pt idx="8">
                  <c:v>5.7104913678618856E-2</c:v>
                </c:pt>
                <c:pt idx="9">
                  <c:v>2.5232403718459494E-2</c:v>
                </c:pt>
                <c:pt idx="10">
                  <c:v>1.7264276228419653E-2</c:v>
                </c:pt>
                <c:pt idx="11">
                  <c:v>6.2416998671978752E-2</c:v>
                </c:pt>
                <c:pt idx="12">
                  <c:v>1.5936254980079681E-2</c:v>
                </c:pt>
                <c:pt idx="13">
                  <c:v>1.3280212483399735E-2</c:v>
                </c:pt>
                <c:pt idx="14">
                  <c:v>7.3041168658698535E-3</c:v>
                </c:pt>
                <c:pt idx="15">
                  <c:v>0.11553784860557768</c:v>
                </c:pt>
                <c:pt idx="16">
                  <c:v>5.9760956175298804E-3</c:v>
                </c:pt>
                <c:pt idx="17">
                  <c:v>0.21779548472775564</c:v>
                </c:pt>
                <c:pt idx="18">
                  <c:v>7.8353253652058433E-2</c:v>
                </c:pt>
                <c:pt idx="19">
                  <c:v>2.6560424966799467E-3</c:v>
                </c:pt>
                <c:pt idx="20">
                  <c:v>1.9920318725099601E-2</c:v>
                </c:pt>
                <c:pt idx="21">
                  <c:v>1.3944223107569721E-2</c:v>
                </c:pt>
                <c:pt idx="22">
                  <c:v>8.233731739707835E-2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F1-49A5-B6AD-E3706824A1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CANTIDAD</a:t>
            </a:r>
            <a:r>
              <a:rPr lang="en-US" sz="1100" b="1" baseline="0"/>
              <a:t> DE CRUCERISTAS ARRIBADOS</a:t>
            </a:r>
          </a:p>
          <a:p>
            <a:pPr>
              <a:defRPr/>
            </a:pPr>
            <a:r>
              <a:rPr lang="en-US" sz="1100" b="1" baseline="0"/>
              <a:t>OCTUBRE-DICIEMBRE 2025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PASAJEROS!$B$29:$B$36</c:f>
              <c:strCache>
                <c:ptCount val="8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PEDERNALES (CR)</c:v>
                </c:pt>
              </c:strCache>
            </c:strRef>
          </c:cat>
          <c:val>
            <c:numRef>
              <c:f>PASAJEROS!$C$29:$C$36</c:f>
              <c:numCache>
                <c:formatCode>#,##0</c:formatCode>
                <c:ptCount val="8"/>
                <c:pt idx="0">
                  <c:v>233456</c:v>
                </c:pt>
                <c:pt idx="1">
                  <c:v>338109</c:v>
                </c:pt>
                <c:pt idx="2">
                  <c:v>71041</c:v>
                </c:pt>
                <c:pt idx="3">
                  <c:v>20415</c:v>
                </c:pt>
                <c:pt idx="4">
                  <c:v>18070</c:v>
                </c:pt>
                <c:pt idx="5">
                  <c:v>12183</c:v>
                </c:pt>
                <c:pt idx="6">
                  <c:v>6900</c:v>
                </c:pt>
                <c:pt idx="7">
                  <c:v>82558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F9-4DD7-AB44-799585E89D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40602560"/>
        <c:axId val="1740610176"/>
      </c:barChart>
      <c:catAx>
        <c:axId val="174060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10176"/>
        <c:crosses val="autoZero"/>
        <c:auto val="1"/>
        <c:lblAlgn val="ctr"/>
        <c:lblOffset val="100"/>
        <c:noMultiLvlLbl val="0"/>
      </c:catAx>
      <c:valAx>
        <c:axId val="17406101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0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PASAJEROS!$E$65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PASAJEROS!$D$66:$D$73</c:f>
              <c:strCache>
                <c:ptCount val="8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PEDERNALES (CR)</c:v>
                </c:pt>
              </c:strCache>
            </c:strRef>
          </c:cat>
          <c:val>
            <c:numRef>
              <c:f>PASAJEROS!$E$66:$E$73</c:f>
              <c:numCache>
                <c:formatCode>#,##0</c:formatCode>
                <c:ptCount val="8"/>
                <c:pt idx="0">
                  <c:v>323440</c:v>
                </c:pt>
                <c:pt idx="1">
                  <c:v>268813</c:v>
                </c:pt>
                <c:pt idx="2">
                  <c:v>79376</c:v>
                </c:pt>
                <c:pt idx="3">
                  <c:v>12024</c:v>
                </c:pt>
                <c:pt idx="4">
                  <c:v>3955</c:v>
                </c:pt>
                <c:pt idx="5">
                  <c:v>12425</c:v>
                </c:pt>
                <c:pt idx="6">
                  <c:v>9312</c:v>
                </c:pt>
                <c:pt idx="7">
                  <c:v>5099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F-4EE9-A3E8-270E0E358B51}"/>
            </c:ext>
          </c:extLst>
        </c:ser>
        <c:ser>
          <c:idx val="1"/>
          <c:order val="1"/>
          <c:tx>
            <c:strRef>
              <c:f>PASAJEROS!$F$65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PASAJEROS!$D$66:$D$73</c:f>
              <c:strCache>
                <c:ptCount val="8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PEDERNALES (CR)</c:v>
                </c:pt>
              </c:strCache>
            </c:strRef>
          </c:cat>
          <c:val>
            <c:numRef>
              <c:f>PASAJEROS!$F$66:$F$73</c:f>
              <c:numCache>
                <c:formatCode>#,##0</c:formatCode>
                <c:ptCount val="8"/>
                <c:pt idx="0">
                  <c:v>233456</c:v>
                </c:pt>
                <c:pt idx="1">
                  <c:v>338109</c:v>
                </c:pt>
                <c:pt idx="2">
                  <c:v>71041</c:v>
                </c:pt>
                <c:pt idx="3">
                  <c:v>20415</c:v>
                </c:pt>
                <c:pt idx="4">
                  <c:v>18070</c:v>
                </c:pt>
                <c:pt idx="5">
                  <c:v>12183</c:v>
                </c:pt>
                <c:pt idx="6">
                  <c:v>6900</c:v>
                </c:pt>
                <c:pt idx="7">
                  <c:v>82558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1F-4EE9-A3E8-270E0E358B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40610720"/>
        <c:axId val="1740611264"/>
        <c:axId val="0"/>
      </c:bar3DChart>
      <c:catAx>
        <c:axId val="17406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0611264"/>
        <c:crosses val="autoZero"/>
        <c:auto val="1"/>
        <c:lblAlgn val="ctr"/>
        <c:lblOffset val="100"/>
        <c:noMultiLvlLbl val="0"/>
      </c:catAx>
      <c:valAx>
        <c:axId val="17406112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4061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cuerpo)"/>
                <a:ea typeface="+mj-ea"/>
                <a:cs typeface="+mj-cs"/>
              </a:defRPr>
            </a:pPr>
            <a:r>
              <a:rPr lang="es-DO" sz="1200" b="1">
                <a:latin typeface="Calibri (cuerpo)"/>
              </a:rPr>
              <a:t>COMPARATIVO DE LOS TIPOS DE EMBARCACIONES  2025 Vs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Calibri (cuerpo)"/>
              <a:ea typeface="+mj-ea"/>
              <a:cs typeface="+mj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1.6476291978056692E-2"/>
          <c:y val="0.10356075779327995"/>
          <c:w val="0.97410868403448236"/>
          <c:h val="0.73712369214263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EMB.'!$B$12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'COMPARATIVO EMB.'!$C$11:$M$11</c:f>
              <c:strCache>
                <c:ptCount val="11"/>
                <c:pt idx="0">
                  <c:v>CARGAS  GENERAL </c:v>
                </c:pt>
                <c:pt idx="1">
                  <c:v>PORTACONTENEDOR</c:v>
                </c:pt>
                <c:pt idx="2">
                  <c:v>GRANELEROS</c:v>
                </c:pt>
                <c:pt idx="3">
                  <c:v>TANQUEROS</c:v>
                </c:pt>
                <c:pt idx="4">
                  <c:v>CRUCEROS</c:v>
                </c:pt>
                <c:pt idx="5">
                  <c:v>PESQUEROS</c:v>
                </c:pt>
                <c:pt idx="6">
                  <c:v>REMOLCADORES</c:v>
                </c:pt>
                <c:pt idx="7">
                  <c:v>BARCAZAS</c:v>
                </c:pt>
                <c:pt idx="8">
                  <c:v>YATES</c:v>
                </c:pt>
                <c:pt idx="9">
                  <c:v>DRAGAS / OTROS</c:v>
                </c:pt>
                <c:pt idx="10">
                  <c:v>FERRIE</c:v>
                </c:pt>
              </c:strCache>
            </c:strRef>
          </c:cat>
          <c:val>
            <c:numRef>
              <c:f>'COMPARATIVO EMB.'!$C$12:$M$12</c:f>
              <c:numCache>
                <c:formatCode>#,##0</c:formatCode>
                <c:ptCount val="11"/>
                <c:pt idx="0">
                  <c:v>339</c:v>
                </c:pt>
                <c:pt idx="1">
                  <c:v>426</c:v>
                </c:pt>
                <c:pt idx="2">
                  <c:v>87</c:v>
                </c:pt>
                <c:pt idx="3">
                  <c:v>185</c:v>
                </c:pt>
                <c:pt idx="4">
                  <c:v>213</c:v>
                </c:pt>
                <c:pt idx="5">
                  <c:v>1</c:v>
                </c:pt>
                <c:pt idx="6">
                  <c:v>33</c:v>
                </c:pt>
                <c:pt idx="7">
                  <c:v>27</c:v>
                </c:pt>
                <c:pt idx="8">
                  <c:v>24</c:v>
                </c:pt>
                <c:pt idx="9">
                  <c:v>6</c:v>
                </c:pt>
                <c:pt idx="10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25-42CF-AEBF-FA784F15B5D4}"/>
            </c:ext>
          </c:extLst>
        </c:ser>
        <c:ser>
          <c:idx val="1"/>
          <c:order val="1"/>
          <c:tx>
            <c:strRef>
              <c:f>'COMPARATIVO EMB.'!$B$13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'COMPARATIVO EMB.'!$C$11:$M$11</c:f>
              <c:strCache>
                <c:ptCount val="11"/>
                <c:pt idx="0">
                  <c:v>CARGAS  GENERAL </c:v>
                </c:pt>
                <c:pt idx="1">
                  <c:v>PORTACONTENEDOR</c:v>
                </c:pt>
                <c:pt idx="2">
                  <c:v>GRANELEROS</c:v>
                </c:pt>
                <c:pt idx="3">
                  <c:v>TANQUEROS</c:v>
                </c:pt>
                <c:pt idx="4">
                  <c:v>CRUCEROS</c:v>
                </c:pt>
                <c:pt idx="5">
                  <c:v>PESQUEROS</c:v>
                </c:pt>
                <c:pt idx="6">
                  <c:v>REMOLCADORES</c:v>
                </c:pt>
                <c:pt idx="7">
                  <c:v>BARCAZAS</c:v>
                </c:pt>
                <c:pt idx="8">
                  <c:v>YATES</c:v>
                </c:pt>
                <c:pt idx="9">
                  <c:v>DRAGAS / OTROS</c:v>
                </c:pt>
                <c:pt idx="10">
                  <c:v>FERRIE</c:v>
                </c:pt>
              </c:strCache>
            </c:strRef>
          </c:cat>
          <c:val>
            <c:numRef>
              <c:f>'COMPARATIVO EMB.'!$C$13:$M$13</c:f>
              <c:numCache>
                <c:formatCode>#,##0</c:formatCode>
                <c:ptCount val="11"/>
                <c:pt idx="0" formatCode="General">
                  <c:v>286</c:v>
                </c:pt>
                <c:pt idx="1">
                  <c:v>522</c:v>
                </c:pt>
                <c:pt idx="2">
                  <c:v>96</c:v>
                </c:pt>
                <c:pt idx="3">
                  <c:v>219</c:v>
                </c:pt>
                <c:pt idx="4">
                  <c:v>226</c:v>
                </c:pt>
                <c:pt idx="5">
                  <c:v>0</c:v>
                </c:pt>
                <c:pt idx="6">
                  <c:v>43</c:v>
                </c:pt>
                <c:pt idx="7">
                  <c:v>36</c:v>
                </c:pt>
                <c:pt idx="8">
                  <c:v>35</c:v>
                </c:pt>
                <c:pt idx="9">
                  <c:v>4</c:v>
                </c:pt>
                <c:pt idx="10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25-42CF-AEBF-FA784F15B5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556177312"/>
        <c:axId val="1556181120"/>
      </c:barChart>
      <c:catAx>
        <c:axId val="155617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6181120"/>
        <c:crosses val="autoZero"/>
        <c:auto val="1"/>
        <c:lblAlgn val="ctr"/>
        <c:lblOffset val="100"/>
        <c:noMultiLvlLbl val="0"/>
      </c:catAx>
      <c:valAx>
        <c:axId val="15561811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61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COMPARATIVO</a:t>
            </a:r>
            <a:r>
              <a:rPr lang="es-DO" b="1" baseline="0"/>
              <a:t> DEL MOVIMIENTO DE EMBARCACIONES 2025 Vs. 2024</a:t>
            </a:r>
            <a:endParaRPr lang="es-D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'COMPARATIVO EMB.'!$C$66</c:f>
              <c:strCache>
                <c:ptCount val="1"/>
                <c:pt idx="0">
                  <c:v>T4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20"/>
              <c:layout>
                <c:manualLayout>
                  <c:x val="-3.7929486098770069E-3"/>
                  <c:y val="-9.4744833476280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A7-4937-9060-1788917B80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EMB.'!$B$67:$B$89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'COMPARATIVO EMB.'!$C$67:$C$89</c:f>
              <c:numCache>
                <c:formatCode>General</c:formatCode>
                <c:ptCount val="23"/>
                <c:pt idx="0">
                  <c:v>76</c:v>
                </c:pt>
                <c:pt idx="1">
                  <c:v>2</c:v>
                </c:pt>
                <c:pt idx="2">
                  <c:v>13</c:v>
                </c:pt>
                <c:pt idx="3">
                  <c:v>14</c:v>
                </c:pt>
                <c:pt idx="4">
                  <c:v>31</c:v>
                </c:pt>
                <c:pt idx="5">
                  <c:v>7</c:v>
                </c:pt>
                <c:pt idx="6">
                  <c:v>0</c:v>
                </c:pt>
                <c:pt idx="7">
                  <c:v>252</c:v>
                </c:pt>
                <c:pt idx="8">
                  <c:v>61</c:v>
                </c:pt>
                <c:pt idx="9">
                  <c:v>35</c:v>
                </c:pt>
                <c:pt idx="10">
                  <c:v>14</c:v>
                </c:pt>
                <c:pt idx="11">
                  <c:v>89</c:v>
                </c:pt>
                <c:pt idx="12">
                  <c:v>35</c:v>
                </c:pt>
                <c:pt idx="13">
                  <c:v>2</c:v>
                </c:pt>
                <c:pt idx="14">
                  <c:v>7</c:v>
                </c:pt>
                <c:pt idx="15">
                  <c:v>128</c:v>
                </c:pt>
                <c:pt idx="16">
                  <c:v>9</c:v>
                </c:pt>
                <c:pt idx="17">
                  <c:v>304</c:v>
                </c:pt>
                <c:pt idx="18">
                  <c:v>112</c:v>
                </c:pt>
                <c:pt idx="19">
                  <c:v>6</c:v>
                </c:pt>
                <c:pt idx="20">
                  <c:v>30</c:v>
                </c:pt>
                <c:pt idx="21">
                  <c:v>19</c:v>
                </c:pt>
                <c:pt idx="22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8A-43A3-8053-8955DFF67870}"/>
            </c:ext>
          </c:extLst>
        </c:ser>
        <c:ser>
          <c:idx val="1"/>
          <c:order val="1"/>
          <c:tx>
            <c:strRef>
              <c:f>'COMPARATIVO EMB.'!$D$66</c:f>
              <c:strCache>
                <c:ptCount val="1"/>
                <c:pt idx="0">
                  <c:v>T4 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8"/>
              <c:layout>
                <c:manualLayout>
                  <c:x val="1.3275320134568969E-2"/>
                  <c:y val="-9.4744833476280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A7-4937-9060-1788917B80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5.6894229148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3A7-4937-9060-1788917B80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1.5171794439507473E-2"/>
                  <c:y val="-7.751939561728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A7-4937-9060-1788917B80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EMB.'!$B$67:$B$89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'COMPARATIVO EMB.'!$D$67:$D$89</c:f>
              <c:numCache>
                <c:formatCode>#,##0</c:formatCode>
                <c:ptCount val="23"/>
                <c:pt idx="0">
                  <c:v>59</c:v>
                </c:pt>
                <c:pt idx="1">
                  <c:v>0</c:v>
                </c:pt>
                <c:pt idx="2">
                  <c:v>13</c:v>
                </c:pt>
                <c:pt idx="3">
                  <c:v>18</c:v>
                </c:pt>
                <c:pt idx="4">
                  <c:v>21</c:v>
                </c:pt>
                <c:pt idx="5">
                  <c:v>11</c:v>
                </c:pt>
                <c:pt idx="6">
                  <c:v>0</c:v>
                </c:pt>
                <c:pt idx="7">
                  <c:v>277</c:v>
                </c:pt>
                <c:pt idx="8">
                  <c:v>86</c:v>
                </c:pt>
                <c:pt idx="9">
                  <c:v>38</c:v>
                </c:pt>
                <c:pt idx="10">
                  <c:v>26</c:v>
                </c:pt>
                <c:pt idx="11">
                  <c:v>94</c:v>
                </c:pt>
                <c:pt idx="12">
                  <c:v>24</c:v>
                </c:pt>
                <c:pt idx="13">
                  <c:v>20</c:v>
                </c:pt>
                <c:pt idx="14">
                  <c:v>11</c:v>
                </c:pt>
                <c:pt idx="15">
                  <c:v>174</c:v>
                </c:pt>
                <c:pt idx="16">
                  <c:v>9</c:v>
                </c:pt>
                <c:pt idx="17">
                  <c:v>328</c:v>
                </c:pt>
                <c:pt idx="18">
                  <c:v>118</c:v>
                </c:pt>
                <c:pt idx="19">
                  <c:v>4</c:v>
                </c:pt>
                <c:pt idx="20">
                  <c:v>30</c:v>
                </c:pt>
                <c:pt idx="21" formatCode="General">
                  <c:v>21</c:v>
                </c:pt>
                <c:pt idx="22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8A-43A3-8053-8955DFF67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56184384"/>
        <c:axId val="1556177856"/>
        <c:axId val="0"/>
      </c:bar3DChart>
      <c:catAx>
        <c:axId val="155618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6177856"/>
        <c:crosses val="autoZero"/>
        <c:auto val="1"/>
        <c:lblAlgn val="ctr"/>
        <c:lblOffset val="100"/>
        <c:noMultiLvlLbl val="0"/>
      </c:catAx>
      <c:valAx>
        <c:axId val="1556177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618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Total  del movimiento</a:t>
            </a:r>
            <a:r>
              <a:rPr lang="es-DO" baseline="0"/>
              <a:t> de Contenedores  Importación, Exportación y Tránsito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3D-43F8-9F01-2ABE7DC4E11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3D-43F8-9F01-2ABE7DC4E11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56188736"/>
        <c:axId val="1556183840"/>
        <c:axId val="0"/>
      </c:bar3DChart>
      <c:catAx>
        <c:axId val="155618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6183840"/>
        <c:crosses val="autoZero"/>
        <c:auto val="1"/>
        <c:lblAlgn val="ctr"/>
        <c:lblOffset val="100"/>
        <c:noMultiLvlLbl val="0"/>
      </c:catAx>
      <c:valAx>
        <c:axId val="1556183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618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  DE CONTENEDORES EN IMPORTACIÓN, EXPORTACIÓN Y TRÁNSITO</a:t>
            </a:r>
          </a:p>
          <a:p>
            <a:pPr>
              <a:defRPr/>
            </a:pPr>
            <a:r>
              <a:rPr lang="es-DO" sz="1100" b="1">
                <a:latin typeface="+mn-lt"/>
              </a:rPr>
              <a:t>JULIO-SEPTIEMBRE 2025 Vs 2024 (DATOS EXPRESADOS EN TEUS)</a:t>
            </a:r>
          </a:p>
        </c:rich>
      </c:tx>
      <c:layout>
        <c:manualLayout>
          <c:xMode val="edge"/>
          <c:yMode val="edge"/>
          <c:x val="9.8208807521029173E-2"/>
          <c:y val="1.6528925619834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373347567081082E-2"/>
          <c:y val="0.19633608815426998"/>
          <c:w val="0.93981368855365122"/>
          <c:h val="0.676739983948287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'CONTENEDORES TEUS'!$C$202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0688568606297E-3"/>
                  <c:y val="-2.6368356311427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577-42A9-BEBB-32CB38BC10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81377137212594E-3"/>
                  <c:y val="-1.438273980623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577-42A9-BEBB-32CB38BC10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1377137212594E-3"/>
                  <c:y val="-1.6779863107272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577-42A9-BEBB-32CB38BC10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TEUS'!$B$203:$B$205</c:f>
              <c:strCache>
                <c:ptCount val="3"/>
                <c:pt idx="0">
                  <c:v>TEUS DE IMPORTACIÓN</c:v>
                </c:pt>
                <c:pt idx="1">
                  <c:v>TEUS DE EXPORTACIÓN</c:v>
                </c:pt>
                <c:pt idx="2">
                  <c:v>TEUS EN TRÁNSITO</c:v>
                </c:pt>
              </c:strCache>
            </c:strRef>
          </c:cat>
          <c:val>
            <c:numRef>
              <c:f>'CONTENEDORES TEUS'!$C$203:$C$205</c:f>
              <c:numCache>
                <c:formatCode>#,##0</c:formatCode>
                <c:ptCount val="3"/>
                <c:pt idx="0">
                  <c:v>189290</c:v>
                </c:pt>
                <c:pt idx="1">
                  <c:v>160647.75</c:v>
                </c:pt>
                <c:pt idx="2">
                  <c:v>182888.25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85-4F3E-B5E5-F48BFB8CAB25}"/>
            </c:ext>
          </c:extLst>
        </c:ser>
        <c:ser>
          <c:idx val="1"/>
          <c:order val="1"/>
          <c:tx>
            <c:strRef>
              <c:f>'CONTENEDORES TEUS'!$D$202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487871273346334E-2"/>
                  <c:y val="-3.355972621454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577-42A9-BEBB-32CB38BC10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720657058188909E-2"/>
                  <c:y val="-9.5884932041554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577-42A9-BEBB-32CB38BC10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580985587283365E-2"/>
                  <c:y val="-2.1574109709349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577-42A9-BEBB-32CB38BC10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TEUS'!$B$203:$B$205</c:f>
              <c:strCache>
                <c:ptCount val="3"/>
                <c:pt idx="0">
                  <c:v>TEUS DE IMPORTACIÓN</c:v>
                </c:pt>
                <c:pt idx="1">
                  <c:v>TEUS DE EXPORTACIÓN</c:v>
                </c:pt>
                <c:pt idx="2">
                  <c:v>TEUS EN TRÁNSITO</c:v>
                </c:pt>
              </c:strCache>
            </c:strRef>
          </c:cat>
          <c:val>
            <c:numRef>
              <c:f>'CONTENEDORES TEUS'!$D$203:$D$205</c:f>
              <c:numCache>
                <c:formatCode>#,##0</c:formatCode>
                <c:ptCount val="3"/>
                <c:pt idx="0">
                  <c:v>133512.25</c:v>
                </c:pt>
                <c:pt idx="1">
                  <c:v>126413.5</c:v>
                </c:pt>
                <c:pt idx="2">
                  <c:v>122125.25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85-4F3E-B5E5-F48BFB8CAB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56181664"/>
        <c:axId val="1556186560"/>
        <c:axId val="0"/>
      </c:bar3DChart>
      <c:catAx>
        <c:axId val="15561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6186560"/>
        <c:crosses val="autoZero"/>
        <c:auto val="1"/>
        <c:lblAlgn val="ctr"/>
        <c:lblOffset val="100"/>
        <c:noMultiLvlLbl val="0"/>
      </c:catAx>
      <c:valAx>
        <c:axId val="15561865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61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n-lt"/>
              </a:rPr>
              <a:t>CONTENEDORES</a:t>
            </a:r>
            <a:r>
              <a:rPr lang="es-DO" sz="1200" b="1" baseline="0">
                <a:latin typeface="+mn-lt"/>
              </a:rPr>
              <a:t>  EN IMPORTACIÓN, EXPORTACIÓN  Y TRÁNSITO</a:t>
            </a:r>
          </a:p>
          <a:p>
            <a:pPr>
              <a:defRPr sz="1200" b="1"/>
            </a:pPr>
            <a:r>
              <a:rPr lang="es-DO" sz="1200" b="1" baseline="0">
                <a:latin typeface="+mn-lt"/>
              </a:rPr>
              <a:t>OCTUBRE-DICIEMBRE 2025</a:t>
            </a:r>
          </a:p>
          <a:p>
            <a:pPr>
              <a:defRPr sz="1200" b="1"/>
            </a:pPr>
            <a:r>
              <a:rPr lang="es-DO" sz="1200" b="1" baseline="0">
                <a:latin typeface="+mn-lt"/>
              </a:rPr>
              <a:t>(DATOS EXPRESADOS EN TEUS)</a:t>
            </a:r>
            <a:endParaRPr lang="es-DO" sz="1200" b="1">
              <a:latin typeface="+mn-lt"/>
            </a:endParaRPr>
          </a:p>
        </c:rich>
      </c:tx>
      <c:layout>
        <c:manualLayout>
          <c:xMode val="edge"/>
          <c:yMode val="edge"/>
          <c:x val="0.29722353449094951"/>
          <c:y val="1.8970866569623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'CONTENEDORES TEUS'!$B$42</c:f>
              <c:strCache>
                <c:ptCount val="1"/>
                <c:pt idx="0">
                  <c:v>IMPORTACIÓN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TEUS'!$C$41:$G$41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TEUS'!$C$42:$G$42</c:f>
              <c:numCache>
                <c:formatCode>#,##0</c:formatCode>
                <c:ptCount val="5"/>
                <c:pt idx="0">
                  <c:v>81330.5</c:v>
                </c:pt>
                <c:pt idx="1">
                  <c:v>1130</c:v>
                </c:pt>
                <c:pt idx="2">
                  <c:v>2661.5</c:v>
                </c:pt>
                <c:pt idx="3">
                  <c:v>40696.25</c:v>
                </c:pt>
                <c:pt idx="4">
                  <c:v>7694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F5-40C5-A81F-A4831FC39DCA}"/>
            </c:ext>
          </c:extLst>
        </c:ser>
        <c:ser>
          <c:idx val="1"/>
          <c:order val="1"/>
          <c:tx>
            <c:strRef>
              <c:f>'CONTENEDORES TEUS'!$B$43</c:f>
              <c:strCache>
                <c:ptCount val="1"/>
                <c:pt idx="0">
                  <c:v>EXPORTACIÓN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TEUS'!$C$41:$G$41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TEUS'!$C$43:$G$43</c:f>
              <c:numCache>
                <c:formatCode>#,##0</c:formatCode>
                <c:ptCount val="5"/>
                <c:pt idx="0">
                  <c:v>79304.25</c:v>
                </c:pt>
                <c:pt idx="1">
                  <c:v>1190</c:v>
                </c:pt>
                <c:pt idx="2">
                  <c:v>3534.5</c:v>
                </c:pt>
                <c:pt idx="3">
                  <c:v>35167.75</c:v>
                </c:pt>
                <c:pt idx="4">
                  <c:v>7217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F5-40C5-A81F-A4831FC39DCA}"/>
            </c:ext>
          </c:extLst>
        </c:ser>
        <c:ser>
          <c:idx val="2"/>
          <c:order val="2"/>
          <c:tx>
            <c:strRef>
              <c:f>'CONTENEDORES TEUS'!$B$44</c:f>
              <c:strCache>
                <c:ptCount val="1"/>
                <c:pt idx="0">
                  <c:v>TRÁNSITO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TEUS'!$C$41:$G$41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TEUS'!$C$44:$G$44</c:f>
              <c:numCache>
                <c:formatCode>#,##0</c:formatCode>
                <c:ptCount val="5"/>
                <c:pt idx="0">
                  <c:v>114288.25</c:v>
                </c:pt>
                <c:pt idx="1">
                  <c:v>0</c:v>
                </c:pt>
                <c:pt idx="2">
                  <c:v>0</c:v>
                </c:pt>
                <c:pt idx="3">
                  <c:v>7837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1F5-40C5-A81F-A4831FC39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56187648"/>
        <c:axId val="1556173504"/>
      </c:barChart>
      <c:catAx>
        <c:axId val="15561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6173504"/>
        <c:crosses val="autoZero"/>
        <c:auto val="1"/>
        <c:lblAlgn val="ctr"/>
        <c:lblOffset val="100"/>
        <c:noMultiLvlLbl val="0"/>
      </c:catAx>
      <c:valAx>
        <c:axId val="15561735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5618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75804937570873"/>
          <c:y val="0.39615172618587563"/>
          <c:w val="0.13215906988821699"/>
          <c:h val="0.29584399445147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EN EXPORTACIÓN</a:t>
            </a:r>
          </a:p>
          <a:p>
            <a:pPr>
              <a:defRPr sz="1000" b="1"/>
            </a:pPr>
            <a:r>
              <a:rPr lang="es-DO" sz="1000" b="1" baseline="0">
                <a:latin typeface="+mn-lt"/>
              </a:rPr>
              <a:t>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(OCTUBRE-DICIEMBRE 2025 Vs. 2024)</a:t>
            </a:r>
            <a:endParaRPr lang="es-DO" sz="1000" b="1" baseline="0">
              <a:latin typeface="+mn-lt"/>
            </a:endParaRPr>
          </a:p>
          <a:p>
            <a:pPr>
              <a:defRPr sz="1000" b="1"/>
            </a:pP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8416675783621195E-2"/>
          <c:y val="0.17729513225787727"/>
          <c:w val="0.78507681136399732"/>
          <c:h val="0.603012525184409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'CONTENEDORES TEUS'!$B$85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70122246899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C6C-4016-8B19-B03D815052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TEUS'!$C$84:$D$84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TEUS'!$C$85:$D$85</c:f>
              <c:numCache>
                <c:formatCode>#,##0</c:formatCode>
                <c:ptCount val="2"/>
                <c:pt idx="0">
                  <c:v>63104.75</c:v>
                </c:pt>
                <c:pt idx="1">
                  <c:v>44904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3B-43A3-8606-4C2CA7B18252}"/>
            </c:ext>
          </c:extLst>
        </c:ser>
        <c:ser>
          <c:idx val="1"/>
          <c:order val="1"/>
          <c:tx>
            <c:strRef>
              <c:f>'CONTENEDORES TEUS'!$B$86</c:f>
              <c:strCache>
                <c:ptCount val="1"/>
                <c:pt idx="0">
                  <c:v>VACÍOS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TEUS'!$C$84:$D$84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TEUS'!$C$86:$D$86</c:f>
              <c:numCache>
                <c:formatCode>#,##0</c:formatCode>
                <c:ptCount val="2"/>
                <c:pt idx="0">
                  <c:v>97543</c:v>
                </c:pt>
                <c:pt idx="1">
                  <c:v>81509.5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3B-43A3-8606-4C2CA7B182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56174048"/>
        <c:axId val="1556174592"/>
      </c:barChart>
      <c:catAx>
        <c:axId val="155617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6174592"/>
        <c:crosses val="autoZero"/>
        <c:auto val="1"/>
        <c:lblAlgn val="ctr"/>
        <c:lblOffset val="100"/>
        <c:noMultiLvlLbl val="0"/>
      </c:catAx>
      <c:valAx>
        <c:axId val="155617459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55617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31619866626764"/>
          <c:y val="0.37391959933579733"/>
          <c:w val="9.5138060008811365E-2"/>
          <c:h val="0.23044298034174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DE IMPORTACIÓN EN TRÁNSITO CARGADOS Y VACÍOS </a:t>
            </a:r>
          </a:p>
          <a:p>
            <a:pPr algn="ctr">
              <a:defRPr/>
            </a:pPr>
            <a:r>
              <a:rPr lang="es-DO" sz="1000" b="1" baseline="0">
                <a:latin typeface="+mn-lt"/>
              </a:rPr>
              <a:t>(OCTUBRE- DICIEMBRE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2025 Vs. 2024)</a:t>
            </a:r>
          </a:p>
          <a:p>
            <a:pPr algn="ctr">
              <a:defRPr/>
            </a:pP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layout>
        <c:manualLayout>
          <c:xMode val="edge"/>
          <c:yMode val="edge"/>
          <c:x val="0.19775583930937621"/>
          <c:y val="1.614367617565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TEUS'!$B$143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448946074501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69E-408B-9807-29B843DDE7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057299334274187E-17"/>
                  <c:y val="-2.3448946074501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69E-408B-9807-29B843DDE7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TEUS'!$C$142:$D$142</c:f>
              <c:strCache>
                <c:ptCount val="2"/>
                <c:pt idx="0">
                  <c:v>Octubre- Diciembre 2024</c:v>
                </c:pt>
                <c:pt idx="1">
                  <c:v>Octubre- Diciembre 2025</c:v>
                </c:pt>
              </c:strCache>
            </c:strRef>
          </c:cat>
          <c:val>
            <c:numRef>
              <c:f>'CONTENEDORES TEUS'!$C$143:$D$143</c:f>
              <c:numCache>
                <c:formatCode>#,##0</c:formatCode>
                <c:ptCount val="2"/>
                <c:pt idx="0">
                  <c:v>172169.25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63-474D-8FAD-1EDA7FEC23A3}"/>
            </c:ext>
          </c:extLst>
        </c:ser>
        <c:ser>
          <c:idx val="1"/>
          <c:order val="1"/>
          <c:tx>
            <c:strRef>
              <c:f>'CONTENEDORES TEUS'!$B$144</c:f>
              <c:strCache>
                <c:ptCount val="1"/>
                <c:pt idx="0">
                  <c:v>VACÍOS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1585835257890681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263-474D-8FAD-1EDA7FEC23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TEUS'!$C$142:$D$142</c:f>
              <c:strCache>
                <c:ptCount val="2"/>
                <c:pt idx="0">
                  <c:v>Octubre- Diciembre 2024</c:v>
                </c:pt>
                <c:pt idx="1">
                  <c:v>Octubre- Diciembre 2025</c:v>
                </c:pt>
              </c:strCache>
            </c:strRef>
          </c:cat>
          <c:val>
            <c:numRef>
              <c:f>'CONTENEDORES TEUS'!$C$144:$D$144</c:f>
              <c:numCache>
                <c:formatCode>#,##0</c:formatCode>
                <c:ptCount val="2"/>
                <c:pt idx="0">
                  <c:v>17120.75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63-474D-8FAD-1EDA7FEC2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56180032"/>
        <c:axId val="1554359296"/>
      </c:barChart>
      <c:catAx>
        <c:axId val="155618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4359296"/>
        <c:crosses val="autoZero"/>
        <c:auto val="1"/>
        <c:lblAlgn val="ctr"/>
        <c:lblOffset val="100"/>
        <c:noMultiLvlLbl val="0"/>
      </c:catAx>
      <c:valAx>
        <c:axId val="1554359296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55618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image" Target="../media/image6.png"/><Relationship Id="rId7" Type="http://schemas.openxmlformats.org/officeDocument/2006/relationships/chart" Target="../charts/chart9.xml"/><Relationship Id="rId2" Type="http://schemas.openxmlformats.org/officeDocument/2006/relationships/chart" Target="../charts/chart5.xml"/><Relationship Id="rId1" Type="http://schemas.openxmlformats.org/officeDocument/2006/relationships/image" Target="../media/image5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2.xml"/><Relationship Id="rId7" Type="http://schemas.openxmlformats.org/officeDocument/2006/relationships/chart" Target="../charts/chart15.xml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chart" Target="../charts/chart14.xml"/><Relationship Id="rId5" Type="http://schemas.openxmlformats.org/officeDocument/2006/relationships/image" Target="../media/image8.pn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0.png"/><Relationship Id="rId7" Type="http://schemas.openxmlformats.org/officeDocument/2006/relationships/chart" Target="../charts/chart20.xml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0</xdr:rowOff>
    </xdr:from>
    <xdr:to>
      <xdr:col>7</xdr:col>
      <xdr:colOff>731519</xdr:colOff>
      <xdr:row>10</xdr:row>
      <xdr:rowOff>62116</xdr:rowOff>
    </xdr:to>
    <xdr:pic>
      <xdr:nvPicPr>
        <xdr:cNvPr id="4" name="Imagen 3" descr="Transparencia">
          <a:extLst>
            <a:ext uri="{FF2B5EF4-FFF2-40B4-BE49-F238E27FC236}">
              <a16:creationId xmlns:a16="http://schemas.microsoft.com/office/drawing/2014/main" xmlns="" id="{F64911D4-B1F6-0DA4-EDF3-C2C59A28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0"/>
          <a:ext cx="3596639" cy="189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1154836</xdr:colOff>
      <xdr:row>1</xdr:row>
      <xdr:rowOff>79169</xdr:rowOff>
    </xdr:from>
    <xdr:ext cx="1477528" cy="934234"/>
    <xdr:pic>
      <xdr:nvPicPr>
        <xdr:cNvPr id="7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070" y="257299"/>
          <a:ext cx="1477528" cy="934234"/>
        </a:xfrm>
        <a:prstGeom prst="rect">
          <a:avLst/>
        </a:prstGeom>
      </xdr:spPr>
    </xdr:pic>
    <xdr:clientData/>
  </xdr:oneCellAnchor>
  <xdr:oneCellAnchor>
    <xdr:from>
      <xdr:col>0</xdr:col>
      <xdr:colOff>432954</xdr:colOff>
      <xdr:row>35</xdr:row>
      <xdr:rowOff>24739</xdr:rowOff>
    </xdr:from>
    <xdr:ext cx="1061357" cy="781792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78416F89-74BC-45C8-95E0-70247E5FFB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4" y="7026233"/>
          <a:ext cx="1061357" cy="781792"/>
        </a:xfrm>
        <a:prstGeom prst="rect">
          <a:avLst/>
        </a:prstGeom>
      </xdr:spPr>
    </xdr:pic>
    <xdr:clientData/>
  </xdr:oneCellAnchor>
  <xdr:twoCellAnchor>
    <xdr:from>
      <xdr:col>3</xdr:col>
      <xdr:colOff>134833</xdr:colOff>
      <xdr:row>40</xdr:row>
      <xdr:rowOff>90715</xdr:rowOff>
    </xdr:from>
    <xdr:to>
      <xdr:col>14</xdr:col>
      <xdr:colOff>612321</xdr:colOff>
      <xdr:row>64</xdr:row>
      <xdr:rowOff>159987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91F61BC-6848-2326-63E1-4CA181E7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13971</xdr:colOff>
      <xdr:row>0</xdr:row>
      <xdr:rowOff>0</xdr:rowOff>
    </xdr:from>
    <xdr:to>
      <xdr:col>1</xdr:col>
      <xdr:colOff>394970</xdr:colOff>
      <xdr:row>4</xdr:row>
      <xdr:rowOff>133985</xdr:rowOff>
    </xdr:to>
    <xdr:pic>
      <xdr:nvPicPr>
        <xdr:cNvPr id="4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4431CE8D-A81A-4922-B8C1-2201908375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0"/>
          <a:ext cx="1655444" cy="865505"/>
        </a:xfrm>
        <a:prstGeom prst="rect">
          <a:avLst/>
        </a:prstGeom>
      </xdr:spPr>
    </xdr:pic>
    <xdr:clientData/>
  </xdr:twoCellAnchor>
  <xdr:twoCellAnchor>
    <xdr:from>
      <xdr:col>0</xdr:col>
      <xdr:colOff>366711</xdr:colOff>
      <xdr:row>31</xdr:row>
      <xdr:rowOff>119062</xdr:rowOff>
    </xdr:from>
    <xdr:to>
      <xdr:col>13</xdr:col>
      <xdr:colOff>762000</xdr:colOff>
      <xdr:row>60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CFA933D-535F-3FD6-5A52-8C5F81BE1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23813</xdr:rowOff>
    </xdr:from>
    <xdr:to>
      <xdr:col>3</xdr:col>
      <xdr:colOff>596884</xdr:colOff>
      <xdr:row>8</xdr:row>
      <xdr:rowOff>45663</xdr:rowOff>
    </xdr:to>
    <xdr:pic>
      <xdr:nvPicPr>
        <xdr:cNvPr id="2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381001"/>
          <a:ext cx="1742685" cy="122144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54</xdr:row>
      <xdr:rowOff>133350</xdr:rowOff>
    </xdr:from>
    <xdr:to>
      <xdr:col>3</xdr:col>
      <xdr:colOff>95250</xdr:colOff>
      <xdr:row>62</xdr:row>
      <xdr:rowOff>12469</xdr:rowOff>
    </xdr:to>
    <xdr:pic>
      <xdr:nvPicPr>
        <xdr:cNvPr id="6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EC09DE2A-EE82-4CD3-9520-14CE174FF3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9753600"/>
          <a:ext cx="2400300" cy="1250719"/>
        </a:xfrm>
        <a:prstGeom prst="rect">
          <a:avLst/>
        </a:prstGeom>
      </xdr:spPr>
    </xdr:pic>
    <xdr:clientData/>
  </xdr:twoCellAnchor>
  <xdr:twoCellAnchor>
    <xdr:from>
      <xdr:col>1</xdr:col>
      <xdr:colOff>527238</xdr:colOff>
      <xdr:row>14</xdr:row>
      <xdr:rowOff>142872</xdr:rowOff>
    </xdr:from>
    <xdr:to>
      <xdr:col>11</xdr:col>
      <xdr:colOff>1033182</xdr:colOff>
      <xdr:row>50</xdr:row>
      <xdr:rowOff>102673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C4CDB7F-2F54-DA13-8BF1-9B28C2486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89647</xdr:colOff>
      <xdr:row>64</xdr:row>
      <xdr:rowOff>143435</xdr:rowOff>
    </xdr:from>
    <xdr:to>
      <xdr:col>14</xdr:col>
      <xdr:colOff>705971</xdr:colOff>
      <xdr:row>89</xdr:row>
      <xdr:rowOff>219075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3A99C404-D37D-F8D7-4C54-4AEC84FF3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578907</xdr:colOff>
      <xdr:row>0</xdr:row>
      <xdr:rowOff>25400</xdr:rowOff>
    </xdr:from>
    <xdr:to>
      <xdr:col>1</xdr:col>
      <xdr:colOff>1295401</xdr:colOff>
      <xdr:row>4</xdr:row>
      <xdr:rowOff>92075</xdr:rowOff>
    </xdr:to>
    <xdr:pic>
      <xdr:nvPicPr>
        <xdr:cNvPr id="2" name="3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07" y="25400"/>
          <a:ext cx="1465794" cy="7778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229</xdr:row>
      <xdr:rowOff>0</xdr:rowOff>
    </xdr:from>
    <xdr:to>
      <xdr:col>4</xdr:col>
      <xdr:colOff>742950</xdr:colOff>
      <xdr:row>229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406401</xdr:colOff>
      <xdr:row>192</xdr:row>
      <xdr:rowOff>175260</xdr:rowOff>
    </xdr:from>
    <xdr:to>
      <xdr:col>3</xdr:col>
      <xdr:colOff>960121</xdr:colOff>
      <xdr:row>198</xdr:row>
      <xdr:rowOff>156421</xdr:rowOff>
    </xdr:to>
    <xdr:pic>
      <xdr:nvPicPr>
        <xdr:cNvPr id="5" name="3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621" y="35455860"/>
          <a:ext cx="1757680" cy="1078441"/>
        </a:xfrm>
        <a:prstGeom prst="rect">
          <a:avLst/>
        </a:prstGeom>
      </xdr:spPr>
    </xdr:pic>
    <xdr:clientData/>
  </xdr:twoCellAnchor>
  <xdr:twoCellAnchor editAs="oneCell">
    <xdr:from>
      <xdr:col>2</xdr:col>
      <xdr:colOff>411692</xdr:colOff>
      <xdr:row>71</xdr:row>
      <xdr:rowOff>28575</xdr:rowOff>
    </xdr:from>
    <xdr:to>
      <xdr:col>3</xdr:col>
      <xdr:colOff>877358</xdr:colOff>
      <xdr:row>75</xdr:row>
      <xdr:rowOff>147955</xdr:rowOff>
    </xdr:to>
    <xdr:pic>
      <xdr:nvPicPr>
        <xdr:cNvPr id="8" name="3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567" y="13554075"/>
          <a:ext cx="1637241" cy="88138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31</xdr:row>
      <xdr:rowOff>175260</xdr:rowOff>
    </xdr:from>
    <xdr:to>
      <xdr:col>4</xdr:col>
      <xdr:colOff>1066800</xdr:colOff>
      <xdr:row>37</xdr:row>
      <xdr:rowOff>121498</xdr:rowOff>
    </xdr:to>
    <xdr:pic>
      <xdr:nvPicPr>
        <xdr:cNvPr id="12" name="3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1" y="5814060"/>
          <a:ext cx="1876424" cy="1077808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209</xdr:row>
      <xdr:rowOff>41063</xdr:rowOff>
    </xdr:from>
    <xdr:to>
      <xdr:col>6</xdr:col>
      <xdr:colOff>38100</xdr:colOff>
      <xdr:row>234</xdr:row>
      <xdr:rowOff>126788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5D89CB05-0BD4-4629-05BC-12EF53AA8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28573</xdr:colOff>
      <xdr:row>46</xdr:row>
      <xdr:rowOff>128585</xdr:rowOff>
    </xdr:from>
    <xdr:to>
      <xdr:col>6</xdr:col>
      <xdr:colOff>1057274</xdr:colOff>
      <xdr:row>69</xdr:row>
      <xdr:rowOff>114299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E1C0617D-9A7C-BA2F-F7F8-35813EBA5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728980</xdr:colOff>
      <xdr:row>119</xdr:row>
      <xdr:rowOff>2541</xdr:rowOff>
    </xdr:from>
    <xdr:to>
      <xdr:col>6</xdr:col>
      <xdr:colOff>599440</xdr:colOff>
      <xdr:row>137</xdr:row>
      <xdr:rowOff>101600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C518798F-70C6-32F8-FE60-25CB0955A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641350</xdr:colOff>
      <xdr:row>145</xdr:row>
      <xdr:rowOff>71436</xdr:rowOff>
    </xdr:from>
    <xdr:to>
      <xdr:col>6</xdr:col>
      <xdr:colOff>634999</xdr:colOff>
      <xdr:row>163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F1A7D03D-786C-746B-3082-386556F61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741680</xdr:colOff>
      <xdr:row>171</xdr:row>
      <xdr:rowOff>163510</xdr:rowOff>
    </xdr:from>
    <xdr:to>
      <xdr:col>6</xdr:col>
      <xdr:colOff>711200</xdr:colOff>
      <xdr:row>191</xdr:row>
      <xdr:rowOff>139699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3CCA7F0B-9FD2-8194-7F9D-0C2F80C74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36510</xdr:colOff>
      <xdr:row>100</xdr:row>
      <xdr:rowOff>26987</xdr:rowOff>
    </xdr:from>
    <xdr:to>
      <xdr:col>6</xdr:col>
      <xdr:colOff>634999</xdr:colOff>
      <xdr:row>117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F569F1DC-0D76-130F-3FA9-01A1A882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928340</xdr:colOff>
      <xdr:row>0</xdr:row>
      <xdr:rowOff>0</xdr:rowOff>
    </xdr:from>
    <xdr:ext cx="2009775" cy="919654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2601" y="0"/>
          <a:ext cx="2009775" cy="919654"/>
        </a:xfrm>
        <a:prstGeom prst="rect">
          <a:avLst/>
        </a:prstGeom>
      </xdr:spPr>
    </xdr:pic>
    <xdr:clientData/>
  </xdr:oneCellAnchor>
  <xdr:oneCellAnchor>
    <xdr:from>
      <xdr:col>1</xdr:col>
      <xdr:colOff>240862</xdr:colOff>
      <xdr:row>6</xdr:row>
      <xdr:rowOff>0</xdr:rowOff>
    </xdr:from>
    <xdr:ext cx="1946385" cy="1142013"/>
    <xdr:pic>
      <xdr:nvPicPr>
        <xdr:cNvPr id="7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034" y="5806966"/>
          <a:ext cx="1946385" cy="1142013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72</xdr:row>
      <xdr:rowOff>38100</xdr:rowOff>
    </xdr:from>
    <xdr:to>
      <xdr:col>17</xdr:col>
      <xdr:colOff>127000</xdr:colOff>
      <xdr:row>101</xdr:row>
      <xdr:rowOff>88900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A095EE72-B253-3858-1B3F-CA2A66A3E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103</xdr:row>
      <xdr:rowOff>69541</xdr:rowOff>
    </xdr:from>
    <xdr:to>
      <xdr:col>17</xdr:col>
      <xdr:colOff>139700</xdr:colOff>
      <xdr:row>128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EF4D970-C27F-9185-0A10-CD81961F4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262760</xdr:colOff>
      <xdr:row>66</xdr:row>
      <xdr:rowOff>87586</xdr:rowOff>
    </xdr:from>
    <xdr:ext cx="1867886" cy="1218543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6843E89B-139C-4C59-B27D-364351F00DED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932" y="16764000"/>
          <a:ext cx="1867886" cy="1218543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11</xdr:row>
      <xdr:rowOff>140804</xdr:rowOff>
    </xdr:from>
    <xdr:to>
      <xdr:col>17</xdr:col>
      <xdr:colOff>25400</xdr:colOff>
      <xdr:row>36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1EF0BDD3-DBFE-3816-1CEE-9EB4CA157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128781</xdr:colOff>
      <xdr:row>99</xdr:row>
      <xdr:rowOff>9526</xdr:rowOff>
    </xdr:from>
    <xdr:ext cx="1833370" cy="803894"/>
    <xdr:pic>
      <xdr:nvPicPr>
        <xdr:cNvPr id="9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E70ED35A-69B3-438C-903D-A886ED8384E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806" y="30241876"/>
          <a:ext cx="1833370" cy="803894"/>
        </a:xfrm>
        <a:prstGeom prst="rect">
          <a:avLst/>
        </a:prstGeom>
      </xdr:spPr>
    </xdr:pic>
    <xdr:clientData/>
  </xdr:oneCellAnchor>
  <xdr:twoCellAnchor>
    <xdr:from>
      <xdr:col>7</xdr:col>
      <xdr:colOff>393700</xdr:colOff>
      <xdr:row>38</xdr:row>
      <xdr:rowOff>124807</xdr:rowOff>
    </xdr:from>
    <xdr:to>
      <xdr:col>17</xdr:col>
      <xdr:colOff>25400</xdr:colOff>
      <xdr:row>66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8CA9D197-EBF9-6613-C5DE-F9BA1D5C4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38</xdr:row>
      <xdr:rowOff>84518</xdr:rowOff>
    </xdr:from>
    <xdr:to>
      <xdr:col>7</xdr:col>
      <xdr:colOff>38100</xdr:colOff>
      <xdr:row>66</xdr:row>
      <xdr:rowOff>114300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FC39EAFF-C474-A1FE-404E-84CE68A30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108</xdr:row>
      <xdr:rowOff>160020</xdr:rowOff>
    </xdr:from>
    <xdr:to>
      <xdr:col>3</xdr:col>
      <xdr:colOff>1059180</xdr:colOff>
      <xdr:row>115</xdr:row>
      <xdr:rowOff>92930</xdr:rowOff>
    </xdr:to>
    <xdr:pic>
      <xdr:nvPicPr>
        <xdr:cNvPr id="13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69FB25C8-39CD-44C1-BE37-C4FA464C6B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0073620"/>
          <a:ext cx="2151380" cy="117751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1</xdr:row>
      <xdr:rowOff>76200</xdr:rowOff>
    </xdr:from>
    <xdr:to>
      <xdr:col>4</xdr:col>
      <xdr:colOff>895350</xdr:colOff>
      <xdr:row>6</xdr:row>
      <xdr:rowOff>168275</xdr:rowOff>
    </xdr:to>
    <xdr:pic>
      <xdr:nvPicPr>
        <xdr:cNvPr id="17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92523138-2B7A-40AA-83C4-46A18CF7DB2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266700"/>
          <a:ext cx="2019300" cy="1044575"/>
        </a:xfrm>
        <a:prstGeom prst="rect">
          <a:avLst/>
        </a:prstGeom>
      </xdr:spPr>
    </xdr:pic>
    <xdr:clientData/>
  </xdr:twoCellAnchor>
  <xdr:twoCellAnchor editAs="oneCell">
    <xdr:from>
      <xdr:col>1</xdr:col>
      <xdr:colOff>169544</xdr:colOff>
      <xdr:row>154</xdr:row>
      <xdr:rowOff>85726</xdr:rowOff>
    </xdr:from>
    <xdr:to>
      <xdr:col>2</xdr:col>
      <xdr:colOff>208621</xdr:colOff>
      <xdr:row>159</xdr:row>
      <xdr:rowOff>28888</xdr:rowOff>
    </xdr:to>
    <xdr:pic>
      <xdr:nvPicPr>
        <xdr:cNvPr id="18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226A89D8-FF12-450E-BE83-D594E85C3C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4" y="30079951"/>
          <a:ext cx="1725002" cy="895662"/>
        </a:xfrm>
        <a:prstGeom prst="rect">
          <a:avLst/>
        </a:prstGeom>
      </xdr:spPr>
    </xdr:pic>
    <xdr:clientData/>
  </xdr:twoCellAnchor>
  <xdr:twoCellAnchor editAs="oneCell">
    <xdr:from>
      <xdr:col>2</xdr:col>
      <xdr:colOff>1306830</xdr:colOff>
      <xdr:row>58</xdr:row>
      <xdr:rowOff>180975</xdr:rowOff>
    </xdr:from>
    <xdr:to>
      <xdr:col>4</xdr:col>
      <xdr:colOff>22225</xdr:colOff>
      <xdr:row>63</xdr:row>
      <xdr:rowOff>161925</xdr:rowOff>
    </xdr:to>
    <xdr:pic>
      <xdr:nvPicPr>
        <xdr:cNvPr id="20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25A9B447-434C-44C4-915E-FDE66124276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105" y="11106150"/>
          <a:ext cx="1896745" cy="933450"/>
        </a:xfrm>
        <a:prstGeom prst="rect">
          <a:avLst/>
        </a:prstGeom>
      </xdr:spPr>
    </xdr:pic>
    <xdr:clientData/>
  </xdr:twoCellAnchor>
  <xdr:twoCellAnchor>
    <xdr:from>
      <xdr:col>3</xdr:col>
      <xdr:colOff>92075</xdr:colOff>
      <xdr:row>44</xdr:row>
      <xdr:rowOff>0</xdr:rowOff>
    </xdr:from>
    <xdr:to>
      <xdr:col>9</xdr:col>
      <xdr:colOff>342900</xdr:colOff>
      <xdr:row>55</xdr:row>
      <xdr:rowOff>133350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xmlns="" id="{CD0FCDED-F6B2-4E1B-AA98-9AD3B2376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126</xdr:row>
      <xdr:rowOff>22223</xdr:rowOff>
    </xdr:from>
    <xdr:to>
      <xdr:col>10</xdr:col>
      <xdr:colOff>558801</xdr:colOff>
      <xdr:row>148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166649D6-EDFD-ED91-3D44-F246140FE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139700</xdr:colOff>
      <xdr:row>175</xdr:row>
      <xdr:rowOff>25400</xdr:rowOff>
    </xdr:from>
    <xdr:to>
      <xdr:col>10</xdr:col>
      <xdr:colOff>596900</xdr:colOff>
      <xdr:row>205</xdr:row>
      <xdr:rowOff>139700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20C69A-045A-029E-AA28-B5ECC2F76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190499</xdr:colOff>
      <xdr:row>25</xdr:row>
      <xdr:rowOff>142875</xdr:rowOff>
    </xdr:from>
    <xdr:to>
      <xdr:col>6</xdr:col>
      <xdr:colOff>1666874</xdr:colOff>
      <xdr:row>40</xdr:row>
      <xdr:rowOff>114301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E3AF89E-2D20-EC03-B1DB-84F4F97C0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75</xdr:row>
      <xdr:rowOff>100011</xdr:rowOff>
    </xdr:from>
    <xdr:to>
      <xdr:col>8</xdr:col>
      <xdr:colOff>466725</xdr:colOff>
      <xdr:row>99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3AFC590-EDC6-3CFA-C7AC-8CF6F71E8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349250</xdr:colOff>
      <xdr:row>28</xdr:row>
      <xdr:rowOff>63499</xdr:rowOff>
    </xdr:to>
    <xdr:grpSp>
      <xdr:nvGrpSpPr>
        <xdr:cNvPr id="5" name="Grupo 4"/>
        <xdr:cNvGrpSpPr/>
      </xdr:nvGrpSpPr>
      <xdr:grpSpPr>
        <a:xfrm>
          <a:off x="0" y="190500"/>
          <a:ext cx="4159250" cy="5206999"/>
          <a:chOff x="365760" y="5005070"/>
          <a:chExt cx="4726940" cy="6396355"/>
        </a:xfrm>
      </xdr:grpSpPr>
      <xdr:pic>
        <xdr:nvPicPr>
          <xdr:cNvPr id="6" name="Imagen 5">
            <a:extLst>
              <a:ext uri="{FF2B5EF4-FFF2-40B4-BE49-F238E27FC236}">
                <a16:creationId xmlns="" xmlns:a16="http://schemas.microsoft.com/office/drawing/2014/main" id="{0AD8282C-35EF-4FD3-C889-6D971A64BB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440" y="5005070"/>
            <a:ext cx="4239260" cy="1935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="" xmlns:a16="http://schemas.microsoft.com/office/drawing/2014/main" id="{AF0CF4D4-F6ED-EFC5-EC85-28832A2949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5760" y="6879590"/>
            <a:ext cx="4683125" cy="452183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4" zoomScale="130" zoomScaleNormal="100" zoomScaleSheetLayoutView="130" workbookViewId="0">
      <selection activeCell="O14" sqref="O14"/>
    </sheetView>
  </sheetViews>
  <sheetFormatPr baseColWidth="10" defaultColWidth="11.5703125" defaultRowHeight="15"/>
  <cols>
    <col min="1" max="16384" width="11.5703125" style="172"/>
  </cols>
  <sheetData>
    <row r="1" spans="1:1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1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</row>
    <row r="8" spans="1:1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</row>
    <row r="9" spans="1:11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</row>
    <row r="10" spans="1:11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</row>
    <row r="11" spans="1:11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</row>
    <row r="12" spans="1:11" ht="45">
      <c r="A12" s="204" t="s">
        <v>151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</row>
    <row r="13" spans="1:11">
      <c r="A13" s="205" t="s">
        <v>150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spans="1:11" ht="68.45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</row>
    <row r="15" spans="1:11" ht="14.45" customHeight="1">
      <c r="A15" s="180"/>
      <c r="B15" s="180"/>
      <c r="C15" s="180"/>
      <c r="D15" s="180"/>
      <c r="E15" s="180"/>
      <c r="F15" s="180"/>
      <c r="G15" s="180"/>
      <c r="H15" s="180"/>
      <c r="I15" s="180"/>
      <c r="J15" s="179"/>
      <c r="K15" s="179"/>
    </row>
    <row r="16" spans="1:11" ht="76.150000000000006" customHeight="1">
      <c r="A16" s="205" t="s">
        <v>164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</row>
    <row r="17" spans="1:11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</row>
    <row r="18" spans="1:11">
      <c r="A18" s="202" t="s">
        <v>185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179"/>
    </row>
    <row r="19" spans="1:1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179"/>
    </row>
  </sheetData>
  <mergeCells count="4">
    <mergeCell ref="A18:J19"/>
    <mergeCell ref="A12:K12"/>
    <mergeCell ref="A13:K14"/>
    <mergeCell ref="A16:K16"/>
  </mergeCells>
  <pageMargins left="0.7" right="0.7" top="0.75" bottom="2.0499999999999998" header="0.3" footer="0.3"/>
  <pageSetup scale="96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P102"/>
  <sheetViews>
    <sheetView view="pageBreakPreview" topLeftCell="C57" zoomScale="77" zoomScaleNormal="84" zoomScaleSheetLayoutView="77" workbookViewId="0">
      <selection activeCell="R25" sqref="R25"/>
    </sheetView>
  </sheetViews>
  <sheetFormatPr baseColWidth="10" defaultColWidth="10.85546875" defaultRowHeight="14.25"/>
  <cols>
    <col min="1" max="1" width="10.85546875" style="88"/>
    <col min="2" max="2" width="25" style="1" customWidth="1"/>
    <col min="3" max="3" width="18.5703125" style="1" customWidth="1"/>
    <col min="4" max="4" width="20.7109375" style="1" customWidth="1"/>
    <col min="5" max="5" width="12.42578125" style="1" customWidth="1"/>
    <col min="6" max="6" width="13.28515625" style="1" customWidth="1"/>
    <col min="7" max="7" width="12.28515625" style="1" customWidth="1"/>
    <col min="8" max="8" width="11.85546875" style="1" customWidth="1"/>
    <col min="9" max="10" width="15.140625" style="1" customWidth="1"/>
    <col min="11" max="11" width="9.85546875" style="1" customWidth="1"/>
    <col min="12" max="12" width="15.140625" style="1" customWidth="1"/>
    <col min="13" max="13" width="7.7109375" style="1" customWidth="1"/>
    <col min="14" max="14" width="12.5703125" style="9" customWidth="1"/>
    <col min="15" max="16384" width="10.85546875" style="1"/>
  </cols>
  <sheetData>
    <row r="2" spans="2:14" s="88" customFormat="1">
      <c r="F2" s="89"/>
      <c r="G2" s="89"/>
      <c r="H2" s="89"/>
      <c r="I2" s="89"/>
      <c r="J2" s="89"/>
      <c r="K2" s="89"/>
      <c r="L2" s="89"/>
      <c r="N2" s="90"/>
    </row>
    <row r="3" spans="2:14" s="88" customFormat="1" ht="15">
      <c r="B3" s="207" t="s">
        <v>27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14" s="88" customFormat="1" ht="15">
      <c r="B4" s="207" t="s">
        <v>87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14" s="88" customFormat="1" ht="15">
      <c r="B5" s="207" t="s">
        <v>63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2:14" s="88" customFormat="1" ht="15">
      <c r="B6" s="207" t="s">
        <v>154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</row>
    <row r="7" spans="2:14" s="88" customFormat="1" ht="1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14" ht="30">
      <c r="B8" s="155" t="s">
        <v>0</v>
      </c>
      <c r="C8" s="155" t="s">
        <v>126</v>
      </c>
      <c r="D8" s="155" t="s">
        <v>127</v>
      </c>
      <c r="E8" s="155" t="s">
        <v>18</v>
      </c>
      <c r="F8" s="155" t="s">
        <v>19</v>
      </c>
      <c r="G8" s="155" t="s">
        <v>20</v>
      </c>
      <c r="H8" s="155" t="s">
        <v>21</v>
      </c>
      <c r="I8" s="156" t="s">
        <v>22</v>
      </c>
      <c r="J8" s="156" t="s">
        <v>23</v>
      </c>
      <c r="K8" s="156" t="s">
        <v>24</v>
      </c>
      <c r="L8" s="156" t="s">
        <v>25</v>
      </c>
      <c r="M8" s="156" t="s">
        <v>26</v>
      </c>
      <c r="N8" s="156" t="s">
        <v>17</v>
      </c>
    </row>
    <row r="9" spans="2:14" ht="15">
      <c r="B9" s="50" t="s">
        <v>36</v>
      </c>
      <c r="C9" s="43">
        <v>0</v>
      </c>
      <c r="D9" s="43">
        <v>0</v>
      </c>
      <c r="E9" s="43">
        <v>0</v>
      </c>
      <c r="F9" s="43">
        <v>0</v>
      </c>
      <c r="G9" s="43">
        <v>59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106">
        <f>SUM(C9:M9)</f>
        <v>59</v>
      </c>
    </row>
    <row r="10" spans="2:14" ht="15">
      <c r="B10" s="50" t="s">
        <v>1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106">
        <f t="shared" ref="N10:N31" si="0">SUM(C10:M10)</f>
        <v>0</v>
      </c>
    </row>
    <row r="11" spans="2:14" ht="15">
      <c r="B11" s="50" t="s">
        <v>2</v>
      </c>
      <c r="C11" s="43">
        <v>0</v>
      </c>
      <c r="D11" s="43">
        <v>0</v>
      </c>
      <c r="E11" s="43">
        <v>0</v>
      </c>
      <c r="F11" s="43">
        <v>9</v>
      </c>
      <c r="G11" s="43">
        <v>0</v>
      </c>
      <c r="H11" s="43">
        <v>0</v>
      </c>
      <c r="I11" s="43">
        <v>3</v>
      </c>
      <c r="J11" s="43">
        <v>1</v>
      </c>
      <c r="K11" s="43">
        <v>0</v>
      </c>
      <c r="L11" s="43">
        <v>0</v>
      </c>
      <c r="M11" s="43">
        <v>0</v>
      </c>
      <c r="N11" s="106">
        <f t="shared" si="0"/>
        <v>13</v>
      </c>
    </row>
    <row r="12" spans="2:14" ht="15">
      <c r="B12" s="50" t="s">
        <v>3</v>
      </c>
      <c r="C12" s="43">
        <v>1</v>
      </c>
      <c r="D12" s="43">
        <v>0</v>
      </c>
      <c r="E12" s="43">
        <v>4</v>
      </c>
      <c r="F12" s="43">
        <v>0</v>
      </c>
      <c r="G12" s="43">
        <v>0</v>
      </c>
      <c r="H12" s="43">
        <v>0</v>
      </c>
      <c r="I12" s="43">
        <v>7</v>
      </c>
      <c r="J12" s="43">
        <v>6</v>
      </c>
      <c r="K12" s="43">
        <v>0</v>
      </c>
      <c r="L12" s="43">
        <v>0</v>
      </c>
      <c r="M12" s="43">
        <v>0</v>
      </c>
      <c r="N12" s="106">
        <f t="shared" si="0"/>
        <v>18</v>
      </c>
    </row>
    <row r="13" spans="2:14" ht="15">
      <c r="B13" s="50" t="s">
        <v>4</v>
      </c>
      <c r="C13" s="83">
        <v>14</v>
      </c>
      <c r="D13" s="83">
        <v>0</v>
      </c>
      <c r="E13" s="83">
        <v>0</v>
      </c>
      <c r="F13" s="83">
        <v>6</v>
      </c>
      <c r="G13" s="83">
        <v>0</v>
      </c>
      <c r="H13" s="83">
        <v>0</v>
      </c>
      <c r="I13" s="83">
        <v>1</v>
      </c>
      <c r="J13" s="83">
        <v>0</v>
      </c>
      <c r="K13" s="83">
        <v>0</v>
      </c>
      <c r="L13" s="83">
        <v>0</v>
      </c>
      <c r="M13" s="83">
        <v>0</v>
      </c>
      <c r="N13" s="106">
        <f t="shared" si="0"/>
        <v>21</v>
      </c>
    </row>
    <row r="14" spans="2:14" ht="19.5" customHeight="1">
      <c r="B14" s="50" t="s">
        <v>82</v>
      </c>
      <c r="C14" s="83">
        <v>7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2</v>
      </c>
      <c r="J14" s="83">
        <v>2</v>
      </c>
      <c r="K14" s="83">
        <v>0</v>
      </c>
      <c r="L14" s="83">
        <v>0</v>
      </c>
      <c r="M14" s="83">
        <v>0</v>
      </c>
      <c r="N14" s="106">
        <f t="shared" si="0"/>
        <v>11</v>
      </c>
    </row>
    <row r="15" spans="2:14" ht="15">
      <c r="B15" s="50" t="s">
        <v>5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106">
        <f t="shared" si="0"/>
        <v>0</v>
      </c>
    </row>
    <row r="16" spans="2:14" ht="15">
      <c r="B16" s="50" t="s">
        <v>6</v>
      </c>
      <c r="C16" s="83">
        <v>6</v>
      </c>
      <c r="D16" s="83">
        <v>271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106">
        <f t="shared" si="0"/>
        <v>277</v>
      </c>
    </row>
    <row r="17" spans="2:14" ht="15">
      <c r="B17" s="50" t="s">
        <v>7</v>
      </c>
      <c r="C17" s="83">
        <v>0</v>
      </c>
      <c r="D17" s="83">
        <v>0</v>
      </c>
      <c r="E17" s="83">
        <v>0</v>
      </c>
      <c r="F17" s="83">
        <v>86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106">
        <f t="shared" si="0"/>
        <v>86</v>
      </c>
    </row>
    <row r="18" spans="2:14" ht="15">
      <c r="B18" s="50" t="s">
        <v>8</v>
      </c>
      <c r="C18" s="83">
        <v>1</v>
      </c>
      <c r="D18" s="83">
        <v>0</v>
      </c>
      <c r="E18" s="83">
        <v>0</v>
      </c>
      <c r="F18" s="83">
        <v>6</v>
      </c>
      <c r="G18" s="83">
        <v>30</v>
      </c>
      <c r="H18" s="83">
        <v>0</v>
      </c>
      <c r="I18" s="83">
        <v>1</v>
      </c>
      <c r="J18" s="83">
        <v>0</v>
      </c>
      <c r="K18" s="83">
        <v>0</v>
      </c>
      <c r="L18" s="83">
        <v>0</v>
      </c>
      <c r="M18" s="83">
        <v>0</v>
      </c>
      <c r="N18" s="106">
        <f t="shared" si="0"/>
        <v>38</v>
      </c>
    </row>
    <row r="19" spans="2:14" ht="15">
      <c r="B19" s="50" t="s">
        <v>84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26</v>
      </c>
      <c r="L19" s="83">
        <v>0</v>
      </c>
      <c r="M19" s="83">
        <v>0</v>
      </c>
      <c r="N19" s="106">
        <f t="shared" si="0"/>
        <v>26</v>
      </c>
    </row>
    <row r="20" spans="2:14" ht="15">
      <c r="B20" s="50" t="s">
        <v>83</v>
      </c>
      <c r="C20" s="83">
        <v>0</v>
      </c>
      <c r="D20" s="83">
        <v>0</v>
      </c>
      <c r="E20" s="83">
        <v>0</v>
      </c>
      <c r="F20" s="83">
        <v>0</v>
      </c>
      <c r="G20" s="83">
        <v>94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106">
        <f t="shared" si="0"/>
        <v>94</v>
      </c>
    </row>
    <row r="21" spans="2:14" ht="15">
      <c r="B21" s="51" t="s">
        <v>9</v>
      </c>
      <c r="C21" s="83">
        <v>18</v>
      </c>
      <c r="D21" s="83">
        <v>0</v>
      </c>
      <c r="E21" s="83">
        <v>2</v>
      </c>
      <c r="F21" s="83">
        <v>0</v>
      </c>
      <c r="G21" s="83">
        <v>0</v>
      </c>
      <c r="H21" s="83">
        <v>0</v>
      </c>
      <c r="I21" s="83">
        <v>2</v>
      </c>
      <c r="J21" s="83">
        <v>2</v>
      </c>
      <c r="K21" s="83">
        <v>0</v>
      </c>
      <c r="L21" s="83">
        <v>0</v>
      </c>
      <c r="M21" s="83">
        <v>0</v>
      </c>
      <c r="N21" s="106">
        <f t="shared" si="0"/>
        <v>24</v>
      </c>
    </row>
    <row r="22" spans="2:14" ht="15">
      <c r="B22" s="51" t="s">
        <v>10</v>
      </c>
      <c r="C22" s="83">
        <v>0</v>
      </c>
      <c r="D22" s="83">
        <v>0</v>
      </c>
      <c r="E22" s="83">
        <v>0</v>
      </c>
      <c r="F22" s="83">
        <v>0</v>
      </c>
      <c r="G22" s="83">
        <v>20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106">
        <f t="shared" si="0"/>
        <v>20</v>
      </c>
    </row>
    <row r="23" spans="2:14" ht="15">
      <c r="B23" s="51" t="s">
        <v>11</v>
      </c>
      <c r="C23" s="83">
        <v>8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2</v>
      </c>
      <c r="J23" s="83">
        <v>1</v>
      </c>
      <c r="K23" s="83">
        <v>0</v>
      </c>
      <c r="L23" s="83">
        <v>0</v>
      </c>
      <c r="M23" s="83">
        <v>0</v>
      </c>
      <c r="N23" s="106">
        <f t="shared" si="0"/>
        <v>11</v>
      </c>
    </row>
    <row r="24" spans="2:14" ht="15">
      <c r="B24" s="51" t="s">
        <v>12</v>
      </c>
      <c r="C24" s="83">
        <v>69</v>
      </c>
      <c r="D24" s="83">
        <v>65</v>
      </c>
      <c r="E24" s="83">
        <v>14</v>
      </c>
      <c r="F24" s="83">
        <v>0</v>
      </c>
      <c r="G24" s="83">
        <v>0</v>
      </c>
      <c r="H24" s="83">
        <v>0</v>
      </c>
      <c r="I24" s="83">
        <v>14</v>
      </c>
      <c r="J24" s="83">
        <v>12</v>
      </c>
      <c r="K24" s="83">
        <v>0</v>
      </c>
      <c r="L24" s="83">
        <v>0</v>
      </c>
      <c r="M24" s="83">
        <v>0</v>
      </c>
      <c r="N24" s="106">
        <f t="shared" si="0"/>
        <v>174</v>
      </c>
    </row>
    <row r="25" spans="2:14" ht="15">
      <c r="B25" s="51" t="s">
        <v>13</v>
      </c>
      <c r="C25" s="43">
        <v>0</v>
      </c>
      <c r="D25" s="43">
        <v>0</v>
      </c>
      <c r="E25" s="43">
        <v>9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106">
        <f t="shared" si="0"/>
        <v>9</v>
      </c>
    </row>
    <row r="26" spans="2:14" ht="15">
      <c r="B26" s="50" t="s">
        <v>116</v>
      </c>
      <c r="C26" s="83">
        <v>79</v>
      </c>
      <c r="D26" s="83">
        <v>174</v>
      </c>
      <c r="E26" s="83">
        <v>37</v>
      </c>
      <c r="F26" s="83">
        <v>28</v>
      </c>
      <c r="G26" s="83">
        <v>0</v>
      </c>
      <c r="H26" s="83">
        <v>0</v>
      </c>
      <c r="I26" s="83">
        <v>5</v>
      </c>
      <c r="J26" s="83">
        <v>5</v>
      </c>
      <c r="K26" s="83">
        <v>0</v>
      </c>
      <c r="L26" s="83">
        <v>0</v>
      </c>
      <c r="M26" s="83">
        <v>0</v>
      </c>
      <c r="N26" s="106">
        <f t="shared" si="0"/>
        <v>328</v>
      </c>
    </row>
    <row r="27" spans="2:14" ht="15">
      <c r="B27" s="50" t="s">
        <v>134</v>
      </c>
      <c r="C27" s="83">
        <v>20</v>
      </c>
      <c r="D27" s="83">
        <v>0</v>
      </c>
      <c r="E27" s="83">
        <v>30</v>
      </c>
      <c r="F27" s="83">
        <v>66</v>
      </c>
      <c r="G27" s="83">
        <v>0</v>
      </c>
      <c r="H27" s="83">
        <v>0</v>
      </c>
      <c r="I27" s="83">
        <v>1</v>
      </c>
      <c r="J27" s="83">
        <v>1</v>
      </c>
      <c r="K27" s="83">
        <v>0</v>
      </c>
      <c r="L27" s="83">
        <v>0</v>
      </c>
      <c r="M27" s="83">
        <v>0</v>
      </c>
      <c r="N27" s="106">
        <f t="shared" si="0"/>
        <v>118</v>
      </c>
    </row>
    <row r="28" spans="2:14" ht="15">
      <c r="B28" s="50" t="s">
        <v>31</v>
      </c>
      <c r="C28" s="83">
        <v>0</v>
      </c>
      <c r="D28" s="83">
        <v>0</v>
      </c>
      <c r="E28" s="83">
        <v>0</v>
      </c>
      <c r="F28" s="83">
        <v>0</v>
      </c>
      <c r="G28" s="83">
        <v>4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106">
        <f t="shared" si="0"/>
        <v>4</v>
      </c>
    </row>
    <row r="29" spans="2:14" ht="19.5" customHeight="1">
      <c r="B29" s="50" t="s">
        <v>32</v>
      </c>
      <c r="C29" s="43">
        <v>7</v>
      </c>
      <c r="D29" s="43">
        <v>0</v>
      </c>
      <c r="E29" s="43">
        <v>0</v>
      </c>
      <c r="F29" s="43">
        <v>15</v>
      </c>
      <c r="G29" s="43">
        <v>0</v>
      </c>
      <c r="H29" s="43">
        <v>0</v>
      </c>
      <c r="I29" s="43">
        <v>4</v>
      </c>
      <c r="J29" s="43">
        <v>4</v>
      </c>
      <c r="K29" s="43">
        <v>0</v>
      </c>
      <c r="L29" s="43">
        <v>0</v>
      </c>
      <c r="M29" s="43">
        <v>0</v>
      </c>
      <c r="N29" s="106">
        <f t="shared" si="0"/>
        <v>30</v>
      </c>
    </row>
    <row r="30" spans="2:14" ht="21.75" customHeight="1">
      <c r="B30" s="52" t="s">
        <v>14</v>
      </c>
      <c r="C30" s="83">
        <v>2</v>
      </c>
      <c r="D30" s="83">
        <v>0</v>
      </c>
      <c r="E30" s="83">
        <v>0</v>
      </c>
      <c r="F30" s="83">
        <v>0</v>
      </c>
      <c r="G30" s="83">
        <v>10</v>
      </c>
      <c r="H30" s="83">
        <v>0</v>
      </c>
      <c r="I30" s="83">
        <v>0</v>
      </c>
      <c r="J30" s="83">
        <v>0</v>
      </c>
      <c r="K30" s="83">
        <v>9</v>
      </c>
      <c r="L30" s="83">
        <v>0</v>
      </c>
      <c r="M30" s="83">
        <v>0</v>
      </c>
      <c r="N30" s="106">
        <f t="shared" si="0"/>
        <v>21</v>
      </c>
    </row>
    <row r="31" spans="2:14" ht="22.5" customHeight="1">
      <c r="B31" s="52" t="s">
        <v>15</v>
      </c>
      <c r="C31" s="83">
        <v>54</v>
      </c>
      <c r="D31" s="83">
        <v>12</v>
      </c>
      <c r="E31" s="83">
        <v>0</v>
      </c>
      <c r="F31" s="83">
        <v>3</v>
      </c>
      <c r="G31" s="84">
        <v>9</v>
      </c>
      <c r="H31" s="83">
        <v>0</v>
      </c>
      <c r="I31" s="83">
        <v>1</v>
      </c>
      <c r="J31" s="83">
        <v>2</v>
      </c>
      <c r="K31" s="83">
        <v>0</v>
      </c>
      <c r="L31" s="83">
        <v>4</v>
      </c>
      <c r="M31" s="83">
        <v>39</v>
      </c>
      <c r="N31" s="106">
        <f t="shared" si="0"/>
        <v>124</v>
      </c>
    </row>
    <row r="32" spans="2:14" ht="15">
      <c r="B32" s="53" t="s">
        <v>17</v>
      </c>
      <c r="C32" s="54">
        <f>SUM(C9:C31)</f>
        <v>286</v>
      </c>
      <c r="D32" s="54">
        <f>SUM(D9:D31)</f>
        <v>522</v>
      </c>
      <c r="E32" s="54">
        <f t="shared" ref="E32:N32" si="1">SUM(E9:E31)</f>
        <v>96</v>
      </c>
      <c r="F32" s="54">
        <f t="shared" si="1"/>
        <v>219</v>
      </c>
      <c r="G32" s="54">
        <f t="shared" si="1"/>
        <v>226</v>
      </c>
      <c r="H32" s="54">
        <f t="shared" si="1"/>
        <v>0</v>
      </c>
      <c r="I32" s="54">
        <f t="shared" si="1"/>
        <v>43</v>
      </c>
      <c r="J32" s="54">
        <f t="shared" si="1"/>
        <v>36</v>
      </c>
      <c r="K32" s="54">
        <f t="shared" si="1"/>
        <v>35</v>
      </c>
      <c r="L32" s="54">
        <f t="shared" si="1"/>
        <v>4</v>
      </c>
      <c r="M32" s="54">
        <f t="shared" si="1"/>
        <v>39</v>
      </c>
      <c r="N32" s="54">
        <f t="shared" si="1"/>
        <v>1506</v>
      </c>
    </row>
    <row r="33" spans="1:16" s="88" customFormat="1" ht="15">
      <c r="B33" s="127" t="s">
        <v>64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1:16" s="88" customFormat="1">
      <c r="B34" s="208" t="s">
        <v>156</v>
      </c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</row>
    <row r="35" spans="1:16" s="88" customFormat="1">
      <c r="N35" s="90"/>
    </row>
    <row r="36" spans="1:16" s="88" customFormat="1" ht="15">
      <c r="A36" s="207" t="s">
        <v>27</v>
      </c>
      <c r="B36" s="207"/>
      <c r="C36" s="207"/>
      <c r="D36" s="207"/>
      <c r="E36" s="207"/>
      <c r="F36" s="111"/>
      <c r="G36" s="111"/>
      <c r="H36" s="111"/>
      <c r="I36" s="111"/>
      <c r="J36" s="111"/>
      <c r="K36" s="111"/>
      <c r="L36" s="111"/>
      <c r="M36" s="111"/>
      <c r="N36" s="112"/>
      <c r="O36" s="89"/>
      <c r="P36" s="89"/>
    </row>
    <row r="37" spans="1:16" s="88" customFormat="1" ht="15">
      <c r="A37" s="207" t="s">
        <v>87</v>
      </c>
      <c r="B37" s="207"/>
      <c r="C37" s="207"/>
      <c r="D37" s="207"/>
      <c r="E37" s="207"/>
      <c r="F37" s="111"/>
      <c r="G37" s="111"/>
      <c r="H37" s="111"/>
      <c r="I37" s="111"/>
      <c r="J37" s="111"/>
      <c r="K37" s="111"/>
      <c r="L37" s="111"/>
      <c r="M37" s="111"/>
      <c r="N37" s="112"/>
      <c r="O37" s="89"/>
      <c r="P37" s="89"/>
    </row>
    <row r="38" spans="1:16" s="88" customFormat="1" ht="15">
      <c r="A38" s="207" t="s">
        <v>74</v>
      </c>
      <c r="B38" s="207"/>
      <c r="C38" s="207"/>
      <c r="D38" s="207"/>
      <c r="E38" s="207"/>
      <c r="F38" s="111"/>
      <c r="G38" s="111"/>
      <c r="H38" s="111"/>
      <c r="I38" s="111"/>
      <c r="J38" s="111"/>
      <c r="K38" s="111"/>
      <c r="L38" s="111"/>
      <c r="M38" s="111"/>
      <c r="N38" s="112"/>
      <c r="O38" s="89"/>
      <c r="P38" s="89"/>
    </row>
    <row r="39" spans="1:16" s="88" customFormat="1" ht="15">
      <c r="B39" s="207" t="s">
        <v>155</v>
      </c>
      <c r="C39" s="207"/>
      <c r="D39" s="107"/>
      <c r="E39" s="113"/>
      <c r="F39" s="111"/>
      <c r="G39" s="111"/>
      <c r="H39" s="111"/>
      <c r="I39" s="111"/>
      <c r="J39" s="111"/>
      <c r="K39" s="111"/>
      <c r="L39" s="111"/>
      <c r="M39" s="111"/>
      <c r="N39" s="112"/>
      <c r="O39" s="89"/>
      <c r="P39" s="89"/>
    </row>
    <row r="40" spans="1:16" s="88" customFormat="1" ht="15">
      <c r="C40" s="105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12"/>
      <c r="O40" s="89"/>
      <c r="P40" s="89"/>
    </row>
    <row r="41" spans="1:16" ht="28.5">
      <c r="B41" s="39" t="s">
        <v>81</v>
      </c>
      <c r="C41" s="82" t="s">
        <v>72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90"/>
      <c r="O41" s="88"/>
      <c r="P41" s="88"/>
    </row>
    <row r="42" spans="1:16" ht="15">
      <c r="B42" s="4" t="s">
        <v>36</v>
      </c>
      <c r="C42" s="3">
        <v>59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90"/>
      <c r="O42" s="88"/>
      <c r="P42" s="88"/>
    </row>
    <row r="43" spans="1:16" ht="15">
      <c r="B43" s="4" t="s">
        <v>1</v>
      </c>
      <c r="C43" s="3">
        <v>0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90"/>
      <c r="O43" s="88"/>
      <c r="P43" s="88"/>
    </row>
    <row r="44" spans="1:16" ht="15">
      <c r="B44" s="4" t="s">
        <v>2</v>
      </c>
      <c r="C44" s="3">
        <v>13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90"/>
      <c r="O44" s="88"/>
      <c r="P44" s="88"/>
    </row>
    <row r="45" spans="1:16" ht="15">
      <c r="B45" s="4" t="s">
        <v>3</v>
      </c>
      <c r="C45" s="3">
        <v>18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90"/>
      <c r="O45" s="88"/>
      <c r="P45" s="88"/>
    </row>
    <row r="46" spans="1:16" ht="15">
      <c r="B46" s="4" t="s">
        <v>4</v>
      </c>
      <c r="C46" s="3">
        <v>21</v>
      </c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90"/>
      <c r="O46" s="88"/>
      <c r="P46" s="88"/>
    </row>
    <row r="47" spans="1:16" ht="18.75" customHeight="1">
      <c r="B47" s="4" t="s">
        <v>82</v>
      </c>
      <c r="C47" s="3">
        <v>11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90"/>
      <c r="O47" s="88"/>
      <c r="P47" s="88"/>
    </row>
    <row r="48" spans="1:16" ht="15">
      <c r="B48" s="4" t="s">
        <v>5</v>
      </c>
      <c r="C48" s="3">
        <v>0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90"/>
      <c r="O48" s="88"/>
      <c r="P48" s="88"/>
    </row>
    <row r="49" spans="2:16" ht="15">
      <c r="B49" s="4" t="s">
        <v>6</v>
      </c>
      <c r="C49" s="3">
        <v>277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90"/>
      <c r="O49" s="88"/>
      <c r="P49" s="88"/>
    </row>
    <row r="50" spans="2:16" ht="15">
      <c r="B50" s="4" t="s">
        <v>7</v>
      </c>
      <c r="C50" s="3">
        <v>86</v>
      </c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90"/>
      <c r="O50" s="88"/>
      <c r="P50" s="88"/>
    </row>
    <row r="51" spans="2:16" ht="15">
      <c r="B51" s="4" t="s">
        <v>8</v>
      </c>
      <c r="C51" s="3">
        <v>38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90"/>
      <c r="O51" s="88"/>
      <c r="P51" s="88"/>
    </row>
    <row r="52" spans="2:16" ht="15">
      <c r="B52" s="4" t="s">
        <v>84</v>
      </c>
      <c r="C52" s="3">
        <v>26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90"/>
      <c r="O52" s="88"/>
      <c r="P52" s="88"/>
    </row>
    <row r="53" spans="2:16" ht="15">
      <c r="B53" s="4" t="s">
        <v>83</v>
      </c>
      <c r="C53" s="3">
        <v>94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90"/>
      <c r="O53" s="88"/>
      <c r="P53" s="88"/>
    </row>
    <row r="54" spans="2:16" ht="15">
      <c r="B54" s="5" t="s">
        <v>9</v>
      </c>
      <c r="C54" s="3">
        <v>24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90"/>
      <c r="O54" s="88"/>
      <c r="P54" s="88"/>
    </row>
    <row r="55" spans="2:16" ht="15">
      <c r="B55" s="5" t="s">
        <v>10</v>
      </c>
      <c r="C55" s="3">
        <v>20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90"/>
      <c r="O55" s="88"/>
      <c r="P55" s="88"/>
    </row>
    <row r="56" spans="2:16" ht="15">
      <c r="B56" s="5" t="s">
        <v>11</v>
      </c>
      <c r="C56" s="3">
        <v>11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90"/>
      <c r="O56" s="88"/>
      <c r="P56" s="88"/>
    </row>
    <row r="57" spans="2:16" ht="15">
      <c r="B57" s="5" t="s">
        <v>12</v>
      </c>
      <c r="C57" s="3">
        <v>174</v>
      </c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90"/>
      <c r="O57" s="88"/>
      <c r="P57" s="88"/>
    </row>
    <row r="58" spans="2:16" ht="15">
      <c r="B58" s="5" t="s">
        <v>13</v>
      </c>
      <c r="C58" s="3">
        <v>9</v>
      </c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90"/>
      <c r="O58" s="88"/>
      <c r="P58" s="88"/>
    </row>
    <row r="59" spans="2:16" ht="15">
      <c r="B59" s="5" t="s">
        <v>116</v>
      </c>
      <c r="C59" s="3">
        <v>328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90"/>
      <c r="O59" s="88"/>
      <c r="P59" s="88"/>
    </row>
    <row r="60" spans="2:16" ht="15">
      <c r="B60" s="5" t="s">
        <v>134</v>
      </c>
      <c r="C60" s="3">
        <v>118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90"/>
      <c r="O60" s="88"/>
      <c r="P60" s="88"/>
    </row>
    <row r="61" spans="2:16" ht="15">
      <c r="B61" s="4" t="s">
        <v>31</v>
      </c>
      <c r="C61" s="3">
        <v>4</v>
      </c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90"/>
      <c r="O61" s="88"/>
      <c r="P61" s="88"/>
    </row>
    <row r="62" spans="2:16" ht="22.5" customHeight="1">
      <c r="B62" s="4" t="s">
        <v>32</v>
      </c>
      <c r="C62" s="3">
        <v>30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90"/>
      <c r="O62" s="88"/>
      <c r="P62" s="88"/>
    </row>
    <row r="63" spans="2:16" ht="21" customHeight="1">
      <c r="B63" s="6" t="s">
        <v>14</v>
      </c>
      <c r="C63" s="11">
        <v>21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90"/>
      <c r="O63" s="88"/>
      <c r="P63" s="88"/>
    </row>
    <row r="64" spans="2:16" ht="20.25" customHeight="1">
      <c r="B64" s="6" t="s">
        <v>15</v>
      </c>
      <c r="C64" s="3">
        <v>124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90"/>
      <c r="O64" s="88"/>
      <c r="P64" s="88"/>
    </row>
    <row r="65" spans="2:16" ht="15">
      <c r="B65" s="55" t="s">
        <v>17</v>
      </c>
      <c r="C65" s="56">
        <f>SUM(C42:C64)</f>
        <v>1506</v>
      </c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90"/>
      <c r="O65" s="88"/>
      <c r="P65" s="88"/>
    </row>
    <row r="66" spans="2:16" s="88" customFormat="1">
      <c r="B66" s="126" t="s">
        <v>64</v>
      </c>
      <c r="E66" s="206" t="s">
        <v>157</v>
      </c>
      <c r="F66" s="206"/>
      <c r="G66" s="206"/>
      <c r="H66" s="206"/>
      <c r="I66" s="206"/>
      <c r="J66" s="206"/>
      <c r="K66" s="206"/>
      <c r="L66" s="206"/>
      <c r="M66" s="206"/>
      <c r="N66" s="90"/>
    </row>
    <row r="67" spans="2:16" s="88" customFormat="1">
      <c r="E67" s="114"/>
      <c r="F67" s="114"/>
      <c r="G67" s="114"/>
      <c r="H67" s="114"/>
      <c r="I67" s="114"/>
      <c r="J67" s="114"/>
      <c r="K67" s="114"/>
      <c r="N67" s="90"/>
    </row>
    <row r="68" spans="2:16" s="88" customFormat="1">
      <c r="N68" s="90"/>
    </row>
    <row r="69" spans="2:16" s="88" customFormat="1">
      <c r="N69" s="90"/>
    </row>
    <row r="70" spans="2:16" s="88" customFormat="1">
      <c r="N70" s="90"/>
    </row>
    <row r="71" spans="2:16" s="88" customFormat="1">
      <c r="N71" s="90"/>
    </row>
    <row r="72" spans="2:16" s="88" customFormat="1">
      <c r="N72" s="90"/>
    </row>
    <row r="73" spans="2:16" s="88" customFormat="1">
      <c r="N73" s="90"/>
    </row>
    <row r="74" spans="2:16" s="88" customFormat="1">
      <c r="N74" s="90"/>
    </row>
    <row r="75" spans="2:16" s="88" customFormat="1">
      <c r="N75" s="90"/>
    </row>
    <row r="76" spans="2:16" s="88" customFormat="1">
      <c r="N76" s="90"/>
    </row>
    <row r="77" spans="2:16" s="88" customFormat="1">
      <c r="N77" s="90"/>
    </row>
    <row r="78" spans="2:16" s="88" customFormat="1">
      <c r="E78" s="88" t="s">
        <v>55</v>
      </c>
      <c r="N78" s="90"/>
    </row>
    <row r="79" spans="2:16" s="88" customFormat="1">
      <c r="N79" s="90"/>
    </row>
    <row r="80" spans="2:16" s="88" customFormat="1">
      <c r="N80" s="90"/>
    </row>
    <row r="81" spans="14:14" s="88" customFormat="1">
      <c r="N81" s="90"/>
    </row>
    <row r="82" spans="14:14" s="88" customFormat="1">
      <c r="N82" s="90"/>
    </row>
    <row r="83" spans="14:14" s="88" customFormat="1">
      <c r="N83" s="90"/>
    </row>
    <row r="84" spans="14:14" s="88" customFormat="1">
      <c r="N84" s="90"/>
    </row>
    <row r="85" spans="14:14" s="88" customFormat="1">
      <c r="N85" s="90"/>
    </row>
    <row r="86" spans="14:14" s="88" customFormat="1">
      <c r="N86" s="90"/>
    </row>
    <row r="87" spans="14:14" s="88" customFormat="1">
      <c r="N87" s="90"/>
    </row>
    <row r="88" spans="14:14" s="88" customFormat="1">
      <c r="N88" s="90"/>
    </row>
    <row r="89" spans="14:14" s="88" customFormat="1">
      <c r="N89" s="90"/>
    </row>
    <row r="90" spans="14:14" s="88" customFormat="1">
      <c r="N90" s="90"/>
    </row>
    <row r="91" spans="14:14" s="88" customFormat="1">
      <c r="N91" s="90"/>
    </row>
    <row r="92" spans="14:14" s="88" customFormat="1">
      <c r="N92" s="90"/>
    </row>
    <row r="93" spans="14:14" s="88" customFormat="1">
      <c r="N93" s="90"/>
    </row>
    <row r="94" spans="14:14" s="88" customFormat="1">
      <c r="N94" s="90"/>
    </row>
    <row r="95" spans="14:14" s="88" customFormat="1">
      <c r="N95" s="90"/>
    </row>
    <row r="96" spans="14:14" s="88" customFormat="1">
      <c r="N96" s="90"/>
    </row>
    <row r="97" spans="14:14" s="88" customFormat="1">
      <c r="N97" s="90"/>
    </row>
    <row r="98" spans="14:14" s="88" customFormat="1">
      <c r="N98" s="90"/>
    </row>
    <row r="99" spans="14:14" s="88" customFormat="1">
      <c r="N99" s="90"/>
    </row>
    <row r="100" spans="14:14" s="88" customFormat="1">
      <c r="N100" s="90"/>
    </row>
    <row r="101" spans="14:14" s="88" customFormat="1">
      <c r="N101" s="90"/>
    </row>
    <row r="102" spans="14:14" s="88" customFormat="1">
      <c r="N102" s="90"/>
    </row>
  </sheetData>
  <mergeCells count="10">
    <mergeCell ref="E66:M66"/>
    <mergeCell ref="B5:N5"/>
    <mergeCell ref="B4:N4"/>
    <mergeCell ref="B3:N3"/>
    <mergeCell ref="B6:N6"/>
    <mergeCell ref="B39:C39"/>
    <mergeCell ref="A36:E36"/>
    <mergeCell ref="A38:E38"/>
    <mergeCell ref="A37:E37"/>
    <mergeCell ref="B34:N34"/>
  </mergeCells>
  <pageMargins left="0.66" right="0.7" top="0.75" bottom="0.75" header="0.3" footer="0.3"/>
  <pageSetup scale="52" orientation="landscape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66"/>
  <sheetViews>
    <sheetView view="pageBreakPreview" topLeftCell="A44" zoomScaleNormal="100" zoomScaleSheetLayoutView="100" workbookViewId="0">
      <selection activeCell="T28" sqref="T28"/>
    </sheetView>
  </sheetViews>
  <sheetFormatPr baseColWidth="10" defaultRowHeight="15"/>
  <cols>
    <col min="1" max="1" width="18.5703125" customWidth="1"/>
    <col min="2" max="2" width="12.140625" customWidth="1"/>
    <col min="3" max="3" width="21.7109375" customWidth="1"/>
    <col min="4" max="4" width="13.28515625" customWidth="1"/>
    <col min="5" max="5" width="13.5703125" customWidth="1"/>
    <col min="6" max="6" width="12.28515625" customWidth="1"/>
    <col min="7" max="7" width="10.7109375" customWidth="1"/>
    <col min="8" max="8" width="6.7109375" customWidth="1"/>
    <col min="9" max="9" width="10.7109375" customWidth="1"/>
    <col min="10" max="10" width="7.7109375" customWidth="1"/>
    <col min="11" max="11" width="8.7109375" customWidth="1"/>
    <col min="12" max="12" width="7.140625" customWidth="1"/>
    <col min="13" max="13" width="11.42578125" customWidth="1"/>
    <col min="14" max="14" width="16.5703125" customWidth="1"/>
    <col min="15" max="15" width="11.5703125" style="86"/>
  </cols>
  <sheetData>
    <row r="1" spans="1:14" s="86" customFormat="1"/>
    <row r="2" spans="1:14" s="86" customFormat="1">
      <c r="A2" s="209" t="s">
        <v>27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4" s="86" customFormat="1">
      <c r="A3" s="209" t="s">
        <v>87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4" s="86" customFormat="1">
      <c r="A4" s="209" t="s">
        <v>158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s="86" customFormat="1"/>
    <row r="6" spans="1:14" ht="30">
      <c r="A6" s="158" t="s">
        <v>77</v>
      </c>
      <c r="B6" s="157" t="s">
        <v>128</v>
      </c>
      <c r="C6" s="158" t="s">
        <v>127</v>
      </c>
      <c r="D6" s="157" t="s">
        <v>18</v>
      </c>
      <c r="E6" s="157" t="s">
        <v>19</v>
      </c>
      <c r="F6" s="157" t="s">
        <v>20</v>
      </c>
      <c r="G6" s="157" t="s">
        <v>85</v>
      </c>
      <c r="H6" s="157" t="s">
        <v>89</v>
      </c>
      <c r="I6" s="157" t="s">
        <v>23</v>
      </c>
      <c r="J6" s="157" t="s">
        <v>24</v>
      </c>
      <c r="K6" s="157" t="s">
        <v>129</v>
      </c>
      <c r="L6" s="157" t="s">
        <v>26</v>
      </c>
      <c r="M6" s="157" t="s">
        <v>17</v>
      </c>
      <c r="N6" s="157" t="s">
        <v>57</v>
      </c>
    </row>
    <row r="7" spans="1:14" ht="24.75" customHeight="1">
      <c r="A7" s="10" t="s">
        <v>36</v>
      </c>
      <c r="B7" s="43">
        <v>0</v>
      </c>
      <c r="C7" s="43">
        <v>0</v>
      </c>
      <c r="D7" s="43">
        <v>0</v>
      </c>
      <c r="E7" s="43">
        <v>0</v>
      </c>
      <c r="F7" s="43">
        <v>59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57">
        <f>SUM(B7:L7)</f>
        <v>59</v>
      </c>
      <c r="N7" s="58">
        <f t="shared" ref="N7:N30" si="0">M7/$M$30</f>
        <v>3.9176626826029216E-2</v>
      </c>
    </row>
    <row r="8" spans="1:14" ht="21" customHeight="1">
      <c r="A8" s="10" t="s">
        <v>1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57">
        <f t="shared" ref="M8:M29" si="1">SUM(B8:L8)</f>
        <v>0</v>
      </c>
      <c r="N8" s="58">
        <f t="shared" si="0"/>
        <v>0</v>
      </c>
    </row>
    <row r="9" spans="1:14">
      <c r="A9" s="10" t="s">
        <v>2</v>
      </c>
      <c r="B9" s="43">
        <v>0</v>
      </c>
      <c r="C9" s="43">
        <v>0</v>
      </c>
      <c r="D9" s="43">
        <v>0</v>
      </c>
      <c r="E9" s="43">
        <v>9</v>
      </c>
      <c r="F9" s="43">
        <v>0</v>
      </c>
      <c r="G9" s="43">
        <v>0</v>
      </c>
      <c r="H9" s="43">
        <v>3</v>
      </c>
      <c r="I9" s="43">
        <v>1</v>
      </c>
      <c r="J9" s="43">
        <v>0</v>
      </c>
      <c r="K9" s="43">
        <v>0</v>
      </c>
      <c r="L9" s="43">
        <v>0</v>
      </c>
      <c r="M9" s="57">
        <f t="shared" si="1"/>
        <v>13</v>
      </c>
      <c r="N9" s="58">
        <f t="shared" si="0"/>
        <v>8.6321381142098266E-3</v>
      </c>
    </row>
    <row r="10" spans="1:14">
      <c r="A10" s="10" t="s">
        <v>3</v>
      </c>
      <c r="B10" s="43">
        <v>1</v>
      </c>
      <c r="C10" s="43">
        <v>0</v>
      </c>
      <c r="D10" s="43">
        <v>4</v>
      </c>
      <c r="E10" s="43">
        <v>0</v>
      </c>
      <c r="F10" s="43">
        <v>0</v>
      </c>
      <c r="G10" s="43">
        <v>0</v>
      </c>
      <c r="H10" s="43">
        <v>7</v>
      </c>
      <c r="I10" s="43">
        <v>6</v>
      </c>
      <c r="J10" s="43">
        <v>0</v>
      </c>
      <c r="K10" s="43">
        <v>0</v>
      </c>
      <c r="L10" s="43">
        <v>0</v>
      </c>
      <c r="M10" s="57">
        <f t="shared" si="1"/>
        <v>18</v>
      </c>
      <c r="N10" s="58">
        <f t="shared" si="0"/>
        <v>1.1952191235059761E-2</v>
      </c>
    </row>
    <row r="11" spans="1:14" ht="21" customHeight="1">
      <c r="A11" s="10" t="s">
        <v>4</v>
      </c>
      <c r="B11" s="83">
        <v>14</v>
      </c>
      <c r="C11" s="83">
        <v>0</v>
      </c>
      <c r="D11" s="83">
        <v>0</v>
      </c>
      <c r="E11" s="83">
        <v>6</v>
      </c>
      <c r="F11" s="83">
        <v>0</v>
      </c>
      <c r="G11" s="83">
        <v>0</v>
      </c>
      <c r="H11" s="83">
        <v>1</v>
      </c>
      <c r="I11" s="83">
        <v>0</v>
      </c>
      <c r="J11" s="83">
        <v>0</v>
      </c>
      <c r="K11" s="83">
        <v>0</v>
      </c>
      <c r="L11" s="83">
        <v>0</v>
      </c>
      <c r="M11" s="57">
        <f t="shared" si="1"/>
        <v>21</v>
      </c>
      <c r="N11" s="58">
        <f t="shared" si="0"/>
        <v>1.3944223107569721E-2</v>
      </c>
    </row>
    <row r="12" spans="1:14" ht="21" customHeight="1">
      <c r="A12" s="10" t="s">
        <v>82</v>
      </c>
      <c r="B12" s="83">
        <v>7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2</v>
      </c>
      <c r="I12" s="83">
        <v>2</v>
      </c>
      <c r="J12" s="83">
        <v>0</v>
      </c>
      <c r="K12" s="83">
        <v>0</v>
      </c>
      <c r="L12" s="83">
        <v>0</v>
      </c>
      <c r="M12" s="57">
        <f t="shared" si="1"/>
        <v>11</v>
      </c>
      <c r="N12" s="58">
        <f t="shared" si="0"/>
        <v>7.3041168658698535E-3</v>
      </c>
    </row>
    <row r="13" spans="1:14">
      <c r="A13" s="10" t="s">
        <v>5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57">
        <f t="shared" si="1"/>
        <v>0</v>
      </c>
      <c r="N13" s="58">
        <f t="shared" si="0"/>
        <v>0</v>
      </c>
    </row>
    <row r="14" spans="1:14">
      <c r="A14" s="10" t="s">
        <v>6</v>
      </c>
      <c r="B14" s="83">
        <v>6</v>
      </c>
      <c r="C14" s="83">
        <v>271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57">
        <f t="shared" si="1"/>
        <v>277</v>
      </c>
      <c r="N14" s="58">
        <f t="shared" si="0"/>
        <v>0.18393094289508632</v>
      </c>
    </row>
    <row r="15" spans="1:14">
      <c r="A15" s="10" t="s">
        <v>7</v>
      </c>
      <c r="B15" s="83">
        <v>0</v>
      </c>
      <c r="C15" s="83">
        <v>0</v>
      </c>
      <c r="D15" s="83">
        <v>0</v>
      </c>
      <c r="E15" s="83">
        <v>86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57">
        <f t="shared" si="1"/>
        <v>86</v>
      </c>
      <c r="N15" s="58">
        <f t="shared" si="0"/>
        <v>5.7104913678618856E-2</v>
      </c>
    </row>
    <row r="16" spans="1:14" ht="18.75" customHeight="1">
      <c r="A16" s="10" t="s">
        <v>8</v>
      </c>
      <c r="B16" s="83">
        <v>1</v>
      </c>
      <c r="C16" s="83">
        <v>0</v>
      </c>
      <c r="D16" s="83">
        <v>0</v>
      </c>
      <c r="E16" s="83">
        <v>6</v>
      </c>
      <c r="F16" s="83">
        <v>30</v>
      </c>
      <c r="G16" s="83">
        <v>0</v>
      </c>
      <c r="H16" s="83">
        <v>1</v>
      </c>
      <c r="I16" s="83">
        <v>0</v>
      </c>
      <c r="J16" s="83">
        <v>0</v>
      </c>
      <c r="K16" s="83">
        <v>0</v>
      </c>
      <c r="L16" s="83">
        <v>0</v>
      </c>
      <c r="M16" s="57">
        <f t="shared" si="1"/>
        <v>38</v>
      </c>
      <c r="N16" s="58">
        <f t="shared" si="0"/>
        <v>2.5232403718459494E-2</v>
      </c>
    </row>
    <row r="17" spans="1:14">
      <c r="A17" s="10" t="s">
        <v>84</v>
      </c>
      <c r="B17" s="83"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26</v>
      </c>
      <c r="K17" s="83">
        <v>0</v>
      </c>
      <c r="L17" s="83">
        <v>0</v>
      </c>
      <c r="M17" s="57">
        <f t="shared" si="1"/>
        <v>26</v>
      </c>
      <c r="N17" s="58">
        <f t="shared" si="0"/>
        <v>1.7264276228419653E-2</v>
      </c>
    </row>
    <row r="18" spans="1:14">
      <c r="A18" s="10" t="s">
        <v>83</v>
      </c>
      <c r="B18" s="83">
        <v>0</v>
      </c>
      <c r="C18" s="83">
        <v>0</v>
      </c>
      <c r="D18" s="83">
        <v>0</v>
      </c>
      <c r="E18" s="83">
        <v>0</v>
      </c>
      <c r="F18" s="83">
        <v>94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57">
        <f t="shared" si="1"/>
        <v>94</v>
      </c>
      <c r="N18" s="58">
        <f t="shared" si="0"/>
        <v>6.2416998671978752E-2</v>
      </c>
    </row>
    <row r="19" spans="1:14">
      <c r="A19" s="10" t="s">
        <v>9</v>
      </c>
      <c r="B19" s="83">
        <v>18</v>
      </c>
      <c r="C19" s="83">
        <v>0</v>
      </c>
      <c r="D19" s="83">
        <v>2</v>
      </c>
      <c r="E19" s="83">
        <v>0</v>
      </c>
      <c r="F19" s="83">
        <v>0</v>
      </c>
      <c r="G19" s="83">
        <v>0</v>
      </c>
      <c r="H19" s="83">
        <v>2</v>
      </c>
      <c r="I19" s="83">
        <v>2</v>
      </c>
      <c r="J19" s="83">
        <v>0</v>
      </c>
      <c r="K19" s="83">
        <v>0</v>
      </c>
      <c r="L19" s="83">
        <v>0</v>
      </c>
      <c r="M19" s="57">
        <f t="shared" si="1"/>
        <v>24</v>
      </c>
      <c r="N19" s="58">
        <f t="shared" si="0"/>
        <v>1.5936254980079681E-2</v>
      </c>
    </row>
    <row r="20" spans="1:14">
      <c r="A20" s="10" t="s">
        <v>10</v>
      </c>
      <c r="B20" s="83">
        <v>0</v>
      </c>
      <c r="C20" s="83">
        <v>0</v>
      </c>
      <c r="D20" s="83">
        <v>0</v>
      </c>
      <c r="E20" s="83">
        <v>0</v>
      </c>
      <c r="F20" s="83">
        <v>20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57">
        <f t="shared" si="1"/>
        <v>20</v>
      </c>
      <c r="N20" s="58">
        <f t="shared" si="0"/>
        <v>1.3280212483399735E-2</v>
      </c>
    </row>
    <row r="21" spans="1:14">
      <c r="A21" s="10" t="s">
        <v>11</v>
      </c>
      <c r="B21" s="83">
        <v>8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2</v>
      </c>
      <c r="I21" s="83">
        <v>1</v>
      </c>
      <c r="J21" s="83">
        <v>0</v>
      </c>
      <c r="K21" s="83">
        <v>0</v>
      </c>
      <c r="L21" s="83">
        <v>0</v>
      </c>
      <c r="M21" s="57">
        <f t="shared" si="1"/>
        <v>11</v>
      </c>
      <c r="N21" s="58">
        <f t="shared" si="0"/>
        <v>7.3041168658698535E-3</v>
      </c>
    </row>
    <row r="22" spans="1:14">
      <c r="A22" s="10" t="s">
        <v>12</v>
      </c>
      <c r="B22" s="83">
        <v>69</v>
      </c>
      <c r="C22" s="83">
        <v>65</v>
      </c>
      <c r="D22" s="83">
        <v>14</v>
      </c>
      <c r="E22" s="83">
        <v>0</v>
      </c>
      <c r="F22" s="83">
        <v>0</v>
      </c>
      <c r="G22" s="83">
        <v>0</v>
      </c>
      <c r="H22" s="83">
        <v>14</v>
      </c>
      <c r="I22" s="83">
        <v>12</v>
      </c>
      <c r="J22" s="83">
        <v>0</v>
      </c>
      <c r="K22" s="83">
        <v>0</v>
      </c>
      <c r="L22" s="83">
        <v>0</v>
      </c>
      <c r="M22" s="57">
        <f t="shared" si="1"/>
        <v>174</v>
      </c>
      <c r="N22" s="58">
        <f t="shared" si="0"/>
        <v>0.11553784860557768</v>
      </c>
    </row>
    <row r="23" spans="1:14">
      <c r="A23" s="10" t="s">
        <v>13</v>
      </c>
      <c r="B23" s="43">
        <v>0</v>
      </c>
      <c r="C23" s="43">
        <v>0</v>
      </c>
      <c r="D23" s="43">
        <v>9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7">
        <f t="shared" si="1"/>
        <v>9</v>
      </c>
      <c r="N23" s="58">
        <f t="shared" si="0"/>
        <v>5.9760956175298804E-3</v>
      </c>
    </row>
    <row r="24" spans="1:14">
      <c r="A24" s="10" t="s">
        <v>116</v>
      </c>
      <c r="B24" s="83">
        <v>79</v>
      </c>
      <c r="C24" s="83">
        <v>174</v>
      </c>
      <c r="D24" s="83">
        <v>37</v>
      </c>
      <c r="E24" s="83">
        <v>28</v>
      </c>
      <c r="F24" s="83">
        <v>0</v>
      </c>
      <c r="G24" s="83">
        <v>0</v>
      </c>
      <c r="H24" s="83">
        <v>5</v>
      </c>
      <c r="I24" s="83">
        <v>5</v>
      </c>
      <c r="J24" s="83">
        <v>0</v>
      </c>
      <c r="K24" s="83">
        <v>0</v>
      </c>
      <c r="L24" s="83">
        <v>0</v>
      </c>
      <c r="M24" s="57">
        <f t="shared" si="1"/>
        <v>328</v>
      </c>
      <c r="N24" s="58">
        <f t="shared" si="0"/>
        <v>0.21779548472775564</v>
      </c>
    </row>
    <row r="25" spans="1:14" ht="21" customHeight="1">
      <c r="A25" s="10" t="s">
        <v>134</v>
      </c>
      <c r="B25" s="83">
        <v>20</v>
      </c>
      <c r="C25" s="83">
        <v>0</v>
      </c>
      <c r="D25" s="83">
        <v>30</v>
      </c>
      <c r="E25" s="83">
        <v>66</v>
      </c>
      <c r="F25" s="83">
        <v>0</v>
      </c>
      <c r="G25" s="83">
        <v>0</v>
      </c>
      <c r="H25" s="83">
        <v>1</v>
      </c>
      <c r="I25" s="83">
        <v>1</v>
      </c>
      <c r="J25" s="83">
        <v>0</v>
      </c>
      <c r="K25" s="83">
        <v>0</v>
      </c>
      <c r="L25" s="83">
        <v>0</v>
      </c>
      <c r="M25" s="57">
        <f t="shared" si="1"/>
        <v>118</v>
      </c>
      <c r="N25" s="58">
        <f t="shared" si="0"/>
        <v>7.8353253652058433E-2</v>
      </c>
    </row>
    <row r="26" spans="1:14" ht="16.5" customHeight="1">
      <c r="A26" s="10" t="s">
        <v>31</v>
      </c>
      <c r="B26" s="83">
        <v>0</v>
      </c>
      <c r="C26" s="83">
        <v>0</v>
      </c>
      <c r="D26" s="83">
        <v>0</v>
      </c>
      <c r="E26" s="83">
        <v>0</v>
      </c>
      <c r="F26" s="83">
        <v>4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57">
        <f t="shared" si="1"/>
        <v>4</v>
      </c>
      <c r="N26" s="58">
        <f t="shared" si="0"/>
        <v>2.6560424966799467E-3</v>
      </c>
    </row>
    <row r="27" spans="1:14" ht="31.5" customHeight="1">
      <c r="A27" s="110" t="s">
        <v>32</v>
      </c>
      <c r="B27" s="43">
        <v>7</v>
      </c>
      <c r="C27" s="43">
        <v>0</v>
      </c>
      <c r="D27" s="43">
        <v>0</v>
      </c>
      <c r="E27" s="43">
        <v>15</v>
      </c>
      <c r="F27" s="43">
        <v>0</v>
      </c>
      <c r="G27" s="43">
        <v>0</v>
      </c>
      <c r="H27" s="43">
        <v>4</v>
      </c>
      <c r="I27" s="43">
        <v>4</v>
      </c>
      <c r="J27" s="43">
        <v>0</v>
      </c>
      <c r="K27" s="43">
        <v>0</v>
      </c>
      <c r="L27" s="43">
        <v>0</v>
      </c>
      <c r="M27" s="57">
        <f t="shared" si="1"/>
        <v>30</v>
      </c>
      <c r="N27" s="58">
        <f t="shared" si="0"/>
        <v>1.9920318725099601E-2</v>
      </c>
    </row>
    <row r="28" spans="1:14" ht="18.75" customHeight="1">
      <c r="A28" s="85" t="s">
        <v>14</v>
      </c>
      <c r="B28" s="83">
        <v>2</v>
      </c>
      <c r="C28" s="83">
        <v>0</v>
      </c>
      <c r="D28" s="83">
        <v>0</v>
      </c>
      <c r="E28" s="83">
        <v>0</v>
      </c>
      <c r="F28" s="83">
        <v>10</v>
      </c>
      <c r="G28" s="83">
        <v>0</v>
      </c>
      <c r="H28" s="83">
        <v>0</v>
      </c>
      <c r="I28" s="83">
        <v>0</v>
      </c>
      <c r="J28" s="83">
        <v>9</v>
      </c>
      <c r="K28" s="83">
        <v>0</v>
      </c>
      <c r="L28" s="83">
        <v>0</v>
      </c>
      <c r="M28" s="57">
        <f t="shared" si="1"/>
        <v>21</v>
      </c>
      <c r="N28" s="58">
        <f t="shared" si="0"/>
        <v>1.3944223107569721E-2</v>
      </c>
    </row>
    <row r="29" spans="1:14" ht="18.75" customHeight="1">
      <c r="A29" s="85" t="s">
        <v>15</v>
      </c>
      <c r="B29" s="83">
        <v>54</v>
      </c>
      <c r="C29" s="83">
        <v>12</v>
      </c>
      <c r="D29" s="83">
        <v>0</v>
      </c>
      <c r="E29" s="83">
        <v>3</v>
      </c>
      <c r="F29" s="84">
        <v>9</v>
      </c>
      <c r="G29" s="83">
        <v>0</v>
      </c>
      <c r="H29" s="83">
        <v>1</v>
      </c>
      <c r="I29" s="83">
        <v>2</v>
      </c>
      <c r="J29" s="83">
        <v>0</v>
      </c>
      <c r="K29" s="83">
        <v>4</v>
      </c>
      <c r="L29" s="83">
        <v>39</v>
      </c>
      <c r="M29" s="57">
        <f t="shared" si="1"/>
        <v>124</v>
      </c>
      <c r="N29" s="58">
        <f t="shared" si="0"/>
        <v>8.233731739707835E-2</v>
      </c>
    </row>
    <row r="30" spans="1:14">
      <c r="A30" s="33" t="s">
        <v>17</v>
      </c>
      <c r="B30" s="42">
        <f>SUM(B7:B29)</f>
        <v>286</v>
      </c>
      <c r="C30" s="42">
        <f>SUM(C7:C29)</f>
        <v>522</v>
      </c>
      <c r="D30" s="42">
        <f t="shared" ref="D30:L30" si="2">SUM(D7:D29)</f>
        <v>96</v>
      </c>
      <c r="E30" s="42">
        <f t="shared" si="2"/>
        <v>219</v>
      </c>
      <c r="F30" s="42">
        <f t="shared" si="2"/>
        <v>226</v>
      </c>
      <c r="G30" s="42">
        <f t="shared" si="2"/>
        <v>0</v>
      </c>
      <c r="H30" s="42">
        <f t="shared" si="2"/>
        <v>43</v>
      </c>
      <c r="I30" s="42">
        <f t="shared" si="2"/>
        <v>36</v>
      </c>
      <c r="J30" s="42">
        <f t="shared" si="2"/>
        <v>35</v>
      </c>
      <c r="K30" s="42">
        <f t="shared" si="2"/>
        <v>4</v>
      </c>
      <c r="L30" s="42">
        <f t="shared" si="2"/>
        <v>39</v>
      </c>
      <c r="M30" s="42">
        <f>SUM(M7:M29)</f>
        <v>1506</v>
      </c>
      <c r="N30" s="59">
        <f t="shared" si="0"/>
        <v>1</v>
      </c>
    </row>
    <row r="31" spans="1:14" s="86" customFormat="1">
      <c r="A31" s="93" t="s">
        <v>64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94"/>
    </row>
    <row r="32" spans="1:14" s="86" customForma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</row>
    <row r="33" spans="1:14" s="86" customForma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  <row r="34" spans="1:14" s="86" customForma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</row>
    <row r="35" spans="1:14" s="86" customForma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</row>
    <row r="36" spans="1:14" s="86" customFormat="1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</row>
    <row r="37" spans="1:14" s="86" customForma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1:14" s="86" customForma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1:14" s="86" customFormat="1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</row>
    <row r="40" spans="1:14" s="86" customForma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</row>
    <row r="41" spans="1:14" s="86" customForma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</row>
    <row r="42" spans="1:14" s="86" customForma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</row>
    <row r="43" spans="1:14" s="86" customForma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</row>
    <row r="44" spans="1:14" s="86" customForma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4" s="86" customForma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4" s="86" customForma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4" s="86" customFormat="1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4" s="86" customForma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1:14" s="86" customFormat="1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1:14" s="86" customFormat="1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 s="86" customFormat="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1:14" s="86" customFormat="1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</row>
    <row r="53" spans="1:14" s="86" customForma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</row>
    <row r="54" spans="1:14" s="86" customFormat="1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</row>
    <row r="55" spans="1:14" s="86" customFormat="1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</row>
    <row r="56" spans="1:14" s="86" customForma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</row>
    <row r="57" spans="1:14" s="86" customForma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1:14" s="86" customFormat="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1:14" s="86" customForma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</row>
    <row r="60" spans="1:14" s="86" customFormat="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</row>
    <row r="61" spans="1:14" s="86" customForma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1:14" s="86" customFormat="1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3">
    <mergeCell ref="A4:N4"/>
    <mergeCell ref="A3:N3"/>
    <mergeCell ref="A2:N2"/>
  </mergeCells>
  <pageMargins left="0.7" right="0.7" top="0.75" bottom="0.75" header="0.3" footer="0.3"/>
  <pageSetup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S111"/>
  <sheetViews>
    <sheetView view="pageBreakPreview" topLeftCell="A16" zoomScale="80" zoomScaleNormal="85" zoomScaleSheetLayoutView="80" workbookViewId="0">
      <selection activeCell="S36" sqref="S36"/>
    </sheetView>
  </sheetViews>
  <sheetFormatPr baseColWidth="10" defaultColWidth="10.85546875" defaultRowHeight="14.25"/>
  <cols>
    <col min="1" max="1" width="10.85546875" style="90"/>
    <col min="2" max="2" width="21" style="9" customWidth="1"/>
    <col min="3" max="3" width="18.7109375" style="9" customWidth="1"/>
    <col min="4" max="4" width="23.5703125" style="9" customWidth="1"/>
    <col min="5" max="5" width="19.140625" style="9" customWidth="1"/>
    <col min="6" max="6" width="16.42578125" style="9" customWidth="1"/>
    <col min="7" max="7" width="14.28515625" style="9" customWidth="1"/>
    <col min="8" max="8" width="14.85546875" style="9" customWidth="1"/>
    <col min="9" max="9" width="20.7109375" style="9" customWidth="1"/>
    <col min="10" max="10" width="13" style="9" customWidth="1"/>
    <col min="11" max="11" width="13.140625" style="9" customWidth="1"/>
    <col min="12" max="12" width="15.7109375" style="9" bestFit="1" customWidth="1"/>
    <col min="13" max="14" width="10.42578125" style="9" customWidth="1"/>
    <col min="15" max="19" width="10.85546875" style="90"/>
    <col min="20" max="16384" width="10.85546875" style="9"/>
  </cols>
  <sheetData>
    <row r="1" spans="1:14" s="90" customFormat="1" ht="15">
      <c r="E1" s="112"/>
      <c r="F1" s="112"/>
      <c r="G1" s="112"/>
      <c r="H1" s="112"/>
      <c r="I1" s="112"/>
      <c r="J1" s="112"/>
      <c r="K1" s="112"/>
    </row>
    <row r="2" spans="1:14" s="90" customFormat="1" ht="15">
      <c r="E2" s="211" t="s">
        <v>27</v>
      </c>
      <c r="F2" s="211"/>
      <c r="G2" s="211"/>
      <c r="H2" s="211"/>
      <c r="I2" s="211"/>
      <c r="J2" s="211"/>
      <c r="K2" s="211"/>
    </row>
    <row r="3" spans="1:14" s="90" customFormat="1" ht="15">
      <c r="E3" s="211" t="s">
        <v>88</v>
      </c>
      <c r="F3" s="211"/>
      <c r="G3" s="211"/>
      <c r="H3" s="211"/>
      <c r="I3" s="211"/>
      <c r="J3" s="211"/>
      <c r="K3" s="211"/>
    </row>
    <row r="4" spans="1:14" s="90" customFormat="1" ht="15">
      <c r="E4" s="211" t="s">
        <v>159</v>
      </c>
      <c r="F4" s="211"/>
      <c r="G4" s="211"/>
      <c r="H4" s="211"/>
      <c r="I4" s="211"/>
      <c r="J4" s="211"/>
      <c r="K4" s="211"/>
    </row>
    <row r="5" spans="1:14" s="90" customFormat="1" ht="15" thickBot="1"/>
    <row r="6" spans="1:14" ht="16.5" thickBot="1">
      <c r="B6" s="90"/>
      <c r="C6" s="90"/>
      <c r="D6" s="90"/>
      <c r="E6" s="212" t="s">
        <v>73</v>
      </c>
      <c r="F6" s="212"/>
      <c r="G6" s="212"/>
      <c r="H6" s="213" t="s">
        <v>28</v>
      </c>
      <c r="I6" s="213"/>
      <c r="J6" s="213" t="s">
        <v>29</v>
      </c>
      <c r="K6" s="213"/>
      <c r="L6" s="90"/>
      <c r="M6" s="90"/>
      <c r="N6" s="90"/>
    </row>
    <row r="7" spans="1:14" ht="18" customHeight="1" thickBot="1">
      <c r="B7" s="90"/>
      <c r="C7" s="90"/>
      <c r="D7" s="90"/>
      <c r="E7" s="214" t="s">
        <v>30</v>
      </c>
      <c r="F7" s="215"/>
      <c r="G7" s="216"/>
      <c r="H7" s="184" t="s">
        <v>160</v>
      </c>
      <c r="I7" s="115" t="s">
        <v>161</v>
      </c>
      <c r="J7" s="115" t="s">
        <v>90</v>
      </c>
      <c r="K7" s="116" t="s">
        <v>91</v>
      </c>
      <c r="L7" s="90"/>
      <c r="M7" s="90"/>
      <c r="N7" s="90"/>
    </row>
    <row r="8" spans="1:14" ht="15.75" customHeight="1" thickBot="1">
      <c r="A8" s="117"/>
      <c r="B8" s="90"/>
      <c r="C8" s="90"/>
      <c r="D8" s="90"/>
      <c r="E8" s="217"/>
      <c r="F8" s="218"/>
      <c r="G8" s="219"/>
      <c r="H8" s="185">
        <v>1377</v>
      </c>
      <c r="I8" s="186">
        <v>1506</v>
      </c>
      <c r="J8" s="187">
        <f>I8-H8</f>
        <v>129</v>
      </c>
      <c r="K8" s="188">
        <f>J8/H8</f>
        <v>9.3681917211328972E-2</v>
      </c>
      <c r="L8" s="90"/>
      <c r="M8" s="90"/>
      <c r="N8" s="90"/>
    </row>
    <row r="9" spans="1:14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4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ht="31.9" customHeight="1">
      <c r="B11" s="169" t="s">
        <v>131</v>
      </c>
      <c r="C11" s="169" t="s">
        <v>126</v>
      </c>
      <c r="D11" s="169" t="s">
        <v>148</v>
      </c>
      <c r="E11" s="169" t="s">
        <v>18</v>
      </c>
      <c r="F11" s="169" t="s">
        <v>19</v>
      </c>
      <c r="G11" s="169" t="s">
        <v>20</v>
      </c>
      <c r="H11" s="169" t="s">
        <v>21</v>
      </c>
      <c r="I11" s="170" t="s">
        <v>22</v>
      </c>
      <c r="J11" s="170" t="s">
        <v>23</v>
      </c>
      <c r="K11" s="170" t="s">
        <v>24</v>
      </c>
      <c r="L11" s="169" t="s">
        <v>25</v>
      </c>
      <c r="M11" s="170" t="s">
        <v>26</v>
      </c>
      <c r="N11" s="169" t="s">
        <v>17</v>
      </c>
    </row>
    <row r="12" spans="1:14" ht="15">
      <c r="B12" s="181">
        <v>2024</v>
      </c>
      <c r="C12" s="182">
        <v>339</v>
      </c>
      <c r="D12" s="182">
        <v>426</v>
      </c>
      <c r="E12" s="182">
        <v>87</v>
      </c>
      <c r="F12" s="182">
        <v>185</v>
      </c>
      <c r="G12" s="182">
        <v>213</v>
      </c>
      <c r="H12" s="182">
        <v>1</v>
      </c>
      <c r="I12" s="182">
        <v>33</v>
      </c>
      <c r="J12" s="182">
        <v>27</v>
      </c>
      <c r="K12" s="182">
        <v>24</v>
      </c>
      <c r="L12" s="182">
        <v>6</v>
      </c>
      <c r="M12" s="182">
        <v>36</v>
      </c>
      <c r="N12" s="183">
        <f>SUM(C12:M12)</f>
        <v>1377</v>
      </c>
    </row>
    <row r="13" spans="1:14" ht="15">
      <c r="B13" s="189">
        <v>2025</v>
      </c>
      <c r="C13" s="190">
        <v>286</v>
      </c>
      <c r="D13" s="191">
        <v>522</v>
      </c>
      <c r="E13" s="191">
        <v>96</v>
      </c>
      <c r="F13" s="191">
        <v>219</v>
      </c>
      <c r="G13" s="191">
        <v>226</v>
      </c>
      <c r="H13" s="191">
        <v>0</v>
      </c>
      <c r="I13" s="191">
        <v>43</v>
      </c>
      <c r="J13" s="191">
        <v>36</v>
      </c>
      <c r="K13" s="191">
        <v>35</v>
      </c>
      <c r="L13" s="191">
        <v>4</v>
      </c>
      <c r="M13" s="191">
        <v>39</v>
      </c>
      <c r="N13" s="192">
        <f>SUM(C13:M13)</f>
        <v>1506</v>
      </c>
    </row>
    <row r="14" spans="1:14" s="90" customFormat="1">
      <c r="B14" s="125" t="s">
        <v>64</v>
      </c>
      <c r="C14" s="119"/>
    </row>
    <row r="15" spans="1:14" s="90" customFormat="1"/>
    <row r="16" spans="1:14" s="90" customFormat="1"/>
    <row r="17" s="90" customFormat="1"/>
    <row r="18" s="90" customFormat="1"/>
    <row r="19" s="90" customFormat="1"/>
    <row r="20" s="90" customFormat="1"/>
    <row r="21" s="90" customFormat="1"/>
    <row r="22" s="90" customFormat="1"/>
    <row r="23" s="90" customFormat="1"/>
    <row r="24" s="90" customFormat="1"/>
    <row r="25" s="90" customFormat="1"/>
    <row r="26" s="90" customFormat="1"/>
    <row r="27" s="90" customFormat="1"/>
    <row r="28" s="90" customFormat="1"/>
    <row r="29" s="90" customFormat="1"/>
    <row r="30" s="90" customFormat="1"/>
    <row r="31" s="90" customFormat="1"/>
    <row r="32" s="90" customFormat="1"/>
    <row r="33" s="90" customFormat="1"/>
    <row r="34" s="90" customFormat="1"/>
    <row r="35" s="90" customFormat="1"/>
    <row r="36" s="90" customFormat="1"/>
    <row r="37" s="90" customFormat="1"/>
    <row r="38" s="90" customFormat="1"/>
    <row r="39" s="90" customFormat="1"/>
    <row r="40" s="90" customFormat="1"/>
    <row r="41" s="90" customFormat="1"/>
    <row r="42" s="90" customFormat="1"/>
    <row r="43" s="90" customFormat="1"/>
    <row r="44" s="90" customFormat="1"/>
    <row r="45" s="90" customFormat="1"/>
    <row r="46" s="90" customFormat="1"/>
    <row r="47" s="90" customFormat="1"/>
    <row r="48" s="90" customFormat="1"/>
    <row r="49" spans="2:10" s="90" customFormat="1"/>
    <row r="50" spans="2:10" s="90" customFormat="1"/>
    <row r="51" spans="2:10" s="90" customFormat="1"/>
    <row r="52" spans="2:10" s="90" customFormat="1"/>
    <row r="53" spans="2:10" s="90" customFormat="1"/>
    <row r="54" spans="2:10" s="90" customFormat="1"/>
    <row r="55" spans="2:10" s="90" customFormat="1"/>
    <row r="56" spans="2:10" s="90" customFormat="1"/>
    <row r="57" spans="2:10" s="90" customFormat="1"/>
    <row r="58" spans="2:10" s="90" customFormat="1"/>
    <row r="59" spans="2:10" s="90" customFormat="1"/>
    <row r="60" spans="2:10" s="90" customFormat="1" ht="15">
      <c r="D60" s="211" t="s">
        <v>27</v>
      </c>
      <c r="E60" s="211"/>
      <c r="F60" s="211"/>
      <c r="G60" s="211"/>
      <c r="H60" s="211"/>
      <c r="I60" s="211"/>
      <c r="J60" s="211"/>
    </row>
    <row r="61" spans="2:10" s="90" customFormat="1" ht="15">
      <c r="D61" s="211" t="s">
        <v>88</v>
      </c>
      <c r="E61" s="211"/>
      <c r="F61" s="211"/>
      <c r="G61" s="211"/>
      <c r="H61" s="211"/>
      <c r="I61" s="211"/>
      <c r="J61" s="211"/>
    </row>
    <row r="62" spans="2:10" s="90" customFormat="1" ht="15">
      <c r="D62" s="211" t="s">
        <v>162</v>
      </c>
      <c r="E62" s="211"/>
      <c r="F62" s="211"/>
      <c r="G62" s="211"/>
      <c r="H62" s="211"/>
      <c r="I62" s="211"/>
      <c r="J62" s="211"/>
    </row>
    <row r="63" spans="2:10" s="90" customFormat="1">
      <c r="B63" s="210"/>
      <c r="C63" s="210"/>
      <c r="D63" s="210"/>
      <c r="E63" s="210"/>
      <c r="F63" s="210"/>
      <c r="G63" s="210"/>
    </row>
    <row r="64" spans="2:10" s="90" customFormat="1"/>
    <row r="65" spans="2:6" s="90" customFormat="1"/>
    <row r="66" spans="2:6" ht="30" customHeight="1">
      <c r="B66" s="159" t="s">
        <v>132</v>
      </c>
      <c r="C66" s="159" t="s">
        <v>160</v>
      </c>
      <c r="D66" s="159" t="s">
        <v>161</v>
      </c>
      <c r="E66" s="159" t="s">
        <v>61</v>
      </c>
      <c r="F66" s="159" t="s">
        <v>62</v>
      </c>
    </row>
    <row r="67" spans="2:6" ht="15">
      <c r="B67" s="50" t="s">
        <v>36</v>
      </c>
      <c r="C67" s="161">
        <v>76</v>
      </c>
      <c r="D67" s="171">
        <v>59</v>
      </c>
      <c r="E67" s="118">
        <f>D67-C67</f>
        <v>-17</v>
      </c>
      <c r="F67" s="120">
        <f>E67/C67</f>
        <v>-0.22368421052631579</v>
      </c>
    </row>
    <row r="68" spans="2:6" ht="15">
      <c r="B68" s="50" t="s">
        <v>1</v>
      </c>
      <c r="C68" s="161">
        <v>2</v>
      </c>
      <c r="D68" s="171">
        <v>0</v>
      </c>
      <c r="E68" s="118">
        <f t="shared" ref="E68:E90" si="0">D68-C68</f>
        <v>-2</v>
      </c>
      <c r="F68" s="120">
        <f t="shared" ref="F68:F89" si="1">E68/C68</f>
        <v>-1</v>
      </c>
    </row>
    <row r="69" spans="2:6" ht="15">
      <c r="B69" s="50" t="s">
        <v>2</v>
      </c>
      <c r="C69" s="161">
        <v>13</v>
      </c>
      <c r="D69" s="171">
        <v>13</v>
      </c>
      <c r="E69" s="118">
        <f t="shared" si="0"/>
        <v>0</v>
      </c>
      <c r="F69" s="120">
        <f t="shared" si="1"/>
        <v>0</v>
      </c>
    </row>
    <row r="70" spans="2:6" ht="15">
      <c r="B70" s="50" t="s">
        <v>3</v>
      </c>
      <c r="C70" s="161">
        <v>14</v>
      </c>
      <c r="D70" s="171">
        <v>18</v>
      </c>
      <c r="E70" s="118">
        <f t="shared" si="0"/>
        <v>4</v>
      </c>
      <c r="F70" s="120">
        <f t="shared" si="1"/>
        <v>0.2857142857142857</v>
      </c>
    </row>
    <row r="71" spans="2:6" ht="20.25" customHeight="1">
      <c r="B71" s="50" t="s">
        <v>4</v>
      </c>
      <c r="C71" s="161">
        <v>31</v>
      </c>
      <c r="D71" s="171">
        <v>21</v>
      </c>
      <c r="E71" s="118">
        <f t="shared" si="0"/>
        <v>-10</v>
      </c>
      <c r="F71" s="120">
        <f t="shared" si="1"/>
        <v>-0.32258064516129031</v>
      </c>
    </row>
    <row r="72" spans="2:6" ht="18.75" customHeight="1">
      <c r="B72" s="50" t="s">
        <v>82</v>
      </c>
      <c r="C72" s="161">
        <v>7</v>
      </c>
      <c r="D72" s="171">
        <v>11</v>
      </c>
      <c r="E72" s="118">
        <f t="shared" si="0"/>
        <v>4</v>
      </c>
      <c r="F72" s="120">
        <f t="shared" si="1"/>
        <v>0.5714285714285714</v>
      </c>
    </row>
    <row r="73" spans="2:6" ht="18.75" customHeight="1">
      <c r="B73" s="50" t="s">
        <v>5</v>
      </c>
      <c r="C73" s="161">
        <v>0</v>
      </c>
      <c r="D73" s="171">
        <v>0</v>
      </c>
      <c r="E73" s="118">
        <f t="shared" si="0"/>
        <v>0</v>
      </c>
      <c r="F73" s="120">
        <v>0</v>
      </c>
    </row>
    <row r="74" spans="2:6" ht="15">
      <c r="B74" s="50" t="s">
        <v>6</v>
      </c>
      <c r="C74" s="161">
        <v>252</v>
      </c>
      <c r="D74" s="171">
        <v>277</v>
      </c>
      <c r="E74" s="118">
        <f t="shared" si="0"/>
        <v>25</v>
      </c>
      <c r="F74" s="120">
        <f t="shared" si="1"/>
        <v>9.9206349206349201E-2</v>
      </c>
    </row>
    <row r="75" spans="2:6" ht="15">
      <c r="B75" s="50" t="s">
        <v>7</v>
      </c>
      <c r="C75" s="161">
        <v>61</v>
      </c>
      <c r="D75" s="171">
        <v>86</v>
      </c>
      <c r="E75" s="118">
        <f t="shared" si="0"/>
        <v>25</v>
      </c>
      <c r="F75" s="120">
        <f t="shared" si="1"/>
        <v>0.4098360655737705</v>
      </c>
    </row>
    <row r="76" spans="2:6" ht="15">
      <c r="B76" s="50" t="s">
        <v>8</v>
      </c>
      <c r="C76" s="161">
        <v>35</v>
      </c>
      <c r="D76" s="171">
        <v>38</v>
      </c>
      <c r="E76" s="118">
        <f t="shared" si="0"/>
        <v>3</v>
      </c>
      <c r="F76" s="120">
        <f t="shared" si="1"/>
        <v>8.5714285714285715E-2</v>
      </c>
    </row>
    <row r="77" spans="2:6" ht="15">
      <c r="B77" s="50" t="s">
        <v>84</v>
      </c>
      <c r="C77" s="161">
        <v>14</v>
      </c>
      <c r="D77" s="171">
        <v>26</v>
      </c>
      <c r="E77" s="118">
        <f t="shared" si="0"/>
        <v>12</v>
      </c>
      <c r="F77" s="120">
        <f t="shared" si="1"/>
        <v>0.8571428571428571</v>
      </c>
    </row>
    <row r="78" spans="2:6" ht="15">
      <c r="B78" s="50" t="s">
        <v>83</v>
      </c>
      <c r="C78" s="161">
        <v>89</v>
      </c>
      <c r="D78" s="171">
        <v>94</v>
      </c>
      <c r="E78" s="118">
        <f t="shared" si="0"/>
        <v>5</v>
      </c>
      <c r="F78" s="120">
        <f t="shared" si="1"/>
        <v>5.6179775280898875E-2</v>
      </c>
    </row>
    <row r="79" spans="2:6" ht="15">
      <c r="B79" s="51" t="s">
        <v>9</v>
      </c>
      <c r="C79" s="162">
        <v>35</v>
      </c>
      <c r="D79" s="171">
        <v>24</v>
      </c>
      <c r="E79" s="118">
        <f t="shared" si="0"/>
        <v>-11</v>
      </c>
      <c r="F79" s="120">
        <f t="shared" si="1"/>
        <v>-0.31428571428571428</v>
      </c>
    </row>
    <row r="80" spans="2:6" ht="15">
      <c r="B80" s="51" t="s">
        <v>10</v>
      </c>
      <c r="C80" s="162">
        <v>2</v>
      </c>
      <c r="D80" s="171">
        <v>20</v>
      </c>
      <c r="E80" s="118">
        <f t="shared" si="0"/>
        <v>18</v>
      </c>
      <c r="F80" s="120">
        <v>1</v>
      </c>
    </row>
    <row r="81" spans="2:7" ht="15">
      <c r="B81" s="51" t="s">
        <v>11</v>
      </c>
      <c r="C81" s="162">
        <v>7</v>
      </c>
      <c r="D81" s="171">
        <v>11</v>
      </c>
      <c r="E81" s="118">
        <f t="shared" si="0"/>
        <v>4</v>
      </c>
      <c r="F81" s="120">
        <f t="shared" si="1"/>
        <v>0.5714285714285714</v>
      </c>
    </row>
    <row r="82" spans="2:7" ht="15">
      <c r="B82" s="51" t="s">
        <v>12</v>
      </c>
      <c r="C82" s="162">
        <v>128</v>
      </c>
      <c r="D82" s="171">
        <v>174</v>
      </c>
      <c r="E82" s="118">
        <f t="shared" si="0"/>
        <v>46</v>
      </c>
      <c r="F82" s="120">
        <f t="shared" si="1"/>
        <v>0.359375</v>
      </c>
    </row>
    <row r="83" spans="2:7" ht="15">
      <c r="B83" s="51" t="s">
        <v>13</v>
      </c>
      <c r="C83" s="162">
        <v>9</v>
      </c>
      <c r="D83" s="171">
        <v>9</v>
      </c>
      <c r="E83" s="118">
        <f t="shared" si="0"/>
        <v>0</v>
      </c>
      <c r="F83" s="120">
        <f t="shared" si="1"/>
        <v>0</v>
      </c>
    </row>
    <row r="84" spans="2:7" ht="15">
      <c r="B84" s="50" t="s">
        <v>116</v>
      </c>
      <c r="C84" s="162">
        <v>304</v>
      </c>
      <c r="D84" s="171">
        <v>328</v>
      </c>
      <c r="E84" s="118">
        <f t="shared" si="0"/>
        <v>24</v>
      </c>
      <c r="F84" s="120">
        <f t="shared" si="1"/>
        <v>7.8947368421052627E-2</v>
      </c>
    </row>
    <row r="85" spans="2:7" ht="15">
      <c r="B85" s="50" t="s">
        <v>134</v>
      </c>
      <c r="C85" s="162">
        <v>112</v>
      </c>
      <c r="D85" s="171">
        <v>118</v>
      </c>
      <c r="E85" s="118">
        <f t="shared" si="0"/>
        <v>6</v>
      </c>
      <c r="F85" s="120">
        <f t="shared" si="1"/>
        <v>5.3571428571428568E-2</v>
      </c>
    </row>
    <row r="86" spans="2:7" ht="15">
      <c r="B86" s="50" t="s">
        <v>31</v>
      </c>
      <c r="C86" s="162">
        <v>6</v>
      </c>
      <c r="D86" s="171">
        <v>4</v>
      </c>
      <c r="E86" s="118">
        <f t="shared" si="0"/>
        <v>-2</v>
      </c>
      <c r="F86" s="120">
        <v>0</v>
      </c>
    </row>
    <row r="87" spans="2:7" ht="14.25" customHeight="1">
      <c r="B87" s="50" t="s">
        <v>32</v>
      </c>
      <c r="C87" s="162">
        <v>30</v>
      </c>
      <c r="D87" s="171">
        <v>30</v>
      </c>
      <c r="E87" s="118">
        <f t="shared" si="0"/>
        <v>0</v>
      </c>
      <c r="F87" s="120">
        <f t="shared" si="1"/>
        <v>0</v>
      </c>
    </row>
    <row r="88" spans="2:7" ht="19.5" customHeight="1">
      <c r="B88" s="52" t="s">
        <v>14</v>
      </c>
      <c r="C88" s="161">
        <v>19</v>
      </c>
      <c r="D88" s="118">
        <v>21</v>
      </c>
      <c r="E88" s="118">
        <f t="shared" si="0"/>
        <v>2</v>
      </c>
      <c r="F88" s="120">
        <f t="shared" si="1"/>
        <v>0.10526315789473684</v>
      </c>
    </row>
    <row r="89" spans="2:7" ht="21.75" customHeight="1">
      <c r="B89" s="52" t="s">
        <v>15</v>
      </c>
      <c r="C89" s="161">
        <v>131</v>
      </c>
      <c r="D89" s="171">
        <v>124</v>
      </c>
      <c r="E89" s="118">
        <f t="shared" si="0"/>
        <v>-7</v>
      </c>
      <c r="F89" s="120">
        <f t="shared" si="1"/>
        <v>-5.3435114503816793E-2</v>
      </c>
    </row>
    <row r="90" spans="2:7" ht="21" customHeight="1">
      <c r="B90" s="121" t="s">
        <v>17</v>
      </c>
      <c r="C90" s="121">
        <f>SUM(C67:C89)</f>
        <v>1377</v>
      </c>
      <c r="D90" s="121">
        <f>SUM(D67:D89)</f>
        <v>1506</v>
      </c>
      <c r="E90" s="121">
        <f t="shared" si="0"/>
        <v>129</v>
      </c>
      <c r="F90" s="122">
        <f>E90/C90</f>
        <v>9.3681917211328972E-2</v>
      </c>
    </row>
    <row r="91" spans="2:7" s="90" customFormat="1">
      <c r="B91" s="123" t="s">
        <v>64</v>
      </c>
      <c r="C91" s="123"/>
      <c r="D91" s="124"/>
      <c r="E91" s="124"/>
      <c r="F91" s="124"/>
      <c r="G91" s="124"/>
    </row>
    <row r="92" spans="2:7" s="90" customFormat="1"/>
    <row r="93" spans="2:7" s="90" customFormat="1"/>
    <row r="94" spans="2:7" s="90" customFormat="1"/>
    <row r="95" spans="2:7" s="90" customFormat="1"/>
    <row r="96" spans="2:7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</sheetData>
  <mergeCells count="11">
    <mergeCell ref="B63:G63"/>
    <mergeCell ref="E2:K2"/>
    <mergeCell ref="E3:K3"/>
    <mergeCell ref="E4:K4"/>
    <mergeCell ref="E6:G6"/>
    <mergeCell ref="H6:I6"/>
    <mergeCell ref="J6:K6"/>
    <mergeCell ref="E7:G8"/>
    <mergeCell ref="D60:J60"/>
    <mergeCell ref="D61:J61"/>
    <mergeCell ref="D62:J62"/>
  </mergeCells>
  <pageMargins left="0.7" right="0.7" top="0.75" bottom="0.75" header="0.3" footer="0.3"/>
  <pageSetup scale="50" fitToHeight="0" orientation="landscape" r:id="rId1"/>
  <rowBreaks count="1" manualBreakCount="1">
    <brk id="53" max="15" man="1"/>
  </rowBreaks>
  <ignoredErrors>
    <ignoredError sqref="C90:D90 N12:N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78"/>
  <sheetViews>
    <sheetView view="pageBreakPreview" topLeftCell="A227" zoomScale="60" zoomScaleNormal="100" workbookViewId="0">
      <selection activeCell="K19" sqref="K19"/>
    </sheetView>
  </sheetViews>
  <sheetFormatPr baseColWidth="10" defaultColWidth="10.85546875" defaultRowHeight="15"/>
  <cols>
    <col min="1" max="1" width="10.85546875" style="86"/>
    <col min="2" max="2" width="34.7109375" customWidth="1"/>
    <col min="3" max="3" width="17.5703125" customWidth="1"/>
    <col min="4" max="4" width="17" customWidth="1"/>
    <col min="5" max="5" width="17.85546875" customWidth="1"/>
    <col min="6" max="6" width="16" customWidth="1"/>
    <col min="7" max="7" width="17" customWidth="1"/>
    <col min="8" max="8" width="24.28515625" customWidth="1"/>
    <col min="9" max="12" width="10.85546875" style="86"/>
  </cols>
  <sheetData>
    <row r="1" spans="2:8" s="86" customFormat="1"/>
    <row r="2" spans="2:8" s="86" customFormat="1">
      <c r="D2" s="95"/>
      <c r="E2" s="92" t="s">
        <v>27</v>
      </c>
      <c r="F2" s="95"/>
      <c r="G2" s="96"/>
      <c r="H2" s="96"/>
    </row>
    <row r="3" spans="2:8" s="86" customFormat="1">
      <c r="D3" s="95"/>
      <c r="E3" s="92" t="s">
        <v>93</v>
      </c>
      <c r="F3" s="95"/>
    </row>
    <row r="4" spans="2:8" s="86" customFormat="1">
      <c r="E4" s="97" t="s">
        <v>65</v>
      </c>
      <c r="G4" s="98"/>
      <c r="H4" s="98"/>
    </row>
    <row r="5" spans="2:8" s="86" customFormat="1">
      <c r="C5" s="99"/>
      <c r="E5" s="97" t="s">
        <v>154</v>
      </c>
      <c r="G5" s="98"/>
      <c r="H5" s="98"/>
    </row>
    <row r="6" spans="2:8">
      <c r="B6" s="222" t="s">
        <v>37</v>
      </c>
      <c r="C6" s="222" t="s">
        <v>6</v>
      </c>
      <c r="D6" s="222" t="s">
        <v>9</v>
      </c>
      <c r="E6" s="222" t="s">
        <v>12</v>
      </c>
      <c r="F6" s="222" t="s">
        <v>76</v>
      </c>
      <c r="G6" s="222" t="s">
        <v>15</v>
      </c>
      <c r="H6" s="221" t="s">
        <v>17</v>
      </c>
    </row>
    <row r="7" spans="2:8">
      <c r="B7" s="222"/>
      <c r="C7" s="222"/>
      <c r="D7" s="222"/>
      <c r="E7" s="222"/>
      <c r="F7" s="222"/>
      <c r="G7" s="222"/>
      <c r="H7" s="221"/>
    </row>
    <row r="8" spans="2:8">
      <c r="B8" s="60" t="s">
        <v>38</v>
      </c>
      <c r="C8" s="61">
        <v>79888.75</v>
      </c>
      <c r="D8" s="16">
        <v>212</v>
      </c>
      <c r="E8" s="16">
        <v>1093.5</v>
      </c>
      <c r="F8" s="128">
        <v>36094.5</v>
      </c>
      <c r="G8" s="17">
        <v>2160</v>
      </c>
      <c r="H8" s="62">
        <f>SUM(C8:G8)</f>
        <v>119448.75</v>
      </c>
    </row>
    <row r="9" spans="2:8">
      <c r="B9" s="63" t="s">
        <v>125</v>
      </c>
      <c r="C9" s="61">
        <v>1441.75</v>
      </c>
      <c r="D9" s="61">
        <v>918</v>
      </c>
      <c r="E9" s="61">
        <v>1568</v>
      </c>
      <c r="F9" s="64">
        <v>4601.75</v>
      </c>
      <c r="G9" s="61">
        <v>5534</v>
      </c>
      <c r="H9" s="62">
        <f>SUM(C9:G9)</f>
        <v>14063.5</v>
      </c>
    </row>
    <row r="10" spans="2:8">
      <c r="B10" s="81" t="s">
        <v>138</v>
      </c>
      <c r="C10" s="163">
        <f>SUM(C8:C9)</f>
        <v>81330.5</v>
      </c>
      <c r="D10" s="163">
        <f>SUM(D8:D9)</f>
        <v>1130</v>
      </c>
      <c r="E10" s="163">
        <f>SUM(E8:E9)</f>
        <v>2661.5</v>
      </c>
      <c r="F10" s="163">
        <f>SUM(F8:F9)</f>
        <v>40696.25</v>
      </c>
      <c r="G10" s="163">
        <f>SUM(G8:G9)</f>
        <v>7694</v>
      </c>
      <c r="H10" s="163">
        <f>SUM(C10:G10)</f>
        <v>133512.25</v>
      </c>
    </row>
    <row r="11" spans="2:8">
      <c r="B11" s="20"/>
      <c r="C11" s="20"/>
      <c r="D11" s="20"/>
      <c r="E11" s="20"/>
      <c r="F11" s="20"/>
      <c r="G11" s="20"/>
      <c r="H11" s="20"/>
    </row>
    <row r="12" spans="2:8">
      <c r="B12" s="222" t="s">
        <v>40</v>
      </c>
      <c r="C12" s="222" t="s">
        <v>6</v>
      </c>
      <c r="D12" s="222" t="s">
        <v>9</v>
      </c>
      <c r="E12" s="222" t="s">
        <v>12</v>
      </c>
      <c r="F12" s="222" t="s">
        <v>76</v>
      </c>
      <c r="G12" s="222" t="s">
        <v>15</v>
      </c>
      <c r="H12" s="221" t="s">
        <v>17</v>
      </c>
    </row>
    <row r="13" spans="2:8">
      <c r="B13" s="222"/>
      <c r="C13" s="222"/>
      <c r="D13" s="222"/>
      <c r="E13" s="222"/>
      <c r="F13" s="222"/>
      <c r="G13" s="222"/>
      <c r="H13" s="221"/>
    </row>
    <row r="14" spans="2:8">
      <c r="B14" s="63" t="s">
        <v>38</v>
      </c>
      <c r="C14" s="61">
        <v>17825.75</v>
      </c>
      <c r="D14" s="61">
        <v>818</v>
      </c>
      <c r="E14" s="61">
        <v>3132.75</v>
      </c>
      <c r="F14" s="64">
        <v>15910.5</v>
      </c>
      <c r="G14" s="61">
        <v>7217</v>
      </c>
      <c r="H14" s="62">
        <f>SUM(C14:G14)</f>
        <v>44904</v>
      </c>
    </row>
    <row r="15" spans="2:8">
      <c r="B15" s="63" t="s">
        <v>125</v>
      </c>
      <c r="C15" s="61">
        <v>61478.5</v>
      </c>
      <c r="D15" s="61">
        <v>372</v>
      </c>
      <c r="E15" s="61">
        <v>401.75</v>
      </c>
      <c r="F15" s="64">
        <v>19257.25</v>
      </c>
      <c r="G15" s="61">
        <v>0</v>
      </c>
      <c r="H15" s="62">
        <f>SUM(C15:G15)</f>
        <v>81509.5</v>
      </c>
    </row>
    <row r="16" spans="2:8">
      <c r="B16" s="81" t="s">
        <v>139</v>
      </c>
      <c r="C16" s="163">
        <f>SUM(C14:C15)</f>
        <v>79304.25</v>
      </c>
      <c r="D16" s="163">
        <f>SUM(D14:D15)</f>
        <v>1190</v>
      </c>
      <c r="E16" s="163">
        <f>SUM(E14:E15)</f>
        <v>3534.5</v>
      </c>
      <c r="F16" s="163">
        <f>SUM(F14:F15)</f>
        <v>35167.75</v>
      </c>
      <c r="G16" s="163">
        <f>SUM(G14:G15)</f>
        <v>7217</v>
      </c>
      <c r="H16" s="163">
        <f>SUM(C16:G16)</f>
        <v>126413.5</v>
      </c>
    </row>
    <row r="17" spans="2:10">
      <c r="B17" s="20"/>
      <c r="C17" s="20"/>
      <c r="D17" s="20"/>
      <c r="E17" s="20"/>
      <c r="F17" s="20"/>
      <c r="G17" s="20"/>
      <c r="H17" s="20"/>
    </row>
    <row r="18" spans="2:10">
      <c r="B18" s="222" t="s">
        <v>41</v>
      </c>
      <c r="C18" s="222" t="s">
        <v>6</v>
      </c>
      <c r="D18" s="222" t="s">
        <v>9</v>
      </c>
      <c r="E18" s="222" t="s">
        <v>12</v>
      </c>
      <c r="F18" s="222" t="s">
        <v>76</v>
      </c>
      <c r="G18" s="222" t="s">
        <v>15</v>
      </c>
      <c r="H18" s="221" t="s">
        <v>17</v>
      </c>
    </row>
    <row r="19" spans="2:10">
      <c r="B19" s="222"/>
      <c r="C19" s="222"/>
      <c r="D19" s="222"/>
      <c r="E19" s="222"/>
      <c r="F19" s="222"/>
      <c r="G19" s="222"/>
      <c r="H19" s="221"/>
    </row>
    <row r="20" spans="2:10">
      <c r="B20" s="63" t="s">
        <v>38</v>
      </c>
      <c r="C20" s="61">
        <v>37270.25</v>
      </c>
      <c r="D20" s="61">
        <v>0</v>
      </c>
      <c r="E20" s="65">
        <v>0</v>
      </c>
      <c r="F20" s="65">
        <v>3553</v>
      </c>
      <c r="G20" s="61">
        <v>0</v>
      </c>
      <c r="H20" s="17">
        <f t="shared" ref="H20:H25" si="0">SUM(C20:G20)</f>
        <v>40823.25</v>
      </c>
      <c r="I20" s="129"/>
    </row>
    <row r="21" spans="2:10">
      <c r="B21" s="63" t="s">
        <v>125</v>
      </c>
      <c r="C21" s="61">
        <v>23235</v>
      </c>
      <c r="D21" s="61">
        <v>0</v>
      </c>
      <c r="E21" s="66">
        <v>0</v>
      </c>
      <c r="F21" s="65">
        <v>208</v>
      </c>
      <c r="G21" s="61">
        <v>0</v>
      </c>
      <c r="H21" s="17">
        <f t="shared" si="0"/>
        <v>23443</v>
      </c>
      <c r="I21" s="129"/>
    </row>
    <row r="22" spans="2:10">
      <c r="B22" s="173" t="s">
        <v>140</v>
      </c>
      <c r="C22" s="168">
        <f>SUM(C20:C21)</f>
        <v>60505.25</v>
      </c>
      <c r="D22" s="168">
        <f>SUM(D20:D21)</f>
        <v>0</v>
      </c>
      <c r="E22" s="168">
        <f>SUM(E20:E21)</f>
        <v>0</v>
      </c>
      <c r="F22" s="168">
        <f>SUM(F20:F21)</f>
        <v>3761</v>
      </c>
      <c r="G22" s="168">
        <f>SUM(G20:G21)</f>
        <v>0</v>
      </c>
      <c r="H22" s="168">
        <f t="shared" si="0"/>
        <v>64266.25</v>
      </c>
      <c r="I22" s="129"/>
    </row>
    <row r="23" spans="2:10">
      <c r="B23" s="63" t="s">
        <v>38</v>
      </c>
      <c r="C23" s="61">
        <v>30828.5</v>
      </c>
      <c r="D23" s="61">
        <v>0</v>
      </c>
      <c r="E23" s="65">
        <v>0</v>
      </c>
      <c r="F23" s="65">
        <v>3293.75</v>
      </c>
      <c r="G23" s="61">
        <v>0</v>
      </c>
      <c r="H23" s="17">
        <f t="shared" si="0"/>
        <v>34122.25</v>
      </c>
      <c r="I23" s="129"/>
    </row>
    <row r="24" spans="2:10">
      <c r="B24" s="63" t="s">
        <v>125</v>
      </c>
      <c r="C24" s="61">
        <v>22954.5</v>
      </c>
      <c r="D24" s="61">
        <v>0</v>
      </c>
      <c r="E24" s="65">
        <v>0</v>
      </c>
      <c r="F24" s="65">
        <v>782.25</v>
      </c>
      <c r="G24" s="61">
        <v>0</v>
      </c>
      <c r="H24" s="17">
        <f t="shared" si="0"/>
        <v>23736.75</v>
      </c>
      <c r="I24" s="129"/>
    </row>
    <row r="25" spans="2:10">
      <c r="B25" s="173" t="s">
        <v>141</v>
      </c>
      <c r="C25" s="168">
        <f>SUM(C23:C24)</f>
        <v>53783</v>
      </c>
      <c r="D25" s="168">
        <f>SUM(D23:D24)</f>
        <v>0</v>
      </c>
      <c r="E25" s="168">
        <f>SUM(E23:E24)</f>
        <v>0</v>
      </c>
      <c r="F25" s="168">
        <f>SUM(F23:F24)</f>
        <v>4076</v>
      </c>
      <c r="G25" s="168">
        <f>SUM(G23:G24)</f>
        <v>0</v>
      </c>
      <c r="H25" s="168">
        <f t="shared" si="0"/>
        <v>57859</v>
      </c>
      <c r="I25" s="129"/>
      <c r="J25" s="62"/>
    </row>
    <row r="26" spans="2:10">
      <c r="B26" s="81" t="s">
        <v>142</v>
      </c>
      <c r="C26" s="163">
        <f>C22+C25</f>
        <v>114288.25</v>
      </c>
      <c r="D26" s="163">
        <f>D22+D25</f>
        <v>0</v>
      </c>
      <c r="E26" s="163">
        <f>E22+E25</f>
        <v>0</v>
      </c>
      <c r="F26" s="163">
        <f>F22+F25</f>
        <v>7837</v>
      </c>
      <c r="G26" s="163">
        <f>G22+G25</f>
        <v>0</v>
      </c>
      <c r="H26" s="163">
        <f t="shared" ref="H26" si="1">SUM(C26:G26)</f>
        <v>122125.25</v>
      </c>
    </row>
    <row r="27" spans="2:10">
      <c r="B27" s="63"/>
      <c r="C27" s="17"/>
      <c r="D27" s="17"/>
      <c r="E27" s="17"/>
      <c r="F27" s="67"/>
      <c r="G27" s="17"/>
      <c r="H27" s="20"/>
    </row>
    <row r="28" spans="2:10">
      <c r="B28" s="68" t="s">
        <v>122</v>
      </c>
      <c r="C28" s="69">
        <f t="shared" ref="C28:H28" si="2">C10+C16+C26</f>
        <v>274923</v>
      </c>
      <c r="D28" s="69">
        <f t="shared" si="2"/>
        <v>2320</v>
      </c>
      <c r="E28" s="69">
        <f t="shared" si="2"/>
        <v>6196</v>
      </c>
      <c r="F28" s="69">
        <f t="shared" si="2"/>
        <v>83701</v>
      </c>
      <c r="G28" s="69">
        <f t="shared" si="2"/>
        <v>14911</v>
      </c>
      <c r="H28" s="69">
        <f t="shared" si="2"/>
        <v>382051</v>
      </c>
    </row>
    <row r="29" spans="2:10" s="86" customFormat="1">
      <c r="B29" s="126" t="s">
        <v>75</v>
      </c>
    </row>
    <row r="30" spans="2:10" s="86" customFormat="1">
      <c r="B30" s="126" t="s">
        <v>64</v>
      </c>
    </row>
    <row r="31" spans="2:10" s="86" customFormat="1">
      <c r="B31" s="200" t="s">
        <v>177</v>
      </c>
    </row>
    <row r="32" spans="2:10" s="86" customFormat="1"/>
    <row r="33" spans="1:9" s="86" customFormat="1"/>
    <row r="34" spans="1:9" s="86" customFormat="1"/>
    <row r="35" spans="1:9" s="86" customFormat="1"/>
    <row r="36" spans="1:9" s="86" customFormat="1"/>
    <row r="37" spans="1:9" s="86" customFormat="1"/>
    <row r="38" spans="1:9" s="86" customFormat="1"/>
    <row r="39" spans="1:9" s="86" customFormat="1">
      <c r="A39" s="209" t="s">
        <v>163</v>
      </c>
      <c r="B39" s="209"/>
      <c r="C39" s="209"/>
      <c r="D39" s="209"/>
      <c r="E39" s="209"/>
      <c r="F39" s="209"/>
      <c r="G39" s="209"/>
      <c r="H39" s="209"/>
      <c r="I39" s="209"/>
    </row>
    <row r="40" spans="1:9" s="86" customFormat="1">
      <c r="A40" s="100"/>
      <c r="B40" s="100"/>
      <c r="C40" s="100"/>
      <c r="D40" s="100"/>
      <c r="E40" s="100"/>
      <c r="F40" s="100"/>
      <c r="G40" s="100"/>
      <c r="H40" s="100"/>
    </row>
    <row r="41" spans="1:9">
      <c r="A41" s="100"/>
      <c r="B41" s="7" t="s">
        <v>92</v>
      </c>
      <c r="C41" s="7" t="s">
        <v>6</v>
      </c>
      <c r="D41" s="7" t="s">
        <v>9</v>
      </c>
      <c r="E41" s="7" t="s">
        <v>12</v>
      </c>
      <c r="F41" s="7" t="s">
        <v>76</v>
      </c>
      <c r="G41" s="7" t="s">
        <v>15</v>
      </c>
      <c r="H41" s="7" t="s">
        <v>16</v>
      </c>
    </row>
    <row r="42" spans="1:9">
      <c r="A42" s="100"/>
      <c r="B42" s="130" t="s">
        <v>53</v>
      </c>
      <c r="C42" s="17">
        <v>81330.5</v>
      </c>
      <c r="D42" s="17">
        <v>1130</v>
      </c>
      <c r="E42" s="18">
        <v>2661.5</v>
      </c>
      <c r="F42" s="17">
        <v>40696.25</v>
      </c>
      <c r="G42" s="18">
        <v>7694</v>
      </c>
      <c r="H42" s="19">
        <f>SUM(C42:G42)</f>
        <v>133512.25</v>
      </c>
    </row>
    <row r="43" spans="1:9">
      <c r="A43" s="100"/>
      <c r="B43" s="130" t="s">
        <v>54</v>
      </c>
      <c r="C43" s="17">
        <v>79304.25</v>
      </c>
      <c r="D43" s="18">
        <v>1190</v>
      </c>
      <c r="E43" s="18">
        <v>3534.5</v>
      </c>
      <c r="F43" s="18">
        <v>35167.75</v>
      </c>
      <c r="G43" s="18">
        <v>7217</v>
      </c>
      <c r="H43" s="19">
        <f>SUM(C43:G43)</f>
        <v>126413.5</v>
      </c>
    </row>
    <row r="44" spans="1:9">
      <c r="A44" s="100"/>
      <c r="B44" s="130" t="s">
        <v>45</v>
      </c>
      <c r="C44" s="18">
        <v>114288.25</v>
      </c>
      <c r="D44" s="18">
        <v>0</v>
      </c>
      <c r="E44" s="18">
        <v>0</v>
      </c>
      <c r="F44" s="18">
        <v>7837</v>
      </c>
      <c r="G44" s="18">
        <v>0</v>
      </c>
      <c r="H44" s="19">
        <f>SUM(C44:G44)</f>
        <v>122125.25</v>
      </c>
    </row>
    <row r="45" spans="1:9">
      <c r="A45" s="100"/>
      <c r="B45" s="70" t="s">
        <v>143</v>
      </c>
      <c r="C45" s="71">
        <f>SUM(C42:C44)</f>
        <v>274923</v>
      </c>
      <c r="D45" s="71">
        <f>SUM(D42:D44)</f>
        <v>2320</v>
      </c>
      <c r="E45" s="71">
        <f>SUM(E42:E44)</f>
        <v>6196</v>
      </c>
      <c r="F45" s="71">
        <f>SUM(F42:F44)</f>
        <v>83701</v>
      </c>
      <c r="G45" s="71">
        <f>SUM(G42:G44)</f>
        <v>14911</v>
      </c>
      <c r="H45" s="71">
        <f>SUM(C45:G45)</f>
        <v>382051</v>
      </c>
    </row>
    <row r="46" spans="1:9" s="86" customFormat="1">
      <c r="B46" s="126" t="s">
        <v>64</v>
      </c>
      <c r="C46" s="131"/>
      <c r="D46" s="131"/>
      <c r="E46" s="131"/>
      <c r="F46" s="131"/>
      <c r="G46" s="131"/>
    </row>
    <row r="47" spans="1:9" s="86" customFormat="1"/>
    <row r="48" spans="1:9" s="86" customFormat="1"/>
    <row r="49" spans="2:2" s="86" customFormat="1"/>
    <row r="50" spans="2:2" s="86" customFormat="1"/>
    <row r="51" spans="2:2" s="86" customFormat="1"/>
    <row r="52" spans="2:2" s="86" customFormat="1"/>
    <row r="53" spans="2:2" s="86" customFormat="1"/>
    <row r="54" spans="2:2" s="86" customFormat="1">
      <c r="B54" s="86" t="s">
        <v>51</v>
      </c>
    </row>
    <row r="55" spans="2:2" s="86" customFormat="1"/>
    <row r="56" spans="2:2" s="86" customFormat="1"/>
    <row r="57" spans="2:2" s="86" customFormat="1"/>
    <row r="58" spans="2:2" s="86" customFormat="1"/>
    <row r="59" spans="2:2" s="86" customFormat="1"/>
    <row r="60" spans="2:2" s="86" customFormat="1"/>
    <row r="61" spans="2:2" s="86" customFormat="1"/>
    <row r="62" spans="2:2" s="86" customFormat="1"/>
    <row r="63" spans="2:2" s="86" customFormat="1"/>
    <row r="64" spans="2:2" s="86" customFormat="1"/>
    <row r="65" spans="2:8" s="86" customFormat="1"/>
    <row r="66" spans="2:8" s="86" customFormat="1"/>
    <row r="67" spans="2:8" s="86" customFormat="1"/>
    <row r="68" spans="2:8" s="86" customFormat="1"/>
    <row r="69" spans="2:8" s="86" customFormat="1"/>
    <row r="70" spans="2:8" s="86" customFormat="1"/>
    <row r="71" spans="2:8" s="86" customFormat="1"/>
    <row r="72" spans="2:8" s="86" customFormat="1"/>
    <row r="73" spans="2:8" s="86" customFormat="1"/>
    <row r="74" spans="2:8" s="86" customFormat="1"/>
    <row r="75" spans="2:8" s="86" customFormat="1">
      <c r="F75" s="132"/>
    </row>
    <row r="76" spans="2:8" s="86" customFormat="1"/>
    <row r="77" spans="2:8" s="86" customFormat="1">
      <c r="B77" s="209" t="s">
        <v>152</v>
      </c>
      <c r="C77" s="209"/>
      <c r="D77" s="209"/>
      <c r="E77" s="209"/>
      <c r="F77" s="209"/>
    </row>
    <row r="78" spans="2:8" s="86" customFormat="1">
      <c r="B78" s="223" t="s">
        <v>174</v>
      </c>
      <c r="C78" s="223"/>
      <c r="D78" s="223"/>
      <c r="E78" s="223"/>
      <c r="F78" s="223"/>
    </row>
    <row r="79" spans="2:8">
      <c r="B79" s="12" t="s">
        <v>37</v>
      </c>
      <c r="C79" s="15">
        <v>2024</v>
      </c>
      <c r="D79" s="15">
        <v>2025</v>
      </c>
      <c r="E79" s="15" t="s">
        <v>67</v>
      </c>
      <c r="F79" s="15" t="s">
        <v>66</v>
      </c>
      <c r="G79" s="86"/>
      <c r="H79" s="86"/>
    </row>
    <row r="80" spans="2:8">
      <c r="B80" s="72" t="s">
        <v>38</v>
      </c>
      <c r="C80" s="8">
        <v>172169.25</v>
      </c>
      <c r="D80" s="8">
        <v>119448.75</v>
      </c>
      <c r="E80" s="8">
        <f>D80-C80</f>
        <v>-52720.5</v>
      </c>
      <c r="F80" s="73">
        <f>E80/C80</f>
        <v>-0.30621321751706532</v>
      </c>
      <c r="G80" s="86"/>
      <c r="H80" s="86"/>
    </row>
    <row r="81" spans="2:11">
      <c r="B81" s="74" t="s">
        <v>125</v>
      </c>
      <c r="C81" s="8">
        <v>17120.75</v>
      </c>
      <c r="D81" s="8">
        <v>14063.5</v>
      </c>
      <c r="E81" s="8">
        <f>D81-C81</f>
        <v>-3057.25</v>
      </c>
      <c r="F81" s="73">
        <f t="shared" ref="F81:F82" si="3">E81/C81</f>
        <v>-0.17856986405385278</v>
      </c>
      <c r="G81" s="86"/>
      <c r="H81" s="86"/>
    </row>
    <row r="82" spans="2:11">
      <c r="B82" s="176" t="s">
        <v>144</v>
      </c>
      <c r="C82" s="163">
        <f>SUM(C80:C81)</f>
        <v>189290</v>
      </c>
      <c r="D82" s="163">
        <f>SUM(D80:D81)</f>
        <v>133512.25</v>
      </c>
      <c r="E82" s="163">
        <f>D82-C82</f>
        <v>-55777.75</v>
      </c>
      <c r="F82" s="177">
        <f t="shared" si="3"/>
        <v>-0.29466823392677904</v>
      </c>
      <c r="G82" s="86"/>
      <c r="H82" s="86"/>
    </row>
    <row r="83" spans="2:11">
      <c r="B83" s="75"/>
      <c r="C83" s="133"/>
      <c r="D83" s="133"/>
      <c r="E83" s="8"/>
      <c r="F83" s="76"/>
      <c r="G83" s="86"/>
      <c r="H83" s="86"/>
    </row>
    <row r="84" spans="2:11">
      <c r="B84" s="12" t="s">
        <v>40</v>
      </c>
      <c r="C84" s="15">
        <v>2024</v>
      </c>
      <c r="D84" s="15">
        <v>2025</v>
      </c>
      <c r="E84" s="15" t="s">
        <v>67</v>
      </c>
      <c r="F84" s="15" t="s">
        <v>66</v>
      </c>
      <c r="G84" s="86"/>
      <c r="H84" s="86"/>
    </row>
    <row r="85" spans="2:11">
      <c r="B85" s="74" t="s">
        <v>38</v>
      </c>
      <c r="C85" s="8">
        <v>63104.75</v>
      </c>
      <c r="D85" s="8">
        <v>44904</v>
      </c>
      <c r="E85" s="8">
        <f>D85-C85</f>
        <v>-18200.75</v>
      </c>
      <c r="F85" s="77">
        <f>E85/C85</f>
        <v>-0.28842123611930959</v>
      </c>
      <c r="G85" s="86"/>
      <c r="H85" s="86"/>
    </row>
    <row r="86" spans="2:11">
      <c r="B86" s="74" t="s">
        <v>125</v>
      </c>
      <c r="C86" s="8">
        <v>97543</v>
      </c>
      <c r="D86" s="8">
        <v>81509.5</v>
      </c>
      <c r="E86" s="8">
        <f t="shared" ref="E86:E87" si="4">D86-C86</f>
        <v>-16033.5</v>
      </c>
      <c r="F86" s="77">
        <f t="shared" ref="F86:F87" si="5">E86/C86</f>
        <v>-0.16437366084701105</v>
      </c>
      <c r="G86" s="86"/>
      <c r="H86" s="86"/>
    </row>
    <row r="87" spans="2:11">
      <c r="B87" s="176" t="s">
        <v>145</v>
      </c>
      <c r="C87" s="163">
        <f>SUM(C85:C86)</f>
        <v>160647.75</v>
      </c>
      <c r="D87" s="163">
        <f>SUM(D85:D86)</f>
        <v>126413.5</v>
      </c>
      <c r="E87" s="163">
        <f t="shared" si="4"/>
        <v>-34234.25</v>
      </c>
      <c r="F87" s="178">
        <f t="shared" si="5"/>
        <v>-0.21310133506382753</v>
      </c>
      <c r="G87" s="86"/>
      <c r="H87" s="86"/>
    </row>
    <row r="88" spans="2:11">
      <c r="B88" s="75"/>
      <c r="C88" s="133"/>
      <c r="D88" s="133"/>
      <c r="E88" s="8"/>
      <c r="F88" s="76"/>
      <c r="G88" s="86"/>
      <c r="H88" s="86"/>
    </row>
    <row r="89" spans="2:11">
      <c r="B89" s="12" t="s">
        <v>41</v>
      </c>
      <c r="C89" s="12">
        <v>2024</v>
      </c>
      <c r="D89" s="15">
        <v>2025</v>
      </c>
      <c r="E89" s="15" t="s">
        <v>67</v>
      </c>
      <c r="F89" s="15" t="s">
        <v>66</v>
      </c>
      <c r="G89" s="86"/>
      <c r="H89" s="86"/>
    </row>
    <row r="90" spans="2:11">
      <c r="B90" s="74" t="s">
        <v>38</v>
      </c>
      <c r="C90" s="8">
        <v>71754.5</v>
      </c>
      <c r="D90" s="8">
        <v>40823.25</v>
      </c>
      <c r="E90" s="8">
        <f>D90-C90</f>
        <v>-30931.25</v>
      </c>
      <c r="F90" s="77">
        <f>E90/C90</f>
        <v>-0.43107052519354189</v>
      </c>
      <c r="G90" s="86"/>
      <c r="H90" s="86"/>
    </row>
    <row r="91" spans="2:11">
      <c r="B91" s="74" t="s">
        <v>39</v>
      </c>
      <c r="C91" s="8">
        <v>23992.25</v>
      </c>
      <c r="D91" s="8">
        <v>23443</v>
      </c>
      <c r="E91" s="8">
        <f>D91-C91</f>
        <v>-549.25</v>
      </c>
      <c r="F91" s="77">
        <f t="shared" ref="F91:F95" si="6">E91/C91</f>
        <v>-2.2892809136283592E-2</v>
      </c>
      <c r="G91" s="86"/>
      <c r="H91" s="86"/>
      <c r="K91" s="95"/>
    </row>
    <row r="92" spans="2:11">
      <c r="B92" s="176" t="s">
        <v>42</v>
      </c>
      <c r="C92" s="163">
        <f>+C90+C91</f>
        <v>95746.75</v>
      </c>
      <c r="D92" s="163">
        <f>+D90+D91</f>
        <v>64266.25</v>
      </c>
      <c r="E92" s="163">
        <f t="shared" ref="E92:E96" si="7">D92-C92</f>
        <v>-31480.5</v>
      </c>
      <c r="F92" s="178">
        <f t="shared" si="6"/>
        <v>-0.32878922783279851</v>
      </c>
      <c r="G92" s="86"/>
      <c r="H92" s="86"/>
    </row>
    <row r="93" spans="2:11">
      <c r="B93" s="74" t="s">
        <v>38</v>
      </c>
      <c r="C93" s="8">
        <v>67432.25</v>
      </c>
      <c r="D93" s="8">
        <v>34122.25</v>
      </c>
      <c r="E93" s="8">
        <f>D93-C93</f>
        <v>-33310</v>
      </c>
      <c r="F93" s="77">
        <f>E93/C93</f>
        <v>-0.49397728831530907</v>
      </c>
      <c r="G93" s="86"/>
      <c r="H93" s="86"/>
    </row>
    <row r="94" spans="2:11">
      <c r="B94" s="74" t="s">
        <v>125</v>
      </c>
      <c r="C94" s="8">
        <v>19709.25</v>
      </c>
      <c r="D94" s="8">
        <v>23736.75</v>
      </c>
      <c r="E94" s="8">
        <f>D94-C94</f>
        <v>4027.5</v>
      </c>
      <c r="F94" s="77">
        <f>E94/C94</f>
        <v>0.2043456752540051</v>
      </c>
      <c r="G94" s="86"/>
      <c r="H94" s="86"/>
    </row>
    <row r="95" spans="2:11">
      <c r="B95" s="176" t="s">
        <v>43</v>
      </c>
      <c r="C95" s="163">
        <f>+C93+C94</f>
        <v>87141.5</v>
      </c>
      <c r="D95" s="163">
        <f>+D93+D94</f>
        <v>57859</v>
      </c>
      <c r="E95" s="163">
        <f t="shared" si="7"/>
        <v>-29282.5</v>
      </c>
      <c r="F95" s="178">
        <f t="shared" si="6"/>
        <v>-0.33603392183976638</v>
      </c>
      <c r="G95" s="86"/>
      <c r="H95" s="86"/>
    </row>
    <row r="96" spans="2:11">
      <c r="B96" s="74" t="s">
        <v>41</v>
      </c>
      <c r="C96" s="57">
        <f>+C95+C92</f>
        <v>182888.25</v>
      </c>
      <c r="D96" s="57">
        <f>+D95+D92</f>
        <v>122125.25</v>
      </c>
      <c r="E96" s="57">
        <f t="shared" si="7"/>
        <v>-60763</v>
      </c>
      <c r="F96" s="167">
        <f>E96/C96</f>
        <v>-0.33224113632231705</v>
      </c>
      <c r="G96" s="86"/>
      <c r="H96" s="86"/>
    </row>
    <row r="97" spans="2:8">
      <c r="B97" s="78"/>
      <c r="C97" s="8"/>
      <c r="D97" s="8"/>
      <c r="E97" s="8"/>
      <c r="F97" s="77"/>
      <c r="G97" s="86"/>
      <c r="H97" s="86"/>
    </row>
    <row r="98" spans="2:8">
      <c r="B98" s="79" t="s">
        <v>17</v>
      </c>
      <c r="C98" s="48">
        <f>C82+C87+C96</f>
        <v>532826</v>
      </c>
      <c r="D98" s="48">
        <f>D82+D87+D96</f>
        <v>382051</v>
      </c>
      <c r="E98" s="48">
        <f>E82+E87+E96</f>
        <v>-150775</v>
      </c>
      <c r="F98" s="164">
        <f>E98/C98</f>
        <v>-0.28297230240266052</v>
      </c>
      <c r="G98" s="86"/>
      <c r="H98" s="86"/>
    </row>
    <row r="99" spans="2:8">
      <c r="B99" s="126" t="s">
        <v>64</v>
      </c>
      <c r="C99" s="86"/>
      <c r="D99" s="86"/>
      <c r="E99" s="86"/>
      <c r="F99" s="86"/>
      <c r="G99" s="86"/>
      <c r="H99" s="86"/>
    </row>
    <row r="100" spans="2:8">
      <c r="B100" s="199" t="s">
        <v>176</v>
      </c>
      <c r="C100" s="86"/>
      <c r="D100" s="86"/>
      <c r="E100" s="86"/>
      <c r="F100" s="86"/>
      <c r="G100" s="86"/>
      <c r="H100" s="86"/>
    </row>
    <row r="101" spans="2:8">
      <c r="B101" s="134"/>
      <c r="C101" s="86"/>
      <c r="D101" s="86"/>
      <c r="E101" s="86"/>
      <c r="F101" s="86"/>
      <c r="G101" s="86"/>
      <c r="H101" s="86"/>
    </row>
    <row r="102" spans="2:8">
      <c r="B102" s="134"/>
      <c r="C102" s="86"/>
      <c r="D102" s="86"/>
      <c r="E102" s="86"/>
      <c r="F102" s="86"/>
      <c r="G102" s="86"/>
      <c r="H102" s="86"/>
    </row>
    <row r="103" spans="2:8">
      <c r="B103" s="134"/>
      <c r="C103" s="86"/>
      <c r="D103" s="86"/>
      <c r="E103" s="86"/>
      <c r="F103" s="86"/>
      <c r="G103" s="86"/>
      <c r="H103" s="86"/>
    </row>
    <row r="104" spans="2:8">
      <c r="B104" s="134"/>
      <c r="C104" s="86"/>
      <c r="D104" s="86"/>
      <c r="E104" s="86"/>
      <c r="F104" s="86"/>
      <c r="G104" s="86"/>
      <c r="H104" s="86"/>
    </row>
    <row r="105" spans="2:8">
      <c r="B105" s="134"/>
      <c r="C105" s="86"/>
      <c r="D105" s="86"/>
      <c r="E105" s="86"/>
      <c r="F105" s="86"/>
      <c r="G105" s="86"/>
      <c r="H105" s="86"/>
    </row>
    <row r="106" spans="2:8">
      <c r="B106" s="134"/>
      <c r="C106" s="86"/>
      <c r="D106" s="86"/>
      <c r="E106" s="86"/>
      <c r="F106" s="86"/>
      <c r="G106" s="86"/>
      <c r="H106" s="86"/>
    </row>
    <row r="107" spans="2:8">
      <c r="B107" s="134"/>
      <c r="C107" s="86"/>
      <c r="D107" s="86"/>
      <c r="E107" s="86"/>
      <c r="F107" s="86"/>
      <c r="G107" s="86"/>
      <c r="H107" s="86"/>
    </row>
    <row r="108" spans="2:8">
      <c r="B108" s="134"/>
      <c r="C108" s="86"/>
      <c r="D108" s="86"/>
      <c r="E108" s="86"/>
      <c r="F108" s="86"/>
      <c r="G108" s="86"/>
      <c r="H108" s="86"/>
    </row>
    <row r="109" spans="2:8">
      <c r="B109" s="134"/>
      <c r="C109" s="86"/>
      <c r="D109" s="86"/>
      <c r="E109" s="86"/>
      <c r="F109" s="86"/>
      <c r="G109" s="86"/>
      <c r="H109" s="86"/>
    </row>
    <row r="110" spans="2:8">
      <c r="B110" s="134"/>
      <c r="C110" s="86"/>
      <c r="D110" s="86"/>
      <c r="E110" s="86"/>
      <c r="F110" s="86"/>
      <c r="G110" s="86"/>
      <c r="H110" s="86"/>
    </row>
    <row r="111" spans="2:8">
      <c r="B111" s="134"/>
      <c r="C111" s="86"/>
      <c r="D111" s="86"/>
      <c r="E111" s="86"/>
      <c r="F111" s="86"/>
      <c r="G111" s="86"/>
      <c r="H111" s="86"/>
    </row>
    <row r="112" spans="2:8">
      <c r="B112" s="134"/>
      <c r="C112" s="86"/>
      <c r="D112" s="86"/>
      <c r="E112" s="86"/>
      <c r="F112" s="86"/>
      <c r="G112" s="86"/>
      <c r="H112" s="86"/>
    </row>
    <row r="113" spans="2:8">
      <c r="B113" s="134"/>
      <c r="C113" s="86"/>
      <c r="D113" s="86"/>
      <c r="E113" s="86"/>
      <c r="F113" s="86"/>
      <c r="G113" s="86"/>
      <c r="H113" s="86"/>
    </row>
    <row r="114" spans="2:8">
      <c r="B114" s="134"/>
      <c r="C114" s="86"/>
      <c r="D114" s="86"/>
      <c r="E114" s="86"/>
      <c r="F114" s="86"/>
      <c r="G114" s="86"/>
      <c r="H114" s="86"/>
    </row>
    <row r="115" spans="2:8">
      <c r="B115" s="134"/>
      <c r="C115" s="86"/>
      <c r="D115" s="86"/>
      <c r="E115" s="86"/>
      <c r="F115" s="86"/>
      <c r="G115" s="86"/>
      <c r="H115" s="86"/>
    </row>
    <row r="116" spans="2:8">
      <c r="B116" s="134"/>
      <c r="C116" s="86"/>
      <c r="D116" s="86"/>
      <c r="E116" s="86"/>
      <c r="F116" s="86"/>
      <c r="G116" s="86"/>
      <c r="H116" s="86"/>
    </row>
    <row r="117" spans="2:8">
      <c r="B117" s="134"/>
      <c r="C117" s="86"/>
      <c r="D117" s="86"/>
      <c r="E117" s="86"/>
      <c r="F117" s="86"/>
      <c r="G117" s="86"/>
      <c r="H117" s="86"/>
    </row>
    <row r="118" spans="2:8">
      <c r="B118" s="134"/>
      <c r="C118" s="86"/>
      <c r="D118" s="86"/>
      <c r="E118" s="86"/>
      <c r="F118" s="86"/>
      <c r="G118" s="86"/>
      <c r="H118" s="86"/>
    </row>
    <row r="119" spans="2:8">
      <c r="B119" s="134"/>
      <c r="C119" s="86"/>
      <c r="D119" s="86"/>
      <c r="E119" s="86"/>
      <c r="F119" s="86"/>
      <c r="G119" s="86"/>
      <c r="H119" s="86"/>
    </row>
    <row r="120" spans="2:8">
      <c r="B120" s="134"/>
      <c r="C120" s="86"/>
      <c r="D120" s="86"/>
      <c r="E120" s="86"/>
      <c r="F120" s="86"/>
      <c r="G120" s="86"/>
      <c r="H120" s="86"/>
    </row>
    <row r="121" spans="2:8">
      <c r="B121" s="134"/>
      <c r="C121" s="86"/>
      <c r="D121" s="86"/>
      <c r="E121" s="86"/>
      <c r="F121" s="86"/>
      <c r="G121" s="86"/>
      <c r="H121" s="86"/>
    </row>
    <row r="122" spans="2:8">
      <c r="B122" s="134"/>
      <c r="C122" s="86"/>
      <c r="D122" s="86"/>
      <c r="E122" s="86"/>
      <c r="F122" s="86"/>
      <c r="G122" s="86"/>
      <c r="H122" s="86"/>
    </row>
    <row r="123" spans="2:8">
      <c r="B123" s="134"/>
      <c r="C123" s="86"/>
      <c r="D123" s="86"/>
      <c r="E123" s="86"/>
      <c r="F123" s="86"/>
      <c r="G123" s="86"/>
      <c r="H123" s="86"/>
    </row>
    <row r="124" spans="2:8">
      <c r="B124" s="134"/>
      <c r="C124" s="86"/>
      <c r="D124" s="86"/>
      <c r="E124" s="86"/>
      <c r="F124" s="86"/>
      <c r="G124" s="86"/>
      <c r="H124" s="86"/>
    </row>
    <row r="125" spans="2:8">
      <c r="B125" s="134"/>
      <c r="C125" s="86"/>
      <c r="D125" s="86"/>
      <c r="E125" s="86"/>
      <c r="F125" s="86"/>
      <c r="G125" s="86"/>
      <c r="H125" s="86"/>
    </row>
    <row r="126" spans="2:8">
      <c r="B126" s="134"/>
      <c r="C126" s="86"/>
      <c r="D126" s="86"/>
      <c r="E126" s="86"/>
      <c r="F126" s="86"/>
      <c r="G126" s="86"/>
      <c r="H126" s="86"/>
    </row>
    <row r="127" spans="2:8">
      <c r="B127" s="134"/>
      <c r="C127" s="86"/>
      <c r="D127" s="86"/>
      <c r="E127" s="86"/>
      <c r="F127" s="86"/>
      <c r="G127" s="86"/>
      <c r="H127" s="86"/>
    </row>
    <row r="128" spans="2:8">
      <c r="B128" s="134"/>
      <c r="C128" s="86"/>
      <c r="D128" s="86"/>
      <c r="E128" s="86"/>
      <c r="F128" s="86"/>
      <c r="G128" s="86"/>
      <c r="H128" s="86"/>
    </row>
    <row r="129" spans="2:8">
      <c r="B129" s="134"/>
      <c r="C129" s="86"/>
      <c r="D129" s="86"/>
      <c r="E129" s="86"/>
      <c r="F129" s="86"/>
      <c r="G129" s="86"/>
      <c r="H129" s="86"/>
    </row>
    <row r="130" spans="2:8">
      <c r="B130" s="134"/>
      <c r="C130" s="86"/>
      <c r="D130" s="86"/>
      <c r="E130" s="86"/>
      <c r="F130" s="86"/>
      <c r="G130" s="86"/>
      <c r="H130" s="86"/>
    </row>
    <row r="131" spans="2:8">
      <c r="B131" s="134"/>
      <c r="C131" s="86"/>
      <c r="D131" s="86"/>
      <c r="E131" s="86"/>
      <c r="F131" s="86"/>
      <c r="G131" s="86"/>
      <c r="H131" s="86"/>
    </row>
    <row r="132" spans="2:8">
      <c r="B132" s="134"/>
      <c r="C132" s="86"/>
      <c r="D132" s="86"/>
      <c r="E132" s="86"/>
      <c r="F132" s="86"/>
      <c r="G132" s="86"/>
      <c r="H132" s="86"/>
    </row>
    <row r="133" spans="2:8">
      <c r="B133" s="134"/>
      <c r="C133" s="86"/>
      <c r="D133" s="86"/>
      <c r="E133" s="86"/>
      <c r="F133" s="86"/>
      <c r="G133" s="86"/>
      <c r="H133" s="86"/>
    </row>
    <row r="134" spans="2:8">
      <c r="B134" s="134"/>
      <c r="C134" s="86"/>
      <c r="D134" s="86"/>
      <c r="E134" s="86"/>
      <c r="F134" s="86"/>
      <c r="G134" s="86"/>
      <c r="H134" s="86"/>
    </row>
    <row r="135" spans="2:8">
      <c r="B135" s="134"/>
      <c r="C135" s="86"/>
      <c r="D135" s="86"/>
      <c r="E135" s="86"/>
      <c r="F135" s="86"/>
      <c r="G135" s="86"/>
      <c r="H135" s="86"/>
    </row>
    <row r="136" spans="2:8">
      <c r="B136" s="134"/>
      <c r="C136" s="86"/>
      <c r="D136" s="86"/>
      <c r="E136" s="86"/>
      <c r="F136" s="86"/>
      <c r="G136" s="86"/>
      <c r="H136" s="86"/>
    </row>
    <row r="137" spans="2:8">
      <c r="B137" s="134"/>
      <c r="C137" s="86"/>
      <c r="D137" s="86"/>
      <c r="E137" s="86"/>
      <c r="F137" s="86"/>
      <c r="G137" s="86"/>
      <c r="H137" s="86"/>
    </row>
    <row r="138" spans="2:8">
      <c r="B138" s="134"/>
      <c r="C138" s="86"/>
      <c r="D138" s="86"/>
      <c r="E138" s="86"/>
      <c r="F138" s="86"/>
      <c r="G138" s="86"/>
      <c r="H138" s="86"/>
    </row>
    <row r="139" spans="2:8">
      <c r="B139" s="134"/>
      <c r="C139" s="86"/>
      <c r="D139" s="86"/>
      <c r="E139" s="86"/>
      <c r="F139" s="86"/>
      <c r="G139" s="86"/>
      <c r="H139" s="86"/>
    </row>
    <row r="140" spans="2:8">
      <c r="B140" s="134"/>
      <c r="C140" s="86"/>
      <c r="D140" s="86"/>
      <c r="E140" s="86"/>
      <c r="F140" s="86"/>
      <c r="G140" s="86"/>
      <c r="H140" s="86"/>
    </row>
    <row r="141" spans="2:8">
      <c r="B141" s="220" t="s">
        <v>46</v>
      </c>
      <c r="C141" s="220"/>
      <c r="D141" s="220"/>
      <c r="E141" s="86"/>
      <c r="F141" s="86"/>
      <c r="G141" s="86"/>
      <c r="H141" s="86"/>
    </row>
    <row r="142" spans="2:8" ht="27.6" customHeight="1">
      <c r="B142" s="13" t="s">
        <v>99</v>
      </c>
      <c r="C142" s="12" t="s">
        <v>172</v>
      </c>
      <c r="D142" s="166" t="s">
        <v>173</v>
      </c>
      <c r="E142" s="86"/>
      <c r="F142" s="86"/>
      <c r="G142" s="86"/>
      <c r="H142" s="86"/>
    </row>
    <row r="143" spans="2:8">
      <c r="B143" s="14" t="s">
        <v>38</v>
      </c>
      <c r="C143" s="8">
        <v>172169.25</v>
      </c>
      <c r="D143" s="8"/>
      <c r="E143" s="86"/>
      <c r="F143" s="86"/>
      <c r="G143" s="86"/>
      <c r="H143" s="86"/>
    </row>
    <row r="144" spans="2:8">
      <c r="B144" s="14" t="s">
        <v>125</v>
      </c>
      <c r="C144" s="8">
        <v>17120.75</v>
      </c>
      <c r="D144" s="8"/>
      <c r="E144" s="86"/>
      <c r="F144" s="86"/>
      <c r="G144" s="86"/>
      <c r="H144" s="86"/>
    </row>
    <row r="145" spans="2:2" s="86" customFormat="1">
      <c r="B145" s="134"/>
    </row>
    <row r="146" spans="2:2" s="86" customFormat="1">
      <c r="B146" s="134"/>
    </row>
    <row r="147" spans="2:2" s="86" customFormat="1">
      <c r="B147" s="134"/>
    </row>
    <row r="148" spans="2:2" s="86" customFormat="1">
      <c r="B148" s="134"/>
    </row>
    <row r="149" spans="2:2" s="86" customFormat="1">
      <c r="B149" s="134"/>
    </row>
    <row r="150" spans="2:2" s="86" customFormat="1">
      <c r="B150" s="134"/>
    </row>
    <row r="151" spans="2:2" s="86" customFormat="1">
      <c r="B151" s="134"/>
    </row>
    <row r="152" spans="2:2" s="86" customFormat="1">
      <c r="B152" s="134"/>
    </row>
    <row r="153" spans="2:2" s="86" customFormat="1">
      <c r="B153" s="134"/>
    </row>
    <row r="154" spans="2:2" s="86" customFormat="1">
      <c r="B154" s="134"/>
    </row>
    <row r="155" spans="2:2" s="86" customFormat="1">
      <c r="B155" s="134"/>
    </row>
    <row r="156" spans="2:2" s="86" customFormat="1">
      <c r="B156" s="134"/>
    </row>
    <row r="157" spans="2:2" s="86" customFormat="1">
      <c r="B157" s="134"/>
    </row>
    <row r="158" spans="2:2" s="86" customFormat="1">
      <c r="B158" s="134"/>
    </row>
    <row r="159" spans="2:2" s="86" customFormat="1">
      <c r="B159" s="134"/>
    </row>
    <row r="160" spans="2:2" s="86" customFormat="1">
      <c r="B160" s="134"/>
    </row>
    <row r="161" spans="2:8" s="86" customFormat="1">
      <c r="B161" s="134"/>
    </row>
    <row r="162" spans="2:8" s="86" customFormat="1">
      <c r="B162" s="134"/>
    </row>
    <row r="163" spans="2:8" s="86" customFormat="1">
      <c r="B163" s="134"/>
    </row>
    <row r="164" spans="2:8" s="86" customFormat="1">
      <c r="B164" s="134"/>
    </row>
    <row r="165" spans="2:8" s="86" customFormat="1">
      <c r="B165" s="134"/>
    </row>
    <row r="166" spans="2:8" s="86" customFormat="1">
      <c r="B166" s="134"/>
    </row>
    <row r="167" spans="2:8" s="86" customFormat="1">
      <c r="B167" s="134"/>
    </row>
    <row r="168" spans="2:8">
      <c r="B168" s="220" t="s">
        <v>44</v>
      </c>
      <c r="C168" s="220"/>
      <c r="D168" s="220"/>
      <c r="E168" s="86"/>
      <c r="F168" s="86"/>
      <c r="G168" s="86"/>
      <c r="H168" s="86"/>
    </row>
    <row r="169" spans="2:8" ht="30">
      <c r="B169" s="165" t="s">
        <v>98</v>
      </c>
      <c r="C169" s="166" t="s">
        <v>172</v>
      </c>
      <c r="D169" s="166" t="s">
        <v>173</v>
      </c>
      <c r="E169" s="86"/>
      <c r="F169" s="86"/>
      <c r="G169" s="86"/>
      <c r="H169" s="86"/>
    </row>
    <row r="170" spans="2:8">
      <c r="B170" s="14" t="s">
        <v>38</v>
      </c>
      <c r="C170" s="8">
        <v>63104.75</v>
      </c>
      <c r="D170" s="8"/>
      <c r="E170" s="86"/>
      <c r="F170" s="86"/>
      <c r="G170" s="86"/>
      <c r="H170" s="86"/>
    </row>
    <row r="171" spans="2:8">
      <c r="B171" s="14" t="s">
        <v>125</v>
      </c>
      <c r="C171" s="8">
        <v>97543</v>
      </c>
      <c r="D171" s="8"/>
      <c r="E171" s="86"/>
      <c r="F171" s="86"/>
      <c r="G171" s="86"/>
      <c r="H171" s="86"/>
    </row>
    <row r="172" spans="2:8">
      <c r="B172" s="135"/>
      <c r="G172" s="86"/>
      <c r="H172" s="86"/>
    </row>
    <row r="173" spans="2:8">
      <c r="B173" s="135"/>
      <c r="F173" s="86"/>
      <c r="G173" s="86"/>
      <c r="H173" s="86"/>
    </row>
    <row r="174" spans="2:8">
      <c r="B174" s="135"/>
      <c r="G174" s="86"/>
      <c r="H174" s="86"/>
    </row>
    <row r="175" spans="2:8">
      <c r="B175" s="135"/>
      <c r="F175" s="86"/>
      <c r="G175" s="86"/>
      <c r="H175" s="86"/>
    </row>
    <row r="176" spans="2:8">
      <c r="B176" s="135"/>
      <c r="G176" s="86"/>
      <c r="H176" s="86"/>
    </row>
    <row r="177" spans="2:8">
      <c r="B177" s="135"/>
      <c r="F177" s="86"/>
      <c r="G177" s="86"/>
      <c r="H177" s="86"/>
    </row>
    <row r="178" spans="2:8">
      <c r="B178" s="135"/>
      <c r="G178" s="86"/>
      <c r="H178" s="86"/>
    </row>
    <row r="179" spans="2:8">
      <c r="B179" s="135"/>
      <c r="F179" s="86"/>
      <c r="G179" s="86"/>
      <c r="H179" s="86"/>
    </row>
    <row r="180" spans="2:8">
      <c r="B180" s="135"/>
      <c r="G180" s="86"/>
      <c r="H180" s="86"/>
    </row>
    <row r="181" spans="2:8">
      <c r="B181" s="135"/>
      <c r="F181" s="86"/>
      <c r="G181" s="86"/>
      <c r="H181" s="86"/>
    </row>
    <row r="182" spans="2:8">
      <c r="B182" s="135"/>
      <c r="G182" s="86"/>
      <c r="H182" s="86"/>
    </row>
    <row r="183" spans="2:8">
      <c r="B183" s="135"/>
      <c r="F183" s="86"/>
      <c r="G183" s="86"/>
      <c r="H183" s="86"/>
    </row>
    <row r="184" spans="2:8">
      <c r="B184" s="135"/>
      <c r="G184" s="86"/>
      <c r="H184" s="86"/>
    </row>
    <row r="185" spans="2:8">
      <c r="B185" s="135"/>
      <c r="F185" s="86"/>
      <c r="G185" s="86"/>
      <c r="H185" s="86"/>
    </row>
    <row r="186" spans="2:8">
      <c r="B186" s="135"/>
      <c r="G186" s="86"/>
      <c r="H186" s="86"/>
    </row>
    <row r="187" spans="2:8">
      <c r="B187" s="135"/>
      <c r="F187" s="86"/>
      <c r="G187" s="86"/>
      <c r="H187" s="86"/>
    </row>
    <row r="188" spans="2:8">
      <c r="B188" s="135"/>
      <c r="G188" s="86"/>
      <c r="H188" s="86"/>
    </row>
    <row r="189" spans="2:8">
      <c r="B189" s="135"/>
      <c r="F189" s="86"/>
      <c r="G189" s="86"/>
      <c r="H189" s="86"/>
    </row>
    <row r="190" spans="2:8">
      <c r="B190" s="135"/>
      <c r="G190" s="86"/>
      <c r="H190" s="86"/>
    </row>
    <row r="191" spans="2:8">
      <c r="B191" s="135"/>
      <c r="F191" s="86"/>
      <c r="G191" s="86"/>
      <c r="H191" s="86"/>
    </row>
    <row r="192" spans="2:8" s="86" customFormat="1">
      <c r="B192" s="134"/>
    </row>
    <row r="193" spans="2:8" s="86" customFormat="1">
      <c r="B193" s="134"/>
    </row>
    <row r="194" spans="2:8" s="86" customFormat="1">
      <c r="B194" s="134"/>
    </row>
    <row r="195" spans="2:8" s="86" customFormat="1"/>
    <row r="196" spans="2:8" s="86" customFormat="1"/>
    <row r="197" spans="2:8" s="86" customFormat="1"/>
    <row r="198" spans="2:8" s="86" customFormat="1"/>
    <row r="199" spans="2:8" s="86" customFormat="1"/>
    <row r="200" spans="2:8" s="86" customFormat="1">
      <c r="B200" s="209" t="s">
        <v>175</v>
      </c>
      <c r="C200" s="209"/>
      <c r="D200" s="209"/>
      <c r="E200" s="209"/>
      <c r="F200" s="209"/>
    </row>
    <row r="201" spans="2:8" s="86" customFormat="1">
      <c r="B201" s="101"/>
    </row>
    <row r="202" spans="2:8">
      <c r="B202" s="12" t="s">
        <v>52</v>
      </c>
      <c r="C202" s="15">
        <v>2024</v>
      </c>
      <c r="D202" s="15">
        <v>2025</v>
      </c>
      <c r="E202" s="7" t="s">
        <v>79</v>
      </c>
      <c r="F202" s="7" t="s">
        <v>78</v>
      </c>
      <c r="G202" s="86"/>
      <c r="H202" s="86"/>
    </row>
    <row r="203" spans="2:8">
      <c r="B203" s="80" t="s">
        <v>118</v>
      </c>
      <c r="C203" s="18">
        <v>189290</v>
      </c>
      <c r="D203" s="8">
        <v>133512.25</v>
      </c>
      <c r="E203" s="18">
        <f>D203-C203</f>
        <v>-55777.75</v>
      </c>
      <c r="F203" s="46">
        <f>E203/C203</f>
        <v>-0.29466823392677904</v>
      </c>
      <c r="G203" s="86"/>
      <c r="H203" s="86"/>
    </row>
    <row r="204" spans="2:8">
      <c r="B204" s="80" t="s">
        <v>119</v>
      </c>
      <c r="C204" s="18">
        <v>160647.75</v>
      </c>
      <c r="D204" s="8">
        <v>126413.5</v>
      </c>
      <c r="E204" s="18">
        <f>D204-C204</f>
        <v>-34234.25</v>
      </c>
      <c r="F204" s="46">
        <f>E204/C204</f>
        <v>-0.21310133506382753</v>
      </c>
      <c r="G204" s="86"/>
      <c r="H204" s="86"/>
    </row>
    <row r="205" spans="2:8">
      <c r="B205" s="80" t="s">
        <v>120</v>
      </c>
      <c r="C205" s="18">
        <v>182888.25</v>
      </c>
      <c r="D205" s="8">
        <v>122125.25</v>
      </c>
      <c r="E205" s="18">
        <f>D205-C205</f>
        <v>-60763</v>
      </c>
      <c r="F205" s="46">
        <f>E205/C205</f>
        <v>-0.33224113632231705</v>
      </c>
      <c r="G205" s="86"/>
      <c r="H205" s="86"/>
    </row>
    <row r="206" spans="2:8">
      <c r="B206" s="81" t="s">
        <v>121</v>
      </c>
      <c r="C206" s="47">
        <f>SUM(C203:C205)</f>
        <v>532826</v>
      </c>
      <c r="D206" s="47">
        <f>SUM(D203:D205)</f>
        <v>382051</v>
      </c>
      <c r="E206" s="47">
        <f>D206-C206</f>
        <v>-150775</v>
      </c>
      <c r="F206" s="59">
        <f>E206/C206</f>
        <v>-0.28297230240266052</v>
      </c>
      <c r="G206" s="86"/>
      <c r="H206" s="86"/>
    </row>
    <row r="207" spans="2:8">
      <c r="B207" s="44" t="s">
        <v>64</v>
      </c>
      <c r="G207" s="86"/>
      <c r="H207" s="86"/>
    </row>
    <row r="208" spans="2:8">
      <c r="B208" s="198" t="s">
        <v>178</v>
      </c>
      <c r="G208" s="86"/>
      <c r="H208" s="86"/>
    </row>
    <row r="209" spans="7:8">
      <c r="G209" s="86"/>
      <c r="H209" s="86"/>
    </row>
    <row r="210" spans="7:8">
      <c r="G210" s="86"/>
      <c r="H210" s="86"/>
    </row>
    <row r="211" spans="7:8">
      <c r="G211" s="86"/>
      <c r="H211" s="86"/>
    </row>
    <row r="212" spans="7:8">
      <c r="G212" s="86"/>
      <c r="H212" s="86"/>
    </row>
    <row r="213" spans="7:8">
      <c r="G213" s="86"/>
      <c r="H213" s="86"/>
    </row>
    <row r="214" spans="7:8">
      <c r="G214" s="86"/>
      <c r="H214" s="86"/>
    </row>
    <row r="215" spans="7:8">
      <c r="G215" s="86"/>
      <c r="H215" s="86"/>
    </row>
    <row r="216" spans="7:8">
      <c r="G216" s="86"/>
      <c r="H216" s="86"/>
    </row>
    <row r="217" spans="7:8">
      <c r="G217" s="86"/>
      <c r="H217" s="86"/>
    </row>
    <row r="218" spans="7:8">
      <c r="G218" s="86"/>
      <c r="H218" s="86"/>
    </row>
    <row r="219" spans="7:8">
      <c r="G219" s="86"/>
      <c r="H219" s="86"/>
    </row>
    <row r="220" spans="7:8">
      <c r="G220" s="86"/>
      <c r="H220" s="86"/>
    </row>
    <row r="221" spans="7:8">
      <c r="G221" s="86"/>
      <c r="H221" s="86"/>
    </row>
    <row r="222" spans="7:8">
      <c r="G222" s="86"/>
      <c r="H222" s="86"/>
    </row>
    <row r="223" spans="7:8">
      <c r="G223" s="86"/>
      <c r="H223" s="86"/>
    </row>
    <row r="224" spans="7:8">
      <c r="G224" s="86"/>
      <c r="H224" s="86"/>
    </row>
    <row r="225" spans="2:8">
      <c r="G225" s="86"/>
      <c r="H225" s="86"/>
    </row>
    <row r="226" spans="2:8">
      <c r="G226" s="86"/>
      <c r="H226" s="86"/>
    </row>
    <row r="227" spans="2:8">
      <c r="G227" s="86"/>
      <c r="H227" s="86"/>
    </row>
    <row r="228" spans="2:8">
      <c r="G228" s="86"/>
      <c r="H228" s="86"/>
    </row>
    <row r="229" spans="2:8">
      <c r="G229" s="86"/>
      <c r="H229" s="86"/>
    </row>
    <row r="230" spans="2:8">
      <c r="G230" s="86"/>
      <c r="H230" s="86"/>
    </row>
    <row r="231" spans="2:8">
      <c r="G231" s="86"/>
      <c r="H231" s="86"/>
    </row>
    <row r="232" spans="2:8">
      <c r="G232" s="86"/>
      <c r="H232" s="86"/>
    </row>
    <row r="233" spans="2:8">
      <c r="G233" s="86"/>
      <c r="H233" s="86"/>
    </row>
    <row r="234" spans="2:8" s="86" customFormat="1"/>
    <row r="235" spans="2:8" s="86" customFormat="1"/>
    <row r="236" spans="2:8" s="86" customFormat="1"/>
    <row r="237" spans="2:8" s="86" customFormat="1">
      <c r="B237" s="95" t="s">
        <v>179</v>
      </c>
      <c r="C237" s="95"/>
      <c r="D237" s="95"/>
      <c r="E237" s="95"/>
      <c r="F237" s="95"/>
      <c r="G237" s="95"/>
    </row>
    <row r="238" spans="2:8" s="86" customFormat="1">
      <c r="B238" s="95" t="s">
        <v>180</v>
      </c>
      <c r="C238" s="95"/>
      <c r="D238" s="95"/>
      <c r="E238" s="95"/>
      <c r="F238" s="95"/>
      <c r="G238" s="95"/>
    </row>
    <row r="239" spans="2:8" s="86" customFormat="1"/>
    <row r="240" spans="2:8" s="86" customFormat="1"/>
    <row r="241" s="86" customFormat="1"/>
    <row r="242" s="86" customFormat="1"/>
    <row r="243" s="86" customFormat="1"/>
    <row r="244" s="86" customFormat="1"/>
    <row r="245" s="86" customFormat="1"/>
    <row r="246" s="86" customFormat="1"/>
    <row r="247" s="86" customFormat="1"/>
    <row r="248" s="86" customFormat="1"/>
    <row r="249" s="86" customFormat="1"/>
    <row r="250" s="86" customFormat="1"/>
    <row r="251" s="86" customFormat="1"/>
    <row r="252" s="86" customFormat="1"/>
    <row r="253" s="86" customFormat="1"/>
    <row r="254" s="86" customFormat="1"/>
    <row r="255" s="86" customFormat="1"/>
    <row r="256" s="86" customFormat="1"/>
    <row r="257" spans="7:8" s="86" customFormat="1"/>
    <row r="258" spans="7:8" s="86" customFormat="1"/>
    <row r="259" spans="7:8" s="86" customFormat="1"/>
    <row r="260" spans="7:8" s="86" customFormat="1"/>
    <row r="261" spans="7:8" s="86" customFormat="1"/>
    <row r="262" spans="7:8" s="86" customFormat="1"/>
    <row r="263" spans="7:8" s="86" customFormat="1"/>
    <row r="264" spans="7:8" s="86" customFormat="1"/>
    <row r="265" spans="7:8" s="86" customFormat="1"/>
    <row r="266" spans="7:8" s="86" customFormat="1"/>
    <row r="267" spans="7:8">
      <c r="G267" s="86"/>
      <c r="H267" s="86"/>
    </row>
    <row r="268" spans="7:8">
      <c r="G268" s="86"/>
      <c r="H268" s="86"/>
    </row>
    <row r="269" spans="7:8">
      <c r="G269" s="86"/>
      <c r="H269" s="86"/>
    </row>
    <row r="270" spans="7:8">
      <c r="G270" s="86"/>
      <c r="H270" s="86"/>
    </row>
    <row r="271" spans="7:8">
      <c r="G271" s="86"/>
      <c r="H271" s="86"/>
    </row>
    <row r="272" spans="7:8">
      <c r="G272" s="86"/>
      <c r="H272" s="86"/>
    </row>
    <row r="273" spans="7:8">
      <c r="G273" s="86"/>
      <c r="H273" s="86"/>
    </row>
    <row r="274" spans="7:8">
      <c r="G274" s="86"/>
      <c r="H274" s="86"/>
    </row>
    <row r="275" spans="7:8">
      <c r="G275" s="86"/>
      <c r="H275" s="86"/>
    </row>
    <row r="276" spans="7:8">
      <c r="G276" s="86"/>
      <c r="H276" s="86"/>
    </row>
    <row r="277" spans="7:8">
      <c r="G277" s="86"/>
      <c r="H277" s="86"/>
    </row>
    <row r="278" spans="7:8">
      <c r="G278" s="86"/>
      <c r="H278" s="86"/>
    </row>
  </sheetData>
  <mergeCells count="27">
    <mergeCell ref="G6:G7"/>
    <mergeCell ref="B78:F78"/>
    <mergeCell ref="B77:F77"/>
    <mergeCell ref="H18:H19"/>
    <mergeCell ref="B18:B19"/>
    <mergeCell ref="C18:C19"/>
    <mergeCell ref="D18:D19"/>
    <mergeCell ref="E18:E19"/>
    <mergeCell ref="F18:F19"/>
    <mergeCell ref="G18:G19"/>
    <mergeCell ref="A39:I39"/>
    <mergeCell ref="B168:D168"/>
    <mergeCell ref="B141:D141"/>
    <mergeCell ref="B200:F200"/>
    <mergeCell ref="H6:H7"/>
    <mergeCell ref="B12:B13"/>
    <mergeCell ref="C12:C13"/>
    <mergeCell ref="D12:D13"/>
    <mergeCell ref="E12:E13"/>
    <mergeCell ref="F12:F13"/>
    <mergeCell ref="G12:G13"/>
    <mergeCell ref="H12:H13"/>
    <mergeCell ref="B6:B7"/>
    <mergeCell ref="C6:C7"/>
    <mergeCell ref="D6:D7"/>
    <mergeCell ref="E6:E7"/>
    <mergeCell ref="F6:F7"/>
  </mergeCells>
  <pageMargins left="0.7" right="0.7" top="0.75" bottom="0.75" header="0.3" footer="0.3"/>
  <pageSetup scale="65" orientation="landscape" r:id="rId1"/>
  <rowBreaks count="4" manualBreakCount="4">
    <brk id="31" max="9" man="1"/>
    <brk id="70" max="16383" man="1"/>
    <brk id="118" max="16383" man="1"/>
    <brk id="192" max="9" man="1"/>
  </rowBreaks>
  <ignoredErrors>
    <ignoredError sqref="C206:D206 C82:D82 C87:D87" formulaRange="1"/>
    <ignoredError sqref="F203:F206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J177"/>
  <sheetViews>
    <sheetView view="pageBreakPreview" topLeftCell="A85" zoomScale="60" zoomScaleNormal="92" workbookViewId="0">
      <selection activeCell="K142" sqref="K142"/>
    </sheetView>
  </sheetViews>
  <sheetFormatPr baseColWidth="10" defaultColWidth="10.85546875" defaultRowHeight="12.75"/>
  <cols>
    <col min="1" max="1" width="24.28515625" style="2" customWidth="1"/>
    <col min="2" max="2" width="14.42578125" style="2" customWidth="1"/>
    <col min="3" max="3" width="14.28515625" style="2" customWidth="1"/>
    <col min="4" max="4" width="15.42578125" style="2" customWidth="1"/>
    <col min="5" max="5" width="17.28515625" style="2" customWidth="1"/>
    <col min="6" max="6" width="12.28515625" style="2" customWidth="1"/>
    <col min="7" max="7" width="13.28515625" style="2" customWidth="1"/>
    <col min="8" max="8" width="12.28515625" style="2" customWidth="1"/>
    <col min="9" max="9" width="15" style="2" customWidth="1"/>
    <col min="10" max="10" width="12.28515625" style="2" customWidth="1"/>
    <col min="11" max="11" width="12.7109375" style="2" customWidth="1"/>
    <col min="12" max="12" width="14.5703125" style="2" customWidth="1"/>
    <col min="13" max="13" width="14.28515625" style="2" customWidth="1"/>
    <col min="14" max="14" width="14.5703125" style="2" customWidth="1"/>
    <col min="15" max="15" width="13.42578125" style="2" customWidth="1"/>
    <col min="16" max="16" width="10.85546875" style="2" customWidth="1"/>
    <col min="17" max="18" width="12.5703125" style="2" customWidth="1"/>
    <col min="19" max="36" width="10.85546875" style="91"/>
    <col min="37" max="16384" width="10.85546875" style="2"/>
  </cols>
  <sheetData>
    <row r="1" spans="1:18" s="91" customFormat="1"/>
    <row r="2" spans="1:18" s="91" customFormat="1" ht="15">
      <c r="A2" s="209" t="s">
        <v>56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18" s="91" customFormat="1" ht="15">
      <c r="A3" s="209" t="s">
        <v>87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1:18" s="91" customFormat="1" ht="15">
      <c r="A4" s="209" t="s">
        <v>123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</row>
    <row r="5" spans="1:18" s="91" customFormat="1" ht="15">
      <c r="A5" s="209" t="s">
        <v>181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8" s="91" customFormat="1" ht="14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8" s="91" customFormat="1">
      <c r="Q7" s="103"/>
    </row>
    <row r="8" spans="1:18" s="91" customFormat="1"/>
    <row r="9" spans="1:18" s="91" customFormat="1">
      <c r="F9" s="102"/>
    </row>
    <row r="10" spans="1:18" s="91" customFormat="1"/>
    <row r="11" spans="1:18" s="91" customFormat="1"/>
    <row r="12" spans="1:18" s="91" customFormat="1"/>
    <row r="13" spans="1:18" s="91" customFormat="1" ht="15">
      <c r="A13" s="86"/>
      <c r="B13" s="86"/>
      <c r="C13" s="86"/>
      <c r="D13" s="86"/>
      <c r="E13" s="86"/>
    </row>
    <row r="14" spans="1:18" s="91" customFormat="1" ht="37.15" customHeight="1">
      <c r="A14" s="225" t="s">
        <v>149</v>
      </c>
      <c r="B14" s="225"/>
      <c r="C14" s="225"/>
      <c r="D14" s="225"/>
      <c r="E14" s="225"/>
    </row>
    <row r="15" spans="1:18" s="91" customFormat="1" ht="15">
      <c r="A15" s="209" t="s">
        <v>182</v>
      </c>
      <c r="B15" s="209"/>
      <c r="C15" s="209"/>
      <c r="D15" s="209"/>
      <c r="E15" s="209"/>
    </row>
    <row r="16" spans="1:18" s="91" customFormat="1"/>
    <row r="17" spans="1:18" ht="45" customHeight="1">
      <c r="A17" s="201" t="s">
        <v>46</v>
      </c>
      <c r="B17" s="201">
        <v>2024</v>
      </c>
      <c r="C17" s="201">
        <v>2025</v>
      </c>
      <c r="D17" s="201" t="s">
        <v>60</v>
      </c>
      <c r="E17" s="201" t="s">
        <v>68</v>
      </c>
      <c r="F17" s="91"/>
      <c r="G17" s="91"/>
      <c r="H17" s="91"/>
      <c r="I17" s="91"/>
      <c r="J17" s="91"/>
      <c r="K17" s="91"/>
      <c r="L17" s="91"/>
      <c r="N17" s="91"/>
      <c r="O17" s="91"/>
      <c r="P17" s="91"/>
      <c r="Q17" s="91"/>
      <c r="R17" s="91"/>
    </row>
    <row r="18" spans="1:18" ht="15">
      <c r="A18" s="24" t="s">
        <v>71</v>
      </c>
      <c r="B18" s="22">
        <v>585163</v>
      </c>
      <c r="C18" s="22">
        <v>538036.84000000008</v>
      </c>
      <c r="D18" s="22">
        <f>C18-B18</f>
        <v>-47126.159999999916</v>
      </c>
      <c r="E18" s="25">
        <f>D18/B18</f>
        <v>-8.0535098767351862E-2</v>
      </c>
      <c r="F18" s="91"/>
      <c r="G18" s="91"/>
      <c r="H18" s="91"/>
      <c r="I18" s="91"/>
      <c r="J18" s="91"/>
      <c r="K18" s="91"/>
      <c r="L18" s="91"/>
      <c r="N18" s="91"/>
      <c r="O18" s="91"/>
      <c r="P18" s="91"/>
      <c r="Q18" s="91"/>
      <c r="R18" s="91"/>
    </row>
    <row r="19" spans="1:18" ht="15">
      <c r="A19" s="24" t="s">
        <v>69</v>
      </c>
      <c r="B19" s="22">
        <v>1662527</v>
      </c>
      <c r="C19" s="22">
        <v>1666100.01</v>
      </c>
      <c r="D19" s="22">
        <f>C19-B19</f>
        <v>3573.0100000000093</v>
      </c>
      <c r="E19" s="25">
        <f>D19/B19</f>
        <v>2.1491440439764344E-3</v>
      </c>
      <c r="F19" s="91"/>
      <c r="G19" s="91"/>
      <c r="H19" s="91"/>
      <c r="I19" s="91"/>
      <c r="J19" s="91"/>
      <c r="K19" s="91"/>
      <c r="L19" s="91"/>
      <c r="N19" s="91"/>
      <c r="O19" s="91"/>
      <c r="P19" s="91"/>
      <c r="Q19" s="91"/>
      <c r="R19" s="91"/>
    </row>
    <row r="20" spans="1:18" ht="15">
      <c r="A20" s="24" t="s">
        <v>47</v>
      </c>
      <c r="B20" s="22">
        <v>1831552</v>
      </c>
      <c r="C20" s="22">
        <v>1800426</v>
      </c>
      <c r="D20" s="22">
        <f>C20-B20</f>
        <v>-31126</v>
      </c>
      <c r="E20" s="25">
        <f>D20/B20</f>
        <v>-1.6994330491299184E-2</v>
      </c>
      <c r="F20" s="91"/>
      <c r="G20" s="91"/>
      <c r="H20" s="91"/>
      <c r="I20" s="91"/>
      <c r="J20" s="91"/>
      <c r="K20" s="91"/>
      <c r="L20" s="91"/>
      <c r="N20" s="91"/>
      <c r="O20" s="91"/>
      <c r="P20" s="91"/>
      <c r="Q20" s="91"/>
      <c r="R20" s="91"/>
    </row>
    <row r="21" spans="1:18" ht="15">
      <c r="A21" s="24" t="s">
        <v>48</v>
      </c>
      <c r="B21" s="22">
        <v>2122340</v>
      </c>
      <c r="C21" s="22">
        <v>2138790</v>
      </c>
      <c r="D21" s="22">
        <f>C21-B21</f>
        <v>16450</v>
      </c>
      <c r="E21" s="25">
        <f>D21/B21</f>
        <v>7.7508787470433578E-3</v>
      </c>
      <c r="F21" s="91"/>
      <c r="G21" s="91"/>
      <c r="H21" s="91"/>
      <c r="I21" s="91"/>
      <c r="J21" s="91"/>
      <c r="K21" s="91"/>
      <c r="L21" s="91"/>
      <c r="N21" s="91"/>
      <c r="O21" s="91"/>
      <c r="P21" s="91"/>
      <c r="Q21" s="91"/>
      <c r="R21" s="91"/>
    </row>
    <row r="22" spans="1:18" ht="15">
      <c r="A22" s="26" t="s">
        <v>49</v>
      </c>
      <c r="B22" s="27">
        <f>SUM(B18:B21)</f>
        <v>6201582</v>
      </c>
      <c r="C22" s="27">
        <f>SUM(C18:C21)</f>
        <v>6143352.8499999996</v>
      </c>
      <c r="D22" s="27">
        <f>SUM(D18:D21)</f>
        <v>-58229.149999999907</v>
      </c>
      <c r="E22" s="41">
        <f>D22/B22</f>
        <v>-9.3894025750203593E-3</v>
      </c>
      <c r="F22" s="91"/>
      <c r="G22" s="91"/>
      <c r="H22" s="91"/>
      <c r="I22" s="91"/>
      <c r="J22" s="91"/>
      <c r="K22" s="91"/>
      <c r="L22" s="91"/>
      <c r="N22" s="91"/>
      <c r="O22" s="91"/>
      <c r="P22" s="91"/>
      <c r="Q22" s="91"/>
      <c r="R22" s="91"/>
    </row>
    <row r="23" spans="1:18" ht="15">
      <c r="A23" s="24"/>
      <c r="B23" s="21"/>
      <c r="C23" s="21"/>
      <c r="D23" s="22"/>
      <c r="E23" s="28"/>
      <c r="F23" s="91"/>
      <c r="G23" s="91"/>
      <c r="H23" s="91"/>
      <c r="I23" s="91"/>
      <c r="J23" s="91"/>
      <c r="K23" s="91"/>
      <c r="L23" s="91"/>
      <c r="N23" s="91"/>
      <c r="O23" s="91"/>
      <c r="P23" s="91"/>
      <c r="Q23" s="91"/>
      <c r="R23" s="91"/>
    </row>
    <row r="24" spans="1:18" ht="26.25" customHeight="1">
      <c r="A24" s="23" t="s">
        <v>44</v>
      </c>
      <c r="B24" s="23">
        <v>2024</v>
      </c>
      <c r="C24" s="23">
        <v>2025</v>
      </c>
      <c r="D24" s="23" t="s">
        <v>60</v>
      </c>
      <c r="E24" s="23" t="s">
        <v>68</v>
      </c>
      <c r="F24" s="91"/>
      <c r="G24" s="91"/>
      <c r="H24" s="91"/>
      <c r="I24" s="91"/>
      <c r="J24" s="91"/>
      <c r="K24" s="91"/>
      <c r="L24" s="91"/>
      <c r="N24" s="91"/>
      <c r="O24" s="91"/>
      <c r="P24" s="91"/>
      <c r="Q24" s="91"/>
      <c r="R24" s="91"/>
    </row>
    <row r="25" spans="1:18" ht="15">
      <c r="A25" s="24" t="s">
        <v>70</v>
      </c>
      <c r="B25" s="22">
        <v>216757</v>
      </c>
      <c r="C25" s="22">
        <v>176142</v>
      </c>
      <c r="D25" s="22">
        <f>C25-B25</f>
        <v>-40615</v>
      </c>
      <c r="E25" s="25">
        <f>D25/B25</f>
        <v>-0.18737572489008428</v>
      </c>
      <c r="F25" s="91"/>
      <c r="G25" s="91"/>
      <c r="H25" s="91"/>
      <c r="I25" s="91"/>
      <c r="J25" s="91"/>
      <c r="K25" s="91"/>
      <c r="L25" s="91"/>
      <c r="N25" s="91"/>
      <c r="O25" s="91"/>
      <c r="P25" s="91"/>
      <c r="Q25" s="91"/>
      <c r="R25" s="91"/>
    </row>
    <row r="26" spans="1:18" ht="15">
      <c r="A26" s="24" t="s">
        <v>69</v>
      </c>
      <c r="B26" s="22">
        <v>573057.38</v>
      </c>
      <c r="C26" s="22">
        <v>588877</v>
      </c>
      <c r="D26" s="22">
        <f>C26-B26</f>
        <v>15819.619999999995</v>
      </c>
      <c r="E26" s="25">
        <f>D26/B26</f>
        <v>2.7605647448428281E-2</v>
      </c>
      <c r="F26" s="91"/>
      <c r="G26" s="91"/>
      <c r="H26" s="91"/>
      <c r="I26" s="91"/>
      <c r="J26" s="91"/>
      <c r="K26" s="91"/>
      <c r="L26" s="91"/>
      <c r="N26" s="91"/>
      <c r="O26" s="91"/>
      <c r="P26" s="91"/>
      <c r="Q26" s="91"/>
      <c r="R26" s="91"/>
    </row>
    <row r="27" spans="1:18" ht="15">
      <c r="A27" s="24" t="s">
        <v>95</v>
      </c>
      <c r="B27" s="22">
        <v>187307</v>
      </c>
      <c r="C27" s="22">
        <v>277845</v>
      </c>
      <c r="D27" s="22">
        <f>C27-B27</f>
        <v>90538</v>
      </c>
      <c r="E27" s="25">
        <f>D27/B27</f>
        <v>0.48336687897409064</v>
      </c>
      <c r="F27" s="91"/>
      <c r="G27" s="91"/>
      <c r="H27" s="91"/>
      <c r="I27" s="91"/>
      <c r="J27" s="91"/>
      <c r="K27" s="91"/>
      <c r="L27" s="91"/>
      <c r="N27" s="91"/>
      <c r="O27" s="91"/>
      <c r="P27" s="91"/>
      <c r="Q27" s="91"/>
      <c r="R27" s="91"/>
    </row>
    <row r="28" spans="1:18" ht="15">
      <c r="A28" s="24" t="s">
        <v>94</v>
      </c>
      <c r="B28" s="22">
        <v>241642</v>
      </c>
      <c r="C28" s="22">
        <v>341330</v>
      </c>
      <c r="D28" s="22">
        <f>C28-B28</f>
        <v>99688</v>
      </c>
      <c r="E28" s="25">
        <f>D28/B28</f>
        <v>0.41254417692288592</v>
      </c>
      <c r="F28" s="91"/>
      <c r="G28" s="91"/>
      <c r="H28" s="91"/>
      <c r="I28" s="91"/>
      <c r="J28" s="91"/>
      <c r="K28" s="91"/>
      <c r="L28" s="91"/>
      <c r="N28" s="91"/>
      <c r="O28" s="91"/>
      <c r="P28" s="91"/>
      <c r="Q28" s="91"/>
      <c r="R28" s="91"/>
    </row>
    <row r="29" spans="1:18" ht="15">
      <c r="A29" s="26" t="s">
        <v>59</v>
      </c>
      <c r="B29" s="27">
        <f>SUM(B25:B28)</f>
        <v>1218763.3799999999</v>
      </c>
      <c r="C29" s="27">
        <f>SUM(C25:C28)</f>
        <v>1384194</v>
      </c>
      <c r="D29" s="27">
        <f>SUM(D25:D28)</f>
        <v>165430.62</v>
      </c>
      <c r="E29" s="41">
        <f>D29/B29</f>
        <v>0.13573645443794022</v>
      </c>
      <c r="F29" s="91"/>
      <c r="G29" s="91"/>
      <c r="H29" s="91"/>
      <c r="I29" s="91"/>
      <c r="J29" s="91"/>
      <c r="K29" s="91"/>
      <c r="L29" s="91"/>
      <c r="N29" s="91"/>
      <c r="O29" s="91"/>
      <c r="P29" s="91"/>
      <c r="Q29" s="91"/>
      <c r="R29" s="91"/>
    </row>
    <row r="30" spans="1:18" ht="15">
      <c r="A30" s="24"/>
      <c r="B30" s="21"/>
      <c r="C30" s="21"/>
      <c r="D30" s="22"/>
      <c r="E30" s="28"/>
      <c r="F30" s="91"/>
      <c r="G30" s="91"/>
      <c r="H30" s="91"/>
      <c r="I30" s="91"/>
      <c r="J30" s="91"/>
      <c r="K30" s="91"/>
      <c r="L30" s="91"/>
      <c r="N30" s="91"/>
      <c r="O30" s="91"/>
      <c r="P30" s="91"/>
      <c r="Q30" s="91"/>
      <c r="R30" s="91"/>
    </row>
    <row r="31" spans="1:18" ht="24" customHeight="1">
      <c r="A31" s="23" t="s">
        <v>45</v>
      </c>
      <c r="B31" s="23">
        <v>2024</v>
      </c>
      <c r="C31" s="23">
        <v>2025</v>
      </c>
      <c r="D31" s="23" t="s">
        <v>60</v>
      </c>
      <c r="E31" s="23" t="s">
        <v>68</v>
      </c>
      <c r="F31" s="91"/>
      <c r="G31" s="91"/>
      <c r="H31" s="91"/>
      <c r="I31" s="91"/>
      <c r="J31" s="91"/>
      <c r="K31" s="91"/>
      <c r="L31" s="91"/>
      <c r="N31" s="91"/>
      <c r="O31" s="91"/>
      <c r="P31" s="91"/>
      <c r="Q31" s="91"/>
      <c r="R31" s="91"/>
    </row>
    <row r="32" spans="1:18" ht="15">
      <c r="A32" s="24" t="s">
        <v>42</v>
      </c>
      <c r="B32" s="29">
        <v>810761</v>
      </c>
      <c r="C32" s="29">
        <v>713909</v>
      </c>
      <c r="D32" s="22">
        <f>C32-B32</f>
        <v>-96852</v>
      </c>
      <c r="E32" s="25">
        <f>D32/B32</f>
        <v>-0.11945813871165485</v>
      </c>
      <c r="F32" s="91"/>
      <c r="G32" s="91"/>
      <c r="H32" s="91"/>
      <c r="I32" s="91"/>
      <c r="J32" s="91"/>
      <c r="K32" s="91"/>
      <c r="L32" s="91"/>
      <c r="N32" s="91"/>
      <c r="O32" s="91"/>
      <c r="P32" s="91"/>
      <c r="Q32" s="91"/>
      <c r="R32" s="91"/>
    </row>
    <row r="33" spans="1:18" ht="15">
      <c r="A33" s="24" t="s">
        <v>50</v>
      </c>
      <c r="B33" s="29">
        <v>518209</v>
      </c>
      <c r="C33" s="29">
        <v>584538</v>
      </c>
      <c r="D33" s="22">
        <f>C33-B33</f>
        <v>66329</v>
      </c>
      <c r="E33" s="25">
        <f>D33/B33</f>
        <v>0.12799661912471608</v>
      </c>
      <c r="F33" s="91"/>
      <c r="G33" s="91"/>
      <c r="H33" s="91"/>
      <c r="I33" s="91"/>
      <c r="J33" s="91"/>
      <c r="K33" s="91"/>
      <c r="L33" s="91"/>
      <c r="N33" s="91"/>
      <c r="O33" s="91"/>
      <c r="P33" s="91"/>
      <c r="Q33" s="91"/>
      <c r="R33" s="91"/>
    </row>
    <row r="34" spans="1:18" ht="15">
      <c r="A34" s="26" t="s">
        <v>58</v>
      </c>
      <c r="B34" s="30">
        <f>SUM(B32:B33)</f>
        <v>1328970</v>
      </c>
      <c r="C34" s="30">
        <f>SUM(C32:C33)</f>
        <v>1298447</v>
      </c>
      <c r="D34" s="30">
        <f>SUM(D32:D33)</f>
        <v>-30523</v>
      </c>
      <c r="E34" s="40">
        <f>D34/B34</f>
        <v>-2.2967410852013214E-2</v>
      </c>
      <c r="F34" s="91"/>
      <c r="G34" s="91"/>
      <c r="H34" s="91"/>
      <c r="I34" s="91"/>
      <c r="J34" s="91"/>
      <c r="K34" s="91"/>
      <c r="L34" s="91"/>
      <c r="N34" s="91"/>
      <c r="O34" s="91"/>
      <c r="P34" s="91"/>
      <c r="Q34" s="91"/>
      <c r="R34" s="91"/>
    </row>
    <row r="35" spans="1:18" ht="15">
      <c r="A35" s="21"/>
      <c r="B35" s="31"/>
      <c r="C35" s="31"/>
      <c r="D35" s="22"/>
      <c r="E35" s="25"/>
      <c r="F35" s="91"/>
      <c r="G35" s="91"/>
      <c r="H35" s="91"/>
      <c r="I35" s="91"/>
      <c r="J35" s="91"/>
      <c r="K35" s="91"/>
      <c r="L35" s="91"/>
      <c r="N35" s="91"/>
      <c r="O35" s="91"/>
      <c r="P35" s="91"/>
      <c r="Q35" s="91"/>
      <c r="R35" s="91"/>
    </row>
    <row r="36" spans="1:18" ht="15">
      <c r="A36" s="32" t="s">
        <v>124</v>
      </c>
      <c r="B36" s="30">
        <f>B22+B29+B34</f>
        <v>8749315.379999999</v>
      </c>
      <c r="C36" s="30">
        <f>C22+C29+C34</f>
        <v>8825993.8499999996</v>
      </c>
      <c r="D36" s="30">
        <f>D22+D29+D34</f>
        <v>76678.470000000088</v>
      </c>
      <c r="E36" s="40">
        <f>D36/B36</f>
        <v>8.7639394249381941E-3</v>
      </c>
      <c r="F36" s="91"/>
      <c r="G36" s="91"/>
      <c r="H36" s="91"/>
      <c r="I36" s="91"/>
      <c r="J36" s="91"/>
      <c r="K36" s="91"/>
      <c r="L36" s="91"/>
      <c r="N36" s="91"/>
      <c r="O36" s="91"/>
      <c r="P36" s="91"/>
      <c r="Q36" s="91"/>
      <c r="R36" s="91"/>
    </row>
    <row r="37" spans="1:18" s="91" customFormat="1" ht="14.25">
      <c r="A37" s="126" t="s">
        <v>64</v>
      </c>
      <c r="B37" s="88"/>
      <c r="C37" s="88"/>
      <c r="D37" s="88"/>
      <c r="E37" s="88"/>
    </row>
    <row r="38" spans="1:18" s="91" customFormat="1"/>
    <row r="39" spans="1:18" s="91" customFormat="1"/>
    <row r="40" spans="1:18" s="91" customFormat="1"/>
    <row r="41" spans="1:18" s="91" customFormat="1"/>
    <row r="42" spans="1:18" s="91" customFormat="1"/>
    <row r="43" spans="1:18" s="91" customFormat="1"/>
    <row r="44" spans="1:18" s="91" customFormat="1"/>
    <row r="45" spans="1:18" s="91" customFormat="1"/>
    <row r="46" spans="1:18" s="91" customFormat="1"/>
    <row r="47" spans="1:18" s="91" customFormat="1"/>
    <row r="48" spans="1:18" s="91" customFormat="1"/>
    <row r="49" s="91" customFormat="1"/>
    <row r="50" s="91" customFormat="1"/>
    <row r="51" s="91" customFormat="1"/>
    <row r="52" s="91" customFormat="1"/>
    <row r="53" s="91" customFormat="1"/>
    <row r="54" s="91" customFormat="1"/>
    <row r="55" s="91" customFormat="1"/>
    <row r="56" s="91" customFormat="1"/>
    <row r="57" s="91" customFormat="1"/>
    <row r="58" s="91" customFormat="1"/>
    <row r="59" s="91" customFormat="1"/>
    <row r="60" s="91" customFormat="1"/>
    <row r="61" s="91" customFormat="1"/>
    <row r="62" s="91" customFormat="1"/>
    <row r="63" s="91" customFormat="1"/>
    <row r="64" s="91" customFormat="1"/>
    <row r="65" spans="1:18" s="91" customFormat="1"/>
    <row r="66" spans="1:18" s="91" customFormat="1"/>
    <row r="67" spans="1:18" s="91" customFormat="1"/>
    <row r="68" spans="1:18" s="91" customFormat="1"/>
    <row r="69" spans="1:18" s="91" customFormat="1"/>
    <row r="70" spans="1:18" s="91" customFormat="1"/>
    <row r="71" spans="1:18" s="91" customFormat="1"/>
    <row r="72" spans="1:18" s="91" customFormat="1"/>
    <row r="73" spans="1:18" s="91" customFormat="1"/>
    <row r="74" spans="1:18" s="91" customFormat="1" ht="13.5" customHeight="1">
      <c r="E74" s="104"/>
    </row>
    <row r="75" spans="1:18" s="91" customFormat="1" ht="15" customHeight="1">
      <c r="A75" s="207" t="s">
        <v>96</v>
      </c>
      <c r="B75" s="207"/>
      <c r="C75" s="207"/>
      <c r="D75" s="207"/>
      <c r="E75" s="207"/>
    </row>
    <row r="76" spans="1:18" s="91" customFormat="1" ht="15" customHeight="1">
      <c r="A76" s="226" t="s">
        <v>183</v>
      </c>
      <c r="B76" s="226"/>
      <c r="C76" s="226"/>
      <c r="D76" s="226"/>
      <c r="E76" s="226"/>
    </row>
    <row r="77" spans="1:18" ht="15">
      <c r="A77" s="7" t="s">
        <v>77</v>
      </c>
      <c r="B77" s="175">
        <v>2024</v>
      </c>
      <c r="C77" s="175">
        <v>2025</v>
      </c>
      <c r="D77" s="175" t="s">
        <v>79</v>
      </c>
      <c r="E77" s="175" t="s">
        <v>78</v>
      </c>
      <c r="M77" s="91"/>
      <c r="N77" s="91"/>
      <c r="O77" s="91"/>
      <c r="P77" s="91"/>
      <c r="Q77" s="91"/>
      <c r="R77" s="91"/>
    </row>
    <row r="78" spans="1:18" ht="15">
      <c r="A78" s="4" t="s">
        <v>1</v>
      </c>
      <c r="B78" s="18">
        <v>0</v>
      </c>
      <c r="C78" s="18">
        <v>0</v>
      </c>
      <c r="D78" s="18">
        <f>C78-B78</f>
        <v>0</v>
      </c>
      <c r="E78" s="46">
        <v>0</v>
      </c>
      <c r="M78" s="91"/>
      <c r="N78" s="91"/>
      <c r="O78" s="91"/>
      <c r="P78" s="91"/>
      <c r="Q78" s="91"/>
      <c r="R78" s="91"/>
    </row>
    <row r="79" spans="1:18" ht="15">
      <c r="A79" s="4" t="s">
        <v>2</v>
      </c>
      <c r="B79" s="18">
        <v>48453</v>
      </c>
      <c r="C79" s="18">
        <v>39899</v>
      </c>
      <c r="D79" s="18">
        <f>C79-B79</f>
        <v>-8554</v>
      </c>
      <c r="E79" s="46">
        <f t="shared" ref="E79:E94" si="0">D79/B79</f>
        <v>-0.1765422161682455</v>
      </c>
      <c r="M79" s="91"/>
      <c r="N79" s="91"/>
      <c r="O79" s="91"/>
      <c r="P79" s="91"/>
      <c r="Q79" s="91"/>
      <c r="R79" s="91"/>
    </row>
    <row r="80" spans="1:18" ht="15">
      <c r="A80" s="4" t="s">
        <v>3</v>
      </c>
      <c r="B80" s="18">
        <v>148065</v>
      </c>
      <c r="C80" s="18">
        <v>143556</v>
      </c>
      <c r="D80" s="18">
        <f t="shared" ref="D80:D92" si="1">C80-B80</f>
        <v>-4509</v>
      </c>
      <c r="E80" s="46">
        <f t="shared" si="0"/>
        <v>-3.0452841657380204E-2</v>
      </c>
      <c r="M80" s="91"/>
      <c r="N80" s="91"/>
      <c r="O80" s="91"/>
      <c r="P80" s="91"/>
      <c r="Q80" s="91"/>
      <c r="R80" s="91"/>
    </row>
    <row r="81" spans="1:18" ht="15">
      <c r="A81" s="4" t="s">
        <v>4</v>
      </c>
      <c r="B81" s="18">
        <v>476553</v>
      </c>
      <c r="C81" s="18">
        <v>391758</v>
      </c>
      <c r="D81" s="18">
        <f t="shared" si="1"/>
        <v>-84795</v>
      </c>
      <c r="E81" s="46">
        <f t="shared" si="0"/>
        <v>-0.1779340388162492</v>
      </c>
      <c r="M81" s="91"/>
      <c r="N81" s="91"/>
      <c r="O81" s="91"/>
      <c r="P81" s="91"/>
      <c r="Q81" s="91"/>
      <c r="R81" s="91"/>
    </row>
    <row r="82" spans="1:18" ht="15">
      <c r="A82" s="4" t="s">
        <v>6</v>
      </c>
      <c r="B82" s="18">
        <v>2775461</v>
      </c>
      <c r="C82" s="18">
        <v>2819923</v>
      </c>
      <c r="D82" s="18">
        <f t="shared" si="1"/>
        <v>44462</v>
      </c>
      <c r="E82" s="46">
        <f t="shared" si="0"/>
        <v>1.6019681054786933E-2</v>
      </c>
      <c r="M82" s="91"/>
      <c r="N82" s="91"/>
      <c r="O82" s="91"/>
      <c r="P82" s="91"/>
      <c r="Q82" s="91"/>
      <c r="R82" s="91"/>
    </row>
    <row r="83" spans="1:18" ht="15">
      <c r="A83" s="4" t="s">
        <v>7</v>
      </c>
      <c r="B83" s="18">
        <v>637826</v>
      </c>
      <c r="C83" s="18">
        <v>893435</v>
      </c>
      <c r="D83" s="18">
        <f t="shared" si="1"/>
        <v>255609</v>
      </c>
      <c r="E83" s="46">
        <f t="shared" si="0"/>
        <v>0.40075036138382569</v>
      </c>
      <c r="M83" s="91"/>
      <c r="N83" s="91"/>
      <c r="O83" s="91"/>
      <c r="P83" s="91"/>
      <c r="Q83" s="91"/>
      <c r="R83" s="91"/>
    </row>
    <row r="84" spans="1:18" ht="15">
      <c r="A84" s="4" t="s">
        <v>8</v>
      </c>
      <c r="B84" s="18">
        <v>37616</v>
      </c>
      <c r="C84" s="18">
        <v>25387</v>
      </c>
      <c r="D84" s="18">
        <f t="shared" si="1"/>
        <v>-12229</v>
      </c>
      <c r="E84" s="46">
        <f t="shared" si="0"/>
        <v>-0.32510102084219483</v>
      </c>
      <c r="M84" s="91"/>
      <c r="N84" s="91"/>
      <c r="O84" s="91"/>
      <c r="P84" s="91"/>
      <c r="Q84" s="91"/>
      <c r="R84" s="91"/>
    </row>
    <row r="85" spans="1:18" ht="15">
      <c r="A85" s="5" t="s">
        <v>9</v>
      </c>
      <c r="B85" s="18">
        <v>229018</v>
      </c>
      <c r="C85" s="18">
        <v>53889</v>
      </c>
      <c r="D85" s="18">
        <f t="shared" si="1"/>
        <v>-175129</v>
      </c>
      <c r="E85" s="46">
        <f t="shared" si="0"/>
        <v>-0.76469535145709067</v>
      </c>
      <c r="M85" s="91"/>
      <c r="N85" s="91"/>
      <c r="O85" s="91"/>
      <c r="P85" s="91"/>
      <c r="Q85" s="91"/>
      <c r="R85" s="91"/>
    </row>
    <row r="86" spans="1:18" ht="15">
      <c r="A86" s="5" t="s">
        <v>11</v>
      </c>
      <c r="B86" s="18">
        <v>84091</v>
      </c>
      <c r="C86" s="18">
        <v>71694</v>
      </c>
      <c r="D86" s="18">
        <f t="shared" si="1"/>
        <v>-12397</v>
      </c>
      <c r="E86" s="46">
        <f t="shared" si="0"/>
        <v>-0.14742362440689252</v>
      </c>
      <c r="M86" s="91"/>
      <c r="N86" s="91"/>
      <c r="O86" s="91"/>
      <c r="P86" s="91"/>
      <c r="Q86" s="91"/>
      <c r="R86" s="91"/>
    </row>
    <row r="87" spans="1:18" ht="15">
      <c r="A87" s="5" t="s">
        <v>12</v>
      </c>
      <c r="B87" s="18">
        <v>272510</v>
      </c>
      <c r="C87" s="18">
        <v>423417</v>
      </c>
      <c r="D87" s="18">
        <f t="shared" si="1"/>
        <v>150907</v>
      </c>
      <c r="E87" s="46">
        <f t="shared" si="0"/>
        <v>0.55376683424461492</v>
      </c>
      <c r="M87" s="91"/>
      <c r="N87" s="91"/>
      <c r="O87" s="91"/>
      <c r="P87" s="91"/>
      <c r="Q87" s="91"/>
      <c r="R87" s="91"/>
    </row>
    <row r="88" spans="1:18" ht="15">
      <c r="A88" s="5" t="s">
        <v>116</v>
      </c>
      <c r="B88" s="18">
        <v>1522263.38</v>
      </c>
      <c r="C88" s="18">
        <v>1574543</v>
      </c>
      <c r="D88" s="18">
        <f>C88-B88</f>
        <v>52279.620000000112</v>
      </c>
      <c r="E88" s="46">
        <f t="shared" si="0"/>
        <v>3.4343347338487588E-2</v>
      </c>
      <c r="M88" s="91"/>
      <c r="N88" s="91"/>
      <c r="O88" s="91"/>
      <c r="P88" s="91"/>
      <c r="Q88" s="91"/>
      <c r="R88" s="91"/>
    </row>
    <row r="89" spans="1:18" ht="15">
      <c r="A89" s="5" t="s">
        <v>134</v>
      </c>
      <c r="B89" s="18">
        <v>1542972</v>
      </c>
      <c r="C89" s="18">
        <v>1504334</v>
      </c>
      <c r="D89" s="18">
        <f>C89-B89</f>
        <v>-38638</v>
      </c>
      <c r="E89" s="46">
        <v>1</v>
      </c>
      <c r="M89" s="91"/>
      <c r="N89" s="91"/>
      <c r="O89" s="91"/>
      <c r="P89" s="91"/>
      <c r="Q89" s="91"/>
      <c r="R89" s="91"/>
    </row>
    <row r="90" spans="1:18" ht="15">
      <c r="A90" s="5" t="s">
        <v>13</v>
      </c>
      <c r="B90" s="18">
        <v>524799</v>
      </c>
      <c r="C90" s="18">
        <v>491136</v>
      </c>
      <c r="D90" s="18">
        <f t="shared" si="1"/>
        <v>-33663</v>
      </c>
      <c r="E90" s="46">
        <f t="shared" si="0"/>
        <v>-6.4144558202283167E-2</v>
      </c>
      <c r="M90" s="91"/>
      <c r="N90" s="91"/>
      <c r="O90" s="91"/>
      <c r="P90" s="91"/>
      <c r="Q90" s="91"/>
      <c r="R90" s="91"/>
    </row>
    <row r="91" spans="1:18" ht="15">
      <c r="A91" s="4" t="s">
        <v>32</v>
      </c>
      <c r="B91" s="18">
        <v>185240</v>
      </c>
      <c r="C91" s="18">
        <v>190441</v>
      </c>
      <c r="D91" s="18">
        <f t="shared" si="1"/>
        <v>5201</v>
      </c>
      <c r="E91" s="46">
        <f t="shared" si="0"/>
        <v>2.8077089181602247E-2</v>
      </c>
      <c r="M91" s="91"/>
      <c r="N91" s="91"/>
      <c r="O91" s="91"/>
      <c r="P91" s="91"/>
      <c r="Q91" s="91"/>
      <c r="R91" s="91"/>
    </row>
    <row r="92" spans="1:18" ht="15">
      <c r="A92" s="6" t="s">
        <v>14</v>
      </c>
      <c r="B92" s="18">
        <v>622</v>
      </c>
      <c r="C92" s="18"/>
      <c r="D92" s="18">
        <f t="shared" si="1"/>
        <v>-622</v>
      </c>
      <c r="E92" s="46">
        <v>0</v>
      </c>
      <c r="M92" s="91"/>
      <c r="N92" s="91"/>
      <c r="O92" s="91"/>
      <c r="P92" s="91"/>
      <c r="Q92" s="91"/>
      <c r="R92" s="91"/>
    </row>
    <row r="93" spans="1:18" ht="15">
      <c r="A93" s="6" t="s">
        <v>15</v>
      </c>
      <c r="B93" s="18">
        <v>263826</v>
      </c>
      <c r="C93" s="18">
        <v>202581</v>
      </c>
      <c r="D93" s="18">
        <f>C93-B93</f>
        <v>-61245</v>
      </c>
      <c r="E93" s="46">
        <f t="shared" si="0"/>
        <v>-0.23214163880739577</v>
      </c>
      <c r="M93" s="91"/>
      <c r="N93" s="91"/>
      <c r="O93" s="91"/>
      <c r="P93" s="91"/>
      <c r="Q93" s="91"/>
      <c r="R93" s="91"/>
    </row>
    <row r="94" spans="1:18" ht="15">
      <c r="A94" s="55" t="s">
        <v>146</v>
      </c>
      <c r="B94" s="48">
        <f>SUM(B78:B93)</f>
        <v>8749315.379999999</v>
      </c>
      <c r="C94" s="48">
        <f>SUM(C78:C93)</f>
        <v>8825993</v>
      </c>
      <c r="D94" s="48">
        <f>C94-B94</f>
        <v>76677.620000001043</v>
      </c>
      <c r="E94" s="49">
        <f t="shared" si="0"/>
        <v>8.7638422744798859E-3</v>
      </c>
      <c r="M94" s="91"/>
      <c r="N94" s="91"/>
      <c r="O94" s="91"/>
      <c r="P94" s="91"/>
      <c r="Q94" s="91"/>
      <c r="R94" s="91"/>
    </row>
    <row r="95" spans="1:18" s="91" customFormat="1" ht="14.25">
      <c r="A95" s="93" t="s">
        <v>64</v>
      </c>
      <c r="B95" s="88"/>
      <c r="C95" s="88"/>
      <c r="D95" s="88"/>
      <c r="E95" s="88"/>
    </row>
    <row r="96" spans="1:18" s="91" customFormat="1"/>
    <row r="97" spans="1:18" s="91" customFormat="1"/>
    <row r="98" spans="1:18" s="91" customFormat="1"/>
    <row r="99" spans="1:18" s="91" customFormat="1"/>
    <row r="100" spans="1:18" s="91" customFormat="1"/>
    <row r="101" spans="1:18" s="91" customFormat="1"/>
    <row r="102" spans="1:18" s="91" customFormat="1"/>
    <row r="103" spans="1:18" s="91" customFormat="1"/>
    <row r="104" spans="1:18" s="91" customFormat="1"/>
    <row r="105" spans="1:18" s="91" customFormat="1" ht="30" customHeight="1">
      <c r="A105" s="224" t="s">
        <v>184</v>
      </c>
      <c r="B105" s="224"/>
      <c r="C105" s="224"/>
      <c r="D105" s="224"/>
      <c r="E105" s="224"/>
    </row>
    <row r="106" spans="1:18" s="91" customFormat="1" ht="15" customHeight="1">
      <c r="A106" s="105"/>
      <c r="B106" s="105"/>
      <c r="C106" s="105"/>
      <c r="D106" s="105"/>
      <c r="E106" s="105"/>
    </row>
    <row r="107" spans="1:18" ht="14.25">
      <c r="A107" s="175" t="s">
        <v>80</v>
      </c>
      <c r="B107" s="175">
        <v>2024</v>
      </c>
      <c r="C107" s="175">
        <v>2025</v>
      </c>
      <c r="D107" s="175" t="s">
        <v>117</v>
      </c>
      <c r="E107" s="175" t="s">
        <v>78</v>
      </c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</row>
    <row r="108" spans="1:18" ht="15">
      <c r="A108" s="34" t="s">
        <v>46</v>
      </c>
      <c r="B108" s="35">
        <v>6201582</v>
      </c>
      <c r="C108" s="35">
        <v>6143352.8499999996</v>
      </c>
      <c r="D108" s="35">
        <f>C108-B108</f>
        <v>-58229.150000000373</v>
      </c>
      <c r="E108" s="36">
        <f>D108/B108</f>
        <v>-9.3894025750204339E-3</v>
      </c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</row>
    <row r="109" spans="1:18" ht="15">
      <c r="A109" s="34" t="s">
        <v>54</v>
      </c>
      <c r="B109" s="35">
        <v>1218763.3799999999</v>
      </c>
      <c r="C109" s="35">
        <v>1384194</v>
      </c>
      <c r="D109" s="35">
        <f>C109-B109</f>
        <v>165430.62000000011</v>
      </c>
      <c r="E109" s="36">
        <f>D109/B109</f>
        <v>0.1357364544379403</v>
      </c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</row>
    <row r="110" spans="1:18" ht="15">
      <c r="A110" s="34" t="s">
        <v>45</v>
      </c>
      <c r="B110" s="35">
        <v>1328970</v>
      </c>
      <c r="C110" s="35">
        <v>1298447</v>
      </c>
      <c r="D110" s="35">
        <f>C110-B110</f>
        <v>-30523</v>
      </c>
      <c r="E110" s="36">
        <f>D110/B110</f>
        <v>-2.2967410852013214E-2</v>
      </c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</row>
    <row r="111" spans="1:18" ht="15">
      <c r="A111" s="37" t="s">
        <v>16</v>
      </c>
      <c r="B111" s="37">
        <f>SUM(B108:B110)</f>
        <v>8749315.379999999</v>
      </c>
      <c r="C111" s="37">
        <f>SUM(C108:C110)</f>
        <v>8825993.8499999996</v>
      </c>
      <c r="D111" s="37">
        <f>C111-B111</f>
        <v>76678.470000000671</v>
      </c>
      <c r="E111" s="38">
        <f>D111/B111</f>
        <v>8.76393942493826E-3</v>
      </c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</row>
    <row r="112" spans="1:18" s="91" customFormat="1" ht="14.25">
      <c r="A112" s="93" t="s">
        <v>64</v>
      </c>
      <c r="B112" s="88"/>
      <c r="C112" s="88"/>
      <c r="D112" s="88"/>
      <c r="E112" s="88"/>
    </row>
    <row r="113" spans="1:5" s="91" customFormat="1" ht="14.25">
      <c r="A113" s="88"/>
      <c r="B113" s="88"/>
      <c r="C113" s="88"/>
      <c r="D113" s="88"/>
      <c r="E113" s="88"/>
    </row>
    <row r="114" spans="1:5" s="91" customFormat="1"/>
    <row r="115" spans="1:5" s="91" customFormat="1"/>
    <row r="116" spans="1:5" s="91" customFormat="1"/>
    <row r="117" spans="1:5" s="91" customFormat="1"/>
    <row r="118" spans="1:5" s="91" customFormat="1"/>
    <row r="119" spans="1:5" s="91" customFormat="1"/>
    <row r="120" spans="1:5" s="91" customFormat="1"/>
    <row r="121" spans="1:5" s="91" customFormat="1"/>
    <row r="122" spans="1:5" s="91" customFormat="1"/>
    <row r="123" spans="1:5" s="91" customFormat="1"/>
    <row r="124" spans="1:5" s="91" customFormat="1"/>
    <row r="125" spans="1:5" s="91" customFormat="1"/>
    <row r="126" spans="1:5" s="91" customFormat="1"/>
    <row r="127" spans="1:5" s="91" customFormat="1"/>
    <row r="128" spans="1:5" s="91" customFormat="1"/>
    <row r="129" s="91" customFormat="1"/>
    <row r="130" s="91" customFormat="1"/>
    <row r="131" s="91" customFormat="1"/>
    <row r="132" s="91" customFormat="1"/>
    <row r="133" s="91" customFormat="1"/>
    <row r="134" s="91" customFormat="1"/>
    <row r="135" s="91" customFormat="1"/>
    <row r="136" s="91" customFormat="1"/>
    <row r="137" s="91" customFormat="1"/>
    <row r="138" s="91" customFormat="1"/>
    <row r="139" s="91" customFormat="1"/>
    <row r="140" s="91" customFormat="1"/>
    <row r="141" s="91" customFormat="1"/>
    <row r="142" s="91" customFormat="1"/>
    <row r="143" s="91" customFormat="1"/>
    <row r="144" s="91" customFormat="1"/>
    <row r="145" s="91" customFormat="1"/>
    <row r="146" s="91" customFormat="1"/>
    <row r="147" s="91" customFormat="1"/>
    <row r="148" s="91" customFormat="1"/>
    <row r="149" s="91" customFormat="1"/>
    <row r="150" s="91" customFormat="1"/>
    <row r="151" s="91" customFormat="1"/>
    <row r="152" s="91" customFormat="1"/>
    <row r="153" s="91" customFormat="1"/>
    <row r="154" s="91" customFormat="1"/>
    <row r="155" s="91" customFormat="1"/>
    <row r="156" s="91" customFormat="1"/>
    <row r="157" s="91" customFormat="1"/>
    <row r="158" s="91" customFormat="1"/>
    <row r="159" s="91" customFormat="1"/>
    <row r="160" s="91" customFormat="1"/>
    <row r="161" s="91" customFormat="1"/>
    <row r="162" s="91" customFormat="1"/>
    <row r="163" s="91" customFormat="1"/>
    <row r="164" s="91" customFormat="1"/>
    <row r="165" s="91" customFormat="1"/>
    <row r="166" s="91" customFormat="1"/>
    <row r="167" s="91" customFormat="1"/>
    <row r="168" s="91" customFormat="1"/>
    <row r="169" s="91" customFormat="1"/>
    <row r="170" s="91" customFormat="1"/>
    <row r="171" s="91" customFormat="1"/>
    <row r="172" s="91" customFormat="1"/>
    <row r="173" s="91" customFormat="1"/>
    <row r="174" s="91" customFormat="1"/>
    <row r="175" s="91" customFormat="1"/>
    <row r="176" s="91" customFormat="1"/>
    <row r="177" s="91" customFormat="1"/>
  </sheetData>
  <mergeCells count="9">
    <mergeCell ref="A15:E15"/>
    <mergeCell ref="A105:E105"/>
    <mergeCell ref="A2:R2"/>
    <mergeCell ref="A14:E14"/>
    <mergeCell ref="A5:R5"/>
    <mergeCell ref="A4:R4"/>
    <mergeCell ref="A3:R3"/>
    <mergeCell ref="A75:E75"/>
    <mergeCell ref="A76:E76"/>
  </mergeCells>
  <pageMargins left="0.7" right="0.7" top="0.75" bottom="0.75" header="0.3" footer="0.3"/>
  <pageSetup scale="39" orientation="landscape" r:id="rId1"/>
  <rowBreaks count="1" manualBreakCount="1">
    <brk id="38" max="16383" man="1"/>
  </rowBreaks>
  <ignoredErrors>
    <ignoredError sqref="B29:C29 B111:C111 B22:D22 B94:C94 B34:C34" formulaRange="1"/>
    <ignoredError sqref="E18:E22 E25:E29 E32:E36 E79:E9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28"/>
  <sheetViews>
    <sheetView view="pageBreakPreview" topLeftCell="A88" zoomScale="60" zoomScaleNormal="100" workbookViewId="0">
      <selection activeCell="K37" sqref="K37"/>
    </sheetView>
  </sheetViews>
  <sheetFormatPr baseColWidth="10" defaultRowHeight="15"/>
  <cols>
    <col min="1" max="1" width="13.42578125" style="86" customWidth="1"/>
    <col min="2" max="2" width="25.28515625" customWidth="1"/>
    <col min="3" max="3" width="20.85546875" customWidth="1"/>
    <col min="4" max="4" width="26.85546875" customWidth="1"/>
    <col min="5" max="5" width="18" customWidth="1"/>
    <col min="6" max="6" width="20" customWidth="1"/>
    <col min="7" max="7" width="28.7109375" customWidth="1"/>
    <col min="8" max="8" width="21.85546875" style="86" bestFit="1" customWidth="1"/>
    <col min="9" max="9" width="15.85546875" style="86" bestFit="1" customWidth="1"/>
    <col min="10" max="10" width="15.7109375" style="86" customWidth="1"/>
    <col min="11" max="11" width="13.7109375" style="86" bestFit="1" customWidth="1"/>
    <col min="12" max="13" width="11.5703125" style="86"/>
  </cols>
  <sheetData>
    <row r="1" spans="2:7" s="86" customFormat="1"/>
    <row r="2" spans="2:7" s="86" customFormat="1"/>
    <row r="3" spans="2:7" s="86" customFormat="1"/>
    <row r="4" spans="2:7" s="86" customFormat="1"/>
    <row r="5" spans="2:7" s="86" customFormat="1"/>
    <row r="6" spans="2:7" s="86" customFormat="1"/>
    <row r="7" spans="2:7" s="86" customFormat="1"/>
    <row r="8" spans="2:7" s="86" customFormat="1">
      <c r="B8" s="209" t="s">
        <v>27</v>
      </c>
      <c r="C8" s="209"/>
      <c r="D8" s="209"/>
      <c r="E8" s="209"/>
      <c r="F8" s="209"/>
      <c r="G8" s="209"/>
    </row>
    <row r="9" spans="2:7" s="86" customFormat="1">
      <c r="B9" s="209" t="s">
        <v>87</v>
      </c>
      <c r="C9" s="209"/>
      <c r="D9" s="209"/>
      <c r="E9" s="209"/>
      <c r="F9" s="209"/>
      <c r="G9" s="209"/>
    </row>
    <row r="10" spans="2:7" s="86" customFormat="1">
      <c r="B10" s="209" t="s">
        <v>100</v>
      </c>
      <c r="C10" s="209"/>
      <c r="D10" s="209"/>
      <c r="E10" s="209"/>
      <c r="F10" s="209"/>
      <c r="G10" s="209"/>
    </row>
    <row r="11" spans="2:7" s="86" customFormat="1">
      <c r="B11" s="209" t="s">
        <v>164</v>
      </c>
      <c r="C11" s="209"/>
      <c r="D11" s="209"/>
      <c r="E11" s="209"/>
      <c r="F11" s="209"/>
      <c r="G11" s="209"/>
    </row>
    <row r="12" spans="2:7" s="86" customFormat="1">
      <c r="B12" s="92"/>
      <c r="C12" s="92"/>
      <c r="D12" s="92"/>
      <c r="E12" s="92"/>
      <c r="F12" s="92"/>
      <c r="G12" s="92"/>
    </row>
    <row r="13" spans="2:7" ht="30">
      <c r="B13" s="193" t="s">
        <v>77</v>
      </c>
      <c r="C13" s="194" t="s">
        <v>101</v>
      </c>
      <c r="D13" s="194" t="s">
        <v>102</v>
      </c>
      <c r="E13" s="194" t="s">
        <v>103</v>
      </c>
      <c r="F13" s="193" t="s">
        <v>104</v>
      </c>
      <c r="G13" s="194" t="s">
        <v>105</v>
      </c>
    </row>
    <row r="14" spans="2:7">
      <c r="B14" s="137" t="s">
        <v>36</v>
      </c>
      <c r="C14" s="174">
        <v>116</v>
      </c>
      <c r="D14" s="18">
        <v>233340</v>
      </c>
      <c r="E14" s="19">
        <f>SUM(C14:D14)</f>
        <v>233456</v>
      </c>
      <c r="F14" s="138">
        <v>80104</v>
      </c>
      <c r="G14" s="138">
        <v>124</v>
      </c>
    </row>
    <row r="15" spans="2:7">
      <c r="B15" s="137" t="s">
        <v>83</v>
      </c>
      <c r="C15" s="138">
        <v>97</v>
      </c>
      <c r="D15" s="138">
        <v>338012</v>
      </c>
      <c r="E15" s="19">
        <f t="shared" ref="E15:E22" si="0">SUM(C15:D15)</f>
        <v>338109</v>
      </c>
      <c r="F15" s="138">
        <v>134274</v>
      </c>
      <c r="G15" s="138">
        <v>278</v>
      </c>
    </row>
    <row r="16" spans="2:7">
      <c r="B16" s="137" t="s">
        <v>8</v>
      </c>
      <c r="C16" s="138">
        <v>39331</v>
      </c>
      <c r="D16" s="138">
        <v>31710</v>
      </c>
      <c r="E16" s="19">
        <f t="shared" si="0"/>
        <v>71041</v>
      </c>
      <c r="F16" s="138">
        <v>26336</v>
      </c>
      <c r="G16" s="138">
        <v>42060</v>
      </c>
    </row>
    <row r="17" spans="2:7">
      <c r="B17" s="137" t="s">
        <v>14</v>
      </c>
      <c r="C17" s="138">
        <v>3</v>
      </c>
      <c r="D17" s="138">
        <v>20412</v>
      </c>
      <c r="E17" s="19">
        <f t="shared" si="0"/>
        <v>20415</v>
      </c>
      <c r="F17" s="138">
        <v>7911</v>
      </c>
      <c r="G17" s="138">
        <v>1</v>
      </c>
    </row>
    <row r="18" spans="2:7">
      <c r="B18" s="139" t="s">
        <v>147</v>
      </c>
      <c r="C18" s="140">
        <v>3583</v>
      </c>
      <c r="D18" s="140">
        <v>14487</v>
      </c>
      <c r="E18" s="19">
        <f t="shared" si="0"/>
        <v>18070</v>
      </c>
      <c r="F18" s="140">
        <v>6448</v>
      </c>
      <c r="G18" s="140">
        <v>4018</v>
      </c>
    </row>
    <row r="19" spans="2:7">
      <c r="B19" s="137" t="s">
        <v>106</v>
      </c>
      <c r="C19" s="138">
        <v>12183</v>
      </c>
      <c r="D19" s="138">
        <v>0</v>
      </c>
      <c r="E19" s="19">
        <f t="shared" si="0"/>
        <v>12183</v>
      </c>
      <c r="F19" s="138">
        <v>4086</v>
      </c>
      <c r="G19" s="138">
        <v>7135</v>
      </c>
    </row>
    <row r="20" spans="2:7">
      <c r="B20" s="139" t="s">
        <v>31</v>
      </c>
      <c r="C20" s="138">
        <v>0</v>
      </c>
      <c r="D20" s="138">
        <v>6900</v>
      </c>
      <c r="E20" s="19">
        <f t="shared" si="0"/>
        <v>6900</v>
      </c>
      <c r="F20" s="138">
        <v>2739</v>
      </c>
      <c r="G20" s="138">
        <v>0</v>
      </c>
    </row>
    <row r="21" spans="2:7">
      <c r="B21" s="137" t="s">
        <v>130</v>
      </c>
      <c r="C21" s="138">
        <v>7</v>
      </c>
      <c r="D21" s="18">
        <v>82551</v>
      </c>
      <c r="E21" s="19">
        <f t="shared" si="0"/>
        <v>82558</v>
      </c>
      <c r="F21" s="138">
        <v>29653</v>
      </c>
      <c r="G21" s="138">
        <v>30</v>
      </c>
    </row>
    <row r="22" spans="2:7">
      <c r="B22" s="141" t="s">
        <v>17</v>
      </c>
      <c r="C22" s="47">
        <f>SUM(C14:C21)</f>
        <v>55320</v>
      </c>
      <c r="D22" s="47">
        <f>SUM(D14:D21)</f>
        <v>727412</v>
      </c>
      <c r="E22" s="47">
        <f t="shared" si="0"/>
        <v>782732</v>
      </c>
      <c r="F22" s="47">
        <f>SUM(F14:F21)</f>
        <v>291551</v>
      </c>
      <c r="G22" s="47">
        <f>SUM(G14:G21)</f>
        <v>53646</v>
      </c>
    </row>
    <row r="23" spans="2:7" s="86" customFormat="1">
      <c r="B23" s="150" t="s">
        <v>64</v>
      </c>
    </row>
    <row r="24" spans="2:7" s="86" customFormat="1">
      <c r="B24" s="227" t="s">
        <v>133</v>
      </c>
      <c r="C24" s="227"/>
      <c r="D24" s="227"/>
      <c r="E24" s="227"/>
      <c r="F24" s="227"/>
      <c r="G24" s="227"/>
    </row>
    <row r="25" spans="2:7" s="86" customFormat="1">
      <c r="B25" s="134"/>
    </row>
    <row r="26" spans="2:7" s="86" customFormat="1">
      <c r="B26" s="134"/>
    </row>
    <row r="27" spans="2:7" s="86" customFormat="1"/>
    <row r="28" spans="2:7" s="86" customFormat="1">
      <c r="B28" s="193" t="s">
        <v>77</v>
      </c>
      <c r="C28" s="194" t="s">
        <v>103</v>
      </c>
    </row>
    <row r="29" spans="2:7" s="86" customFormat="1">
      <c r="B29" s="137" t="s">
        <v>36</v>
      </c>
      <c r="C29" s="148">
        <v>233456</v>
      </c>
    </row>
    <row r="30" spans="2:7" s="86" customFormat="1">
      <c r="B30" s="137" t="s">
        <v>83</v>
      </c>
      <c r="C30" s="148">
        <v>338109</v>
      </c>
    </row>
    <row r="31" spans="2:7" s="86" customFormat="1">
      <c r="B31" s="137" t="s">
        <v>8</v>
      </c>
      <c r="C31" s="148">
        <v>71041</v>
      </c>
    </row>
    <row r="32" spans="2:7" s="86" customFormat="1">
      <c r="B32" s="137" t="s">
        <v>14</v>
      </c>
      <c r="C32" s="148">
        <v>20415</v>
      </c>
    </row>
    <row r="33" spans="2:3" s="86" customFormat="1">
      <c r="B33" s="139" t="s">
        <v>147</v>
      </c>
      <c r="C33" s="148">
        <v>18070</v>
      </c>
    </row>
    <row r="34" spans="2:3" s="86" customFormat="1">
      <c r="B34" s="137" t="s">
        <v>106</v>
      </c>
      <c r="C34" s="148">
        <v>12183</v>
      </c>
    </row>
    <row r="35" spans="2:3" s="86" customFormat="1">
      <c r="B35" s="139" t="s">
        <v>31</v>
      </c>
      <c r="C35" s="148">
        <v>6900</v>
      </c>
    </row>
    <row r="36" spans="2:3" s="86" customFormat="1">
      <c r="B36" s="137" t="s">
        <v>130</v>
      </c>
      <c r="C36" s="148">
        <v>82558</v>
      </c>
    </row>
    <row r="37" spans="2:3" s="86" customFormat="1">
      <c r="B37" s="141" t="s">
        <v>17</v>
      </c>
      <c r="C37" s="47">
        <v>782732</v>
      </c>
    </row>
    <row r="38" spans="2:3" s="86" customFormat="1"/>
    <row r="39" spans="2:3" s="86" customFormat="1"/>
    <row r="40" spans="2:3" s="86" customFormat="1"/>
    <row r="41" spans="2:3" s="86" customFormat="1"/>
    <row r="42" spans="2:3" s="86" customFormat="1"/>
    <row r="43" spans="2:3" s="86" customFormat="1"/>
    <row r="44" spans="2:3" s="86" customFormat="1"/>
    <row r="45" spans="2:3" s="86" customFormat="1" ht="28.9" customHeight="1">
      <c r="B45" s="229" t="s">
        <v>165</v>
      </c>
      <c r="C45" s="229"/>
    </row>
    <row r="46" spans="2:3" s="86" customFormat="1">
      <c r="B46" s="7" t="s">
        <v>35</v>
      </c>
      <c r="C46" s="7">
        <v>2025</v>
      </c>
    </row>
    <row r="47" spans="2:3" s="86" customFormat="1" ht="20.45" customHeight="1">
      <c r="B47" s="137" t="s">
        <v>36</v>
      </c>
      <c r="C47" s="195">
        <v>59</v>
      </c>
    </row>
    <row r="48" spans="2:3" s="86" customFormat="1" ht="22.15" customHeight="1">
      <c r="B48" s="137" t="s">
        <v>83</v>
      </c>
      <c r="C48" s="130">
        <v>94</v>
      </c>
    </row>
    <row r="49" spans="2:11" s="86" customFormat="1" ht="21.6" customHeight="1">
      <c r="B49" s="137" t="s">
        <v>8</v>
      </c>
      <c r="C49" s="130">
        <v>30</v>
      </c>
    </row>
    <row r="50" spans="2:11" s="86" customFormat="1" ht="36" customHeight="1">
      <c r="B50" s="137" t="s">
        <v>14</v>
      </c>
      <c r="C50" s="130">
        <v>10</v>
      </c>
    </row>
    <row r="51" spans="2:11" s="86" customFormat="1" ht="31.9" customHeight="1">
      <c r="B51" s="139" t="s">
        <v>147</v>
      </c>
      <c r="C51" s="130">
        <v>9</v>
      </c>
    </row>
    <row r="52" spans="2:11" s="86" customFormat="1" ht="36" customHeight="1">
      <c r="B52" s="137" t="s">
        <v>106</v>
      </c>
      <c r="C52" s="130">
        <v>39</v>
      </c>
    </row>
    <row r="53" spans="2:11" s="86" customFormat="1">
      <c r="B53" s="139" t="s">
        <v>31</v>
      </c>
      <c r="C53" s="130">
        <v>4</v>
      </c>
    </row>
    <row r="54" spans="2:11" ht="30" customHeight="1">
      <c r="B54" s="137" t="s">
        <v>130</v>
      </c>
      <c r="C54" s="130">
        <v>20</v>
      </c>
      <c r="D54" s="86"/>
      <c r="E54" s="86"/>
    </row>
    <row r="55" spans="2:11">
      <c r="B55" s="7" t="s">
        <v>17</v>
      </c>
      <c r="C55" s="7">
        <f>SUM(C47:C54)</f>
        <v>265</v>
      </c>
      <c r="D55" s="86"/>
      <c r="E55" s="86"/>
    </row>
    <row r="56" spans="2:11">
      <c r="B56" s="152" t="s">
        <v>64</v>
      </c>
      <c r="C56" s="86"/>
      <c r="D56" s="86"/>
      <c r="E56" s="86"/>
      <c r="F56" s="86"/>
      <c r="G56" s="86"/>
    </row>
    <row r="57" spans="2:11">
      <c r="B57" s="86"/>
      <c r="C57" s="86"/>
      <c r="D57" s="86"/>
      <c r="E57" s="86"/>
      <c r="F57" s="86"/>
      <c r="G57" s="86"/>
    </row>
    <row r="58" spans="2:11">
      <c r="B58" s="86"/>
      <c r="C58" s="86"/>
      <c r="D58" s="86"/>
      <c r="E58" s="86"/>
      <c r="F58" s="86"/>
      <c r="G58" s="86"/>
    </row>
    <row r="59" spans="2:11">
      <c r="B59" s="86"/>
      <c r="C59" s="86"/>
      <c r="D59" s="86"/>
      <c r="E59" s="86"/>
      <c r="F59" s="86"/>
      <c r="G59" s="86"/>
    </row>
    <row r="60" spans="2:11">
      <c r="B60" s="209" t="s">
        <v>27</v>
      </c>
      <c r="C60" s="209"/>
      <c r="D60" s="209"/>
      <c r="E60" s="209"/>
      <c r="F60" s="209"/>
      <c r="G60" s="209"/>
      <c r="H60" s="209"/>
      <c r="I60" s="209"/>
      <c r="J60" s="209"/>
      <c r="K60" s="209"/>
    </row>
    <row r="61" spans="2:11">
      <c r="B61" s="86"/>
      <c r="C61" s="86"/>
      <c r="D61" s="209" t="s">
        <v>87</v>
      </c>
      <c r="E61" s="209"/>
      <c r="F61" s="209"/>
      <c r="G61" s="209"/>
      <c r="H61" s="209"/>
    </row>
    <row r="62" spans="2:11">
      <c r="B62" s="86"/>
      <c r="C62" s="86"/>
      <c r="D62" s="86"/>
      <c r="E62" s="209" t="s">
        <v>100</v>
      </c>
      <c r="F62" s="209"/>
      <c r="G62" s="209"/>
      <c r="H62" s="92"/>
    </row>
    <row r="63" spans="2:11">
      <c r="B63" s="86"/>
      <c r="C63" s="86"/>
      <c r="D63" s="209" t="s">
        <v>153</v>
      </c>
      <c r="E63" s="209"/>
      <c r="F63" s="209"/>
      <c r="G63" s="209"/>
      <c r="H63" s="209"/>
    </row>
    <row r="64" spans="2:11">
      <c r="B64" s="86"/>
      <c r="C64" s="95"/>
      <c r="D64" s="223" t="s">
        <v>166</v>
      </c>
      <c r="E64" s="223"/>
      <c r="F64" s="223"/>
      <c r="G64" s="223"/>
      <c r="H64" s="223"/>
    </row>
    <row r="65" spans="2:8" s="86" customFormat="1">
      <c r="D65" s="196"/>
      <c r="E65" s="197">
        <v>2024</v>
      </c>
      <c r="F65" s="197">
        <v>2025</v>
      </c>
      <c r="G65" s="197" t="s">
        <v>33</v>
      </c>
      <c r="H65" s="197" t="s">
        <v>34</v>
      </c>
    </row>
    <row r="66" spans="2:8" s="86" customFormat="1">
      <c r="B66" s="100"/>
      <c r="D66" s="137" t="s">
        <v>36</v>
      </c>
      <c r="E66" s="18">
        <v>323440</v>
      </c>
      <c r="F66" s="18">
        <v>233456</v>
      </c>
      <c r="G66" s="144">
        <f>F66-E66</f>
        <v>-89984</v>
      </c>
      <c r="H66" s="145">
        <f>G66/E66</f>
        <v>-0.27820925055651746</v>
      </c>
    </row>
    <row r="67" spans="2:8" s="86" customFormat="1">
      <c r="B67" s="100"/>
      <c r="D67" s="137" t="s">
        <v>83</v>
      </c>
      <c r="E67" s="18">
        <v>268813</v>
      </c>
      <c r="F67" s="18">
        <v>338109</v>
      </c>
      <c r="G67" s="144">
        <f t="shared" ref="G67:G74" si="1">F67-E67</f>
        <v>69296</v>
      </c>
      <c r="H67" s="146">
        <f t="shared" ref="H67:H71" si="2">G67/E67</f>
        <v>0.25778515175977351</v>
      </c>
    </row>
    <row r="68" spans="2:8" s="86" customFormat="1">
      <c r="B68" s="100"/>
      <c r="D68" s="137" t="s">
        <v>8</v>
      </c>
      <c r="E68" s="18">
        <v>79376</v>
      </c>
      <c r="F68" s="18">
        <v>71041</v>
      </c>
      <c r="G68" s="144">
        <f t="shared" si="1"/>
        <v>-8335</v>
      </c>
      <c r="H68" s="145">
        <f t="shared" si="2"/>
        <v>-0.10500655109856884</v>
      </c>
    </row>
    <row r="69" spans="2:8" s="86" customFormat="1">
      <c r="D69" s="137" t="s">
        <v>14</v>
      </c>
      <c r="E69" s="18">
        <v>12024</v>
      </c>
      <c r="F69" s="18">
        <v>20415</v>
      </c>
      <c r="G69" s="144">
        <f t="shared" si="1"/>
        <v>8391</v>
      </c>
      <c r="H69" s="145">
        <v>0</v>
      </c>
    </row>
    <row r="70" spans="2:8" s="86" customFormat="1">
      <c r="D70" s="139" t="s">
        <v>147</v>
      </c>
      <c r="E70" s="18">
        <v>3955</v>
      </c>
      <c r="F70" s="18">
        <v>18070</v>
      </c>
      <c r="G70" s="144">
        <f t="shared" si="1"/>
        <v>14115</v>
      </c>
      <c r="H70" s="145">
        <v>1</v>
      </c>
    </row>
    <row r="71" spans="2:8" s="86" customFormat="1">
      <c r="D71" s="137" t="s">
        <v>106</v>
      </c>
      <c r="E71" s="18">
        <v>12425</v>
      </c>
      <c r="F71" s="18">
        <v>12183</v>
      </c>
      <c r="G71" s="144">
        <f t="shared" si="1"/>
        <v>-242</v>
      </c>
      <c r="H71" s="145">
        <f t="shared" si="2"/>
        <v>-1.9476861167002011E-2</v>
      </c>
    </row>
    <row r="72" spans="2:8" s="86" customFormat="1">
      <c r="D72" s="139" t="s">
        <v>31</v>
      </c>
      <c r="E72" s="18">
        <v>9312</v>
      </c>
      <c r="F72" s="18">
        <v>6900</v>
      </c>
      <c r="G72" s="144">
        <f t="shared" si="1"/>
        <v>-2412</v>
      </c>
      <c r="H72" s="145">
        <v>0</v>
      </c>
    </row>
    <row r="73" spans="2:8" s="86" customFormat="1">
      <c r="D73" s="137" t="s">
        <v>130</v>
      </c>
      <c r="E73" s="18">
        <v>5099</v>
      </c>
      <c r="F73" s="143">
        <v>82558</v>
      </c>
      <c r="G73" s="144">
        <f t="shared" si="1"/>
        <v>77459</v>
      </c>
      <c r="H73" s="145">
        <v>1</v>
      </c>
    </row>
    <row r="74" spans="2:8" s="86" customFormat="1">
      <c r="D74" s="141" t="s">
        <v>17</v>
      </c>
      <c r="E74" s="47">
        <f>SUM(E66:E73)</f>
        <v>714444</v>
      </c>
      <c r="F74" s="47">
        <f>SUM(F66:F73)</f>
        <v>782732</v>
      </c>
      <c r="G74" s="47">
        <f t="shared" si="1"/>
        <v>68288</v>
      </c>
      <c r="H74" s="59">
        <f>G74/E74</f>
        <v>9.5582019024584158E-2</v>
      </c>
    </row>
    <row r="75" spans="2:8" ht="39" customHeight="1">
      <c r="B75" s="86"/>
      <c r="C75" s="86"/>
      <c r="D75" s="153" t="s">
        <v>64</v>
      </c>
      <c r="E75" s="86"/>
      <c r="F75" s="86"/>
      <c r="G75" s="86"/>
    </row>
    <row r="76" spans="2:8">
      <c r="B76" s="86"/>
    </row>
    <row r="77" spans="2:8">
      <c r="B77" s="86"/>
    </row>
    <row r="78" spans="2:8">
      <c r="B78" s="86"/>
    </row>
    <row r="79" spans="2:8">
      <c r="B79" s="86"/>
    </row>
    <row r="80" spans="2:8">
      <c r="B80" s="86"/>
    </row>
    <row r="81" spans="2:2">
      <c r="B81" s="86"/>
    </row>
    <row r="82" spans="2:2">
      <c r="B82" s="86"/>
    </row>
    <row r="83" spans="2:2">
      <c r="B83" s="86"/>
    </row>
    <row r="84" spans="2:2">
      <c r="B84" s="86"/>
    </row>
    <row r="85" spans="2:2" s="86" customFormat="1"/>
    <row r="86" spans="2:2" s="86" customFormat="1"/>
    <row r="87" spans="2:2" s="86" customFormat="1" ht="4.9000000000000004" customHeight="1"/>
    <row r="88" spans="2:2" s="86" customFormat="1"/>
    <row r="89" spans="2:2" s="86" customFormat="1"/>
    <row r="102" s="86" customFormat="1"/>
    <row r="103" s="86" customFormat="1"/>
    <row r="104" s="86" customFormat="1"/>
    <row r="105" s="86" customFormat="1"/>
    <row r="106" s="86" customFormat="1"/>
    <row r="107" s="86" customFormat="1"/>
    <row r="108" s="86" customFormat="1"/>
    <row r="109" s="86" customFormat="1"/>
    <row r="110" s="86" customFormat="1"/>
    <row r="111" s="86" customFormat="1"/>
    <row r="112" s="86" customFormat="1"/>
    <row r="113" spans="1:12" s="86" customFormat="1">
      <c r="B113" s="209" t="s">
        <v>27</v>
      </c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</row>
    <row r="114" spans="1:12" s="86" customFormat="1">
      <c r="B114" s="209" t="s">
        <v>87</v>
      </c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</row>
    <row r="115" spans="1:12" s="86" customFormat="1">
      <c r="B115" s="209" t="s">
        <v>110</v>
      </c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</row>
    <row r="116" spans="1:12" s="86" customFormat="1">
      <c r="B116" s="209" t="s">
        <v>168</v>
      </c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</row>
    <row r="117" spans="1:12" ht="48" customHeight="1">
      <c r="A117" s="7" t="s">
        <v>111</v>
      </c>
      <c r="B117" s="7" t="s">
        <v>36</v>
      </c>
      <c r="C117" s="7" t="s">
        <v>5</v>
      </c>
      <c r="D117" s="7" t="s">
        <v>8</v>
      </c>
      <c r="E117" s="136" t="s">
        <v>86</v>
      </c>
      <c r="F117" s="136" t="s">
        <v>112</v>
      </c>
      <c r="G117" s="136" t="s">
        <v>106</v>
      </c>
      <c r="H117" s="136" t="s">
        <v>130</v>
      </c>
      <c r="I117" s="7" t="s">
        <v>83</v>
      </c>
      <c r="J117" s="136" t="s">
        <v>113</v>
      </c>
      <c r="K117" s="7" t="s">
        <v>16</v>
      </c>
    </row>
    <row r="118" spans="1:12">
      <c r="A118" s="142" t="s">
        <v>169</v>
      </c>
      <c r="B118" s="147">
        <v>33638</v>
      </c>
      <c r="C118" s="18">
        <v>0</v>
      </c>
      <c r="D118" s="148">
        <v>5097</v>
      </c>
      <c r="E118" s="18">
        <v>0</v>
      </c>
      <c r="F118" s="18">
        <v>0</v>
      </c>
      <c r="G118" s="148">
        <v>2104</v>
      </c>
      <c r="H118" s="148">
        <v>7778</v>
      </c>
      <c r="I118" s="140">
        <v>43764</v>
      </c>
      <c r="J118" s="140">
        <v>0</v>
      </c>
      <c r="K118" s="151">
        <f>SUM(B118:J118)</f>
        <v>92381</v>
      </c>
    </row>
    <row r="119" spans="1:12">
      <c r="A119" s="142" t="s">
        <v>170</v>
      </c>
      <c r="B119" s="147">
        <v>89661</v>
      </c>
      <c r="C119" s="18">
        <v>0</v>
      </c>
      <c r="D119" s="18">
        <v>21939</v>
      </c>
      <c r="E119" s="18">
        <v>5855</v>
      </c>
      <c r="F119" s="18">
        <v>1955</v>
      </c>
      <c r="G119" s="148">
        <v>2656</v>
      </c>
      <c r="H119" s="148">
        <v>31237</v>
      </c>
      <c r="I119" s="148">
        <v>123934</v>
      </c>
      <c r="J119" s="148">
        <v>824</v>
      </c>
      <c r="K119" s="151">
        <f>SUM(B119:J119)</f>
        <v>278061</v>
      </c>
    </row>
    <row r="120" spans="1:12">
      <c r="A120" s="142" t="s">
        <v>171</v>
      </c>
      <c r="B120" s="149">
        <v>110157</v>
      </c>
      <c r="C120" s="18">
        <v>0</v>
      </c>
      <c r="D120" s="18">
        <v>44005</v>
      </c>
      <c r="E120" s="18">
        <v>14560</v>
      </c>
      <c r="F120" s="18">
        <v>16115</v>
      </c>
      <c r="G120" s="148">
        <v>7423</v>
      </c>
      <c r="H120" s="148">
        <v>43543</v>
      </c>
      <c r="I120" s="148">
        <v>170411</v>
      </c>
      <c r="J120" s="148">
        <v>6076</v>
      </c>
      <c r="K120" s="151">
        <f>SUM(B120:J120)</f>
        <v>412290</v>
      </c>
    </row>
    <row r="121" spans="1:12">
      <c r="A121" s="141" t="s">
        <v>16</v>
      </c>
      <c r="B121" s="47">
        <f>SUM(B118:B120)</f>
        <v>233456</v>
      </c>
      <c r="C121" s="47">
        <f t="shared" ref="C121:K121" si="3">SUM(C118:C120)</f>
        <v>0</v>
      </c>
      <c r="D121" s="47">
        <f t="shared" si="3"/>
        <v>71041</v>
      </c>
      <c r="E121" s="47">
        <f t="shared" si="3"/>
        <v>20415</v>
      </c>
      <c r="F121" s="47">
        <f t="shared" si="3"/>
        <v>18070</v>
      </c>
      <c r="G121" s="47">
        <f t="shared" si="3"/>
        <v>12183</v>
      </c>
      <c r="H121" s="47">
        <f t="shared" si="3"/>
        <v>82558</v>
      </c>
      <c r="I121" s="47">
        <f t="shared" si="3"/>
        <v>338109</v>
      </c>
      <c r="J121" s="47">
        <f t="shared" si="3"/>
        <v>6900</v>
      </c>
      <c r="K121" s="47">
        <f t="shared" si="3"/>
        <v>782732</v>
      </c>
    </row>
    <row r="122" spans="1:12" s="86" customFormat="1">
      <c r="A122" s="152" t="s">
        <v>64</v>
      </c>
      <c r="B122" s="95"/>
      <c r="C122" s="95"/>
      <c r="D122" s="95"/>
      <c r="E122" s="95"/>
      <c r="F122" s="95"/>
      <c r="G122" s="95"/>
      <c r="H122" s="95"/>
      <c r="I122" s="95"/>
      <c r="J122" s="95"/>
      <c r="K122" s="95"/>
    </row>
    <row r="123" spans="1:12" s="86" customFormat="1"/>
    <row r="124" spans="1:12" s="86" customFormat="1"/>
    <row r="125" spans="1:12" s="86" customFormat="1"/>
    <row r="126" spans="1:12" s="86" customFormat="1"/>
    <row r="127" spans="1:12" s="86" customFormat="1"/>
    <row r="128" spans="1:12" s="86" customFormat="1"/>
    <row r="129" s="86" customFormat="1"/>
    <row r="130" s="86" customFormat="1"/>
    <row r="131" s="86" customFormat="1"/>
    <row r="132" s="86" customFormat="1"/>
    <row r="133" s="86" customFormat="1"/>
    <row r="149" spans="2:6" s="86" customFormat="1"/>
    <row r="150" spans="2:6" s="86" customFormat="1"/>
    <row r="151" spans="2:6" s="86" customFormat="1"/>
    <row r="152" spans="2:6" s="86" customFormat="1"/>
    <row r="153" spans="2:6" s="86" customFormat="1"/>
    <row r="154" spans="2:6" s="86" customFormat="1"/>
    <row r="155" spans="2:6" s="86" customFormat="1"/>
    <row r="156" spans="2:6" s="86" customFormat="1">
      <c r="B156" s="209" t="s">
        <v>27</v>
      </c>
      <c r="C156" s="209"/>
      <c r="D156" s="209"/>
      <c r="E156" s="209"/>
      <c r="F156" s="209"/>
    </row>
    <row r="157" spans="2:6" s="86" customFormat="1">
      <c r="B157" s="209" t="s">
        <v>97</v>
      </c>
      <c r="C157" s="209"/>
      <c r="D157" s="209"/>
      <c r="E157" s="209"/>
      <c r="F157" s="209"/>
    </row>
    <row r="158" spans="2:6" s="86" customFormat="1">
      <c r="B158" s="209" t="s">
        <v>100</v>
      </c>
      <c r="C158" s="209"/>
      <c r="D158" s="209"/>
      <c r="E158" s="209"/>
      <c r="F158" s="209"/>
    </row>
    <row r="159" spans="2:6" s="86" customFormat="1">
      <c r="B159" s="209" t="s">
        <v>167</v>
      </c>
      <c r="C159" s="209"/>
      <c r="D159" s="209"/>
      <c r="E159" s="209"/>
      <c r="F159" s="209"/>
    </row>
    <row r="160" spans="2:6" s="86" customFormat="1">
      <c r="B160" s="109"/>
      <c r="C160" s="109"/>
      <c r="D160" s="109"/>
      <c r="E160" s="109"/>
      <c r="F160" s="109"/>
    </row>
    <row r="161" spans="2:7">
      <c r="B161" s="193"/>
      <c r="C161" s="193">
        <v>2024</v>
      </c>
      <c r="D161" s="193">
        <v>2025</v>
      </c>
      <c r="E161" s="193" t="s">
        <v>136</v>
      </c>
      <c r="F161" s="193" t="s">
        <v>137</v>
      </c>
      <c r="G161" s="86"/>
    </row>
    <row r="162" spans="2:7">
      <c r="B162" s="45" t="s">
        <v>107</v>
      </c>
      <c r="C162" s="160">
        <v>76</v>
      </c>
      <c r="D162" s="130">
        <v>59</v>
      </c>
      <c r="E162" s="130">
        <f>D162-C162</f>
        <v>-17</v>
      </c>
      <c r="F162" s="46">
        <f>E162/C162</f>
        <v>-0.22368421052631579</v>
      </c>
      <c r="G162" s="86"/>
    </row>
    <row r="163" spans="2:7">
      <c r="B163" s="45" t="s">
        <v>135</v>
      </c>
      <c r="C163" s="160">
        <v>89</v>
      </c>
      <c r="D163" s="130">
        <v>94</v>
      </c>
      <c r="E163" s="130">
        <f t="shared" ref="E163:E170" si="4">D163-C163</f>
        <v>5</v>
      </c>
      <c r="F163" s="46">
        <f t="shared" ref="F163:F170" si="5">E163/C163</f>
        <v>5.6179775280898875E-2</v>
      </c>
      <c r="G163" s="86"/>
    </row>
    <row r="164" spans="2:7">
      <c r="B164" s="45" t="s">
        <v>8</v>
      </c>
      <c r="C164" s="160">
        <v>31</v>
      </c>
      <c r="D164" s="130">
        <v>30</v>
      </c>
      <c r="E164" s="130">
        <f t="shared" si="4"/>
        <v>-1</v>
      </c>
      <c r="F164" s="46">
        <f t="shared" si="5"/>
        <v>-3.2258064516129031E-2</v>
      </c>
      <c r="G164" s="86"/>
    </row>
    <row r="165" spans="2:7">
      <c r="B165" s="45" t="s">
        <v>114</v>
      </c>
      <c r="C165" s="160">
        <v>8</v>
      </c>
      <c r="D165" s="130">
        <v>10</v>
      </c>
      <c r="E165" s="130">
        <f t="shared" si="4"/>
        <v>2</v>
      </c>
      <c r="F165" s="46">
        <v>0</v>
      </c>
      <c r="G165" s="86"/>
    </row>
    <row r="166" spans="2:7">
      <c r="B166" s="45" t="s">
        <v>108</v>
      </c>
      <c r="C166" s="160">
        <v>4</v>
      </c>
      <c r="D166" s="130">
        <v>9</v>
      </c>
      <c r="E166" s="130">
        <f t="shared" si="4"/>
        <v>5</v>
      </c>
      <c r="F166" s="46">
        <f t="shared" si="5"/>
        <v>1.25</v>
      </c>
      <c r="G166" s="86"/>
    </row>
    <row r="167" spans="2:7">
      <c r="B167" s="45" t="s">
        <v>109</v>
      </c>
      <c r="C167" s="160">
        <v>35</v>
      </c>
      <c r="D167" s="130">
        <v>39</v>
      </c>
      <c r="E167" s="130">
        <f t="shared" si="4"/>
        <v>4</v>
      </c>
      <c r="F167" s="46">
        <f t="shared" si="5"/>
        <v>0.11428571428571428</v>
      </c>
      <c r="G167" s="86"/>
    </row>
    <row r="168" spans="2:7">
      <c r="B168" s="45" t="s">
        <v>31</v>
      </c>
      <c r="C168" s="160">
        <v>6</v>
      </c>
      <c r="D168" s="130">
        <v>4</v>
      </c>
      <c r="E168" s="130">
        <f t="shared" si="4"/>
        <v>-2</v>
      </c>
      <c r="F168" s="46">
        <v>1</v>
      </c>
      <c r="G168" s="86"/>
    </row>
    <row r="169" spans="2:7">
      <c r="B169" s="45" t="s">
        <v>115</v>
      </c>
      <c r="C169" s="160">
        <v>2</v>
      </c>
      <c r="D169" s="130">
        <v>20</v>
      </c>
      <c r="E169" s="130">
        <f t="shared" si="4"/>
        <v>18</v>
      </c>
      <c r="F169" s="46">
        <v>1</v>
      </c>
      <c r="G169" s="86"/>
    </row>
    <row r="170" spans="2:7">
      <c r="B170" s="79" t="s">
        <v>17</v>
      </c>
      <c r="C170" s="48">
        <f>SUM(C162:C169)</f>
        <v>251</v>
      </c>
      <c r="D170" s="79">
        <f>SUM(D162:D169)</f>
        <v>265</v>
      </c>
      <c r="E170" s="79">
        <f t="shared" si="4"/>
        <v>14</v>
      </c>
      <c r="F170" s="49">
        <f t="shared" si="5"/>
        <v>5.5776892430278883E-2</v>
      </c>
      <c r="G170" s="86"/>
    </row>
    <row r="171" spans="2:7" s="86" customFormat="1">
      <c r="B171" s="153" t="s">
        <v>64</v>
      </c>
    </row>
    <row r="172" spans="2:7" s="86" customFormat="1">
      <c r="B172" s="153"/>
    </row>
    <row r="173" spans="2:7" s="86" customFormat="1">
      <c r="B173" s="153"/>
    </row>
    <row r="174" spans="2:7" s="86" customFormat="1">
      <c r="B174" s="153"/>
    </row>
    <row r="175" spans="2:7" s="86" customFormat="1">
      <c r="B175" s="153"/>
    </row>
    <row r="176" spans="2:7" s="86" customFormat="1">
      <c r="B176" s="100"/>
    </row>
    <row r="177" spans="2:6" s="86" customFormat="1">
      <c r="B177" s="228"/>
      <c r="C177" s="228"/>
      <c r="D177" s="228"/>
      <c r="E177" s="228"/>
      <c r="F177" s="228"/>
    </row>
    <row r="178" spans="2:6" s="86" customFormat="1">
      <c r="B178" s="154"/>
      <c r="C178" s="154"/>
      <c r="D178" s="154"/>
      <c r="E178" s="154"/>
      <c r="F178" s="154"/>
    </row>
    <row r="179" spans="2:6" s="86" customFormat="1">
      <c r="B179" s="154"/>
      <c r="C179" s="154"/>
      <c r="D179" s="154"/>
      <c r="E179" s="154"/>
      <c r="F179" s="154"/>
    </row>
    <row r="180" spans="2:6" s="86" customFormat="1"/>
    <row r="181" spans="2:6" s="86" customFormat="1"/>
    <row r="182" spans="2:6" s="86" customFormat="1"/>
    <row r="183" spans="2:6" s="86" customFormat="1"/>
    <row r="184" spans="2:6" s="86" customFormat="1"/>
    <row r="185" spans="2:6" s="86" customFormat="1"/>
    <row r="186" spans="2:6" s="86" customFormat="1"/>
    <row r="187" spans="2:6" s="86" customFormat="1"/>
    <row r="188" spans="2:6" s="86" customFormat="1"/>
    <row r="189" spans="2:6" s="86" customFormat="1"/>
    <row r="190" spans="2:6" s="86" customFormat="1"/>
    <row r="191" spans="2:6" s="86" customFormat="1"/>
    <row r="192" spans="2:6" s="86" customFormat="1"/>
    <row r="193" s="86" customFormat="1"/>
    <row r="194" s="86" customFormat="1"/>
    <row r="195" s="86" customFormat="1"/>
    <row r="196" s="86" customFormat="1"/>
    <row r="197" s="86" customFormat="1"/>
    <row r="198" s="86" customFormat="1"/>
    <row r="199" s="86" customFormat="1"/>
    <row r="200" s="86" customFormat="1"/>
    <row r="201" s="86" customFormat="1"/>
    <row r="202" s="86" customFormat="1"/>
    <row r="203" s="86" customFormat="1"/>
    <row r="204" s="86" customFormat="1"/>
    <row r="205" s="86" customFormat="1"/>
    <row r="206" s="86" customFormat="1"/>
    <row r="207" s="86" customFormat="1"/>
    <row r="208" s="86" customFormat="1"/>
    <row r="209" s="86" customFormat="1"/>
    <row r="210" s="86" customFormat="1"/>
    <row r="211" s="86" customFormat="1"/>
    <row r="212" s="86" customFormat="1"/>
    <row r="213" s="86" customFormat="1"/>
    <row r="214" s="86" customFormat="1"/>
    <row r="215" s="86" customFormat="1"/>
    <row r="216" s="86" customFormat="1"/>
    <row r="217" s="86" customFormat="1"/>
    <row r="218" s="86" customFormat="1"/>
    <row r="219" s="86" customFormat="1"/>
    <row r="220" s="86" customFormat="1"/>
    <row r="221" s="86" customFormat="1"/>
    <row r="222" s="86" customFormat="1"/>
    <row r="223" s="86" customFormat="1"/>
    <row r="224" s="86" customFormat="1"/>
    <row r="228" spans="4:4">
      <c r="D228" t="s">
        <v>55</v>
      </c>
    </row>
  </sheetData>
  <mergeCells count="20">
    <mergeCell ref="B45:C45"/>
    <mergeCell ref="D61:H61"/>
    <mergeCell ref="E62:G62"/>
    <mergeCell ref="D63:H63"/>
    <mergeCell ref="B60:K60"/>
    <mergeCell ref="D64:H64"/>
    <mergeCell ref="B159:F159"/>
    <mergeCell ref="B177:F177"/>
    <mergeCell ref="B156:F156"/>
    <mergeCell ref="B157:F157"/>
    <mergeCell ref="B158:F158"/>
    <mergeCell ref="B114:L114"/>
    <mergeCell ref="B115:L115"/>
    <mergeCell ref="B116:L116"/>
    <mergeCell ref="B113:L113"/>
    <mergeCell ref="B8:G8"/>
    <mergeCell ref="B9:G9"/>
    <mergeCell ref="B10:G10"/>
    <mergeCell ref="B11:G11"/>
    <mergeCell ref="B24:G24"/>
  </mergeCells>
  <pageMargins left="0.7" right="0.7" top="0.75" bottom="0.75" header="0.3" footer="0.3"/>
  <pageSetup scale="52" fitToHeight="0" orientation="landscape" r:id="rId1"/>
  <rowBreaks count="3" manualBreakCount="3">
    <brk id="58" max="11" man="1"/>
    <brk id="108" max="11" man="1"/>
    <brk id="152" max="11" man="1"/>
  </rowBreaks>
  <ignoredErrors>
    <ignoredError sqref="C170:D170 C55 E74:F74" formulaRange="1"/>
    <ignoredError sqref="E22" formula="1"/>
    <ignoredError sqref="H66:H68 H70:H71 H73:H74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0" sqref="J20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Presentación</vt:lpstr>
      <vt:lpstr>EMBARCACIONES </vt:lpstr>
      <vt:lpstr>Representacion porcentual buque</vt:lpstr>
      <vt:lpstr>COMPARATIVO EMB.</vt:lpstr>
      <vt:lpstr>CONTENEDORES TEUS</vt:lpstr>
      <vt:lpstr>CARGAS G.</vt:lpstr>
      <vt:lpstr>PASAJEROS</vt:lpstr>
      <vt:lpstr>Responsables</vt:lpstr>
      <vt:lpstr>'CARGAS G.'!Área_de_impresión</vt:lpstr>
      <vt:lpstr>'COMPARATIVO EMB.'!Área_de_impresión</vt:lpstr>
      <vt:lpstr>'CONTENEDORES TEUS'!Área_de_impresión</vt:lpstr>
      <vt:lpstr>'EMBARCACIONES '!Área_de_impresión</vt:lpstr>
      <vt:lpstr>PASAJEROS!Área_de_impresión</vt:lpstr>
      <vt:lpstr>Presentación!Área_de_impresión</vt:lpstr>
      <vt:lpstr>'Representacion porcentual buque'!Área_de_impresión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CELERKY BENITEZ MEDRANO</dc:creator>
  <cp:lastModifiedBy>PAOLA JAZMIN CASTILLO</cp:lastModifiedBy>
  <cp:lastPrinted>2025-10-08T17:46:16Z</cp:lastPrinted>
  <dcterms:created xsi:type="dcterms:W3CDTF">2023-01-12T15:54:36Z</dcterms:created>
  <dcterms:modified xsi:type="dcterms:W3CDTF">2026-01-19T16:40:13Z</dcterms:modified>
</cp:coreProperties>
</file>