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Contabiidad\Informes Financieros\Ingresos y Egresos\2026\"/>
    </mc:Choice>
  </mc:AlternateContent>
  <xr:revisionPtr revIDLastSave="0" documentId="13_ncr:1_{E78B123C-DC46-44F6-91C9-A75B38724F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 Y EGRESOS ENERO 2026" sheetId="2" r:id="rId1"/>
    <sheet name="Presup. Aprobado-Ejec OAI (2)" sheetId="4" r:id="rId2"/>
  </sheets>
  <definedNames>
    <definedName name="_xlnm.Print_Area" localSheetId="0">'INGRESOS Y EGRESOS ENERO 2026'!$A$1:$G$730</definedName>
    <definedName name="_xlnm.Print_Area" localSheetId="1">'Presup. Aprobado-Ejec OAI (2)'!$A$1:$S$85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E10" i="4"/>
  <c r="F10" i="4"/>
  <c r="G10" i="4"/>
  <c r="G80" i="4" s="1"/>
  <c r="H10" i="4"/>
  <c r="H80" i="4" s="1"/>
  <c r="I10" i="4"/>
  <c r="I80" i="4" s="1"/>
  <c r="J10" i="4"/>
  <c r="K10" i="4"/>
  <c r="L10" i="4"/>
  <c r="M10" i="4"/>
  <c r="N10" i="4"/>
  <c r="O10" i="4"/>
  <c r="P10" i="4"/>
  <c r="Q10" i="4"/>
  <c r="R11" i="4"/>
  <c r="R12" i="4"/>
  <c r="R13" i="4"/>
  <c r="R14" i="4"/>
  <c r="R15" i="4"/>
  <c r="D16" i="4"/>
  <c r="D80" i="4" s="1"/>
  <c r="E16" i="4"/>
  <c r="F16" i="4"/>
  <c r="G16" i="4"/>
  <c r="H16" i="4"/>
  <c r="I16" i="4"/>
  <c r="J16" i="4"/>
  <c r="K16" i="4"/>
  <c r="R16" i="4" s="1"/>
  <c r="L16" i="4"/>
  <c r="M16" i="4"/>
  <c r="N16" i="4"/>
  <c r="O16" i="4"/>
  <c r="P16" i="4"/>
  <c r="Q16" i="4"/>
  <c r="R17" i="4"/>
  <c r="R18" i="4"/>
  <c r="R19" i="4"/>
  <c r="R20" i="4"/>
  <c r="R21" i="4"/>
  <c r="R22" i="4"/>
  <c r="R23" i="4"/>
  <c r="R24" i="4"/>
  <c r="R25" i="4"/>
  <c r="D26" i="4"/>
  <c r="E26" i="4"/>
  <c r="F26" i="4"/>
  <c r="F80" i="4" s="1"/>
  <c r="H26" i="4"/>
  <c r="I26" i="4"/>
  <c r="J26" i="4"/>
  <c r="K26" i="4"/>
  <c r="L26" i="4"/>
  <c r="M26" i="4"/>
  <c r="M80" i="4" s="1"/>
  <c r="N26" i="4"/>
  <c r="O26" i="4"/>
  <c r="P26" i="4"/>
  <c r="Q26" i="4"/>
  <c r="R27" i="4"/>
  <c r="R28" i="4"/>
  <c r="R29" i="4"/>
  <c r="R30" i="4"/>
  <c r="R31" i="4"/>
  <c r="R32" i="4"/>
  <c r="R33" i="4"/>
  <c r="R34" i="4"/>
  <c r="R35" i="4"/>
  <c r="D36" i="4"/>
  <c r="E36" i="4"/>
  <c r="F36" i="4"/>
  <c r="R36" i="4" s="1"/>
  <c r="H36" i="4"/>
  <c r="I36" i="4"/>
  <c r="J36" i="4"/>
  <c r="K36" i="4"/>
  <c r="L36" i="4"/>
  <c r="M36" i="4"/>
  <c r="N36" i="4"/>
  <c r="O36" i="4"/>
  <c r="P36" i="4"/>
  <c r="Q36" i="4"/>
  <c r="R37" i="4"/>
  <c r="R38" i="4"/>
  <c r="R39" i="4"/>
  <c r="R43" i="4"/>
  <c r="R44" i="4"/>
  <c r="R45" i="4"/>
  <c r="R46" i="4"/>
  <c r="R47" i="4"/>
  <c r="R48" i="4"/>
  <c r="R51" i="4"/>
  <c r="D52" i="4"/>
  <c r="E52" i="4"/>
  <c r="F52" i="4"/>
  <c r="R52" i="4" s="1"/>
  <c r="G52" i="4"/>
  <c r="H52" i="4"/>
  <c r="I52" i="4"/>
  <c r="J52" i="4"/>
  <c r="K52" i="4"/>
  <c r="L52" i="4"/>
  <c r="M52" i="4"/>
  <c r="N52" i="4"/>
  <c r="N80" i="4" s="1"/>
  <c r="O52" i="4"/>
  <c r="P52" i="4"/>
  <c r="Q52" i="4"/>
  <c r="R53" i="4"/>
  <c r="R54" i="4"/>
  <c r="R55" i="4"/>
  <c r="R56" i="4"/>
  <c r="R57" i="4"/>
  <c r="R58" i="4"/>
  <c r="R59" i="4"/>
  <c r="R60" i="4"/>
  <c r="R61" i="4"/>
  <c r="D62" i="4"/>
  <c r="E62" i="4"/>
  <c r="F62" i="4"/>
  <c r="R62" i="4" s="1"/>
  <c r="G62" i="4"/>
  <c r="H62" i="4"/>
  <c r="I62" i="4"/>
  <c r="J62" i="4"/>
  <c r="N62" i="4"/>
  <c r="O62" i="4"/>
  <c r="O80" i="4" s="1"/>
  <c r="P62" i="4"/>
  <c r="P80" i="4" s="1"/>
  <c r="Q62" i="4"/>
  <c r="Q80" i="4" s="1"/>
  <c r="R63" i="4"/>
  <c r="R64" i="4"/>
  <c r="R65" i="4"/>
  <c r="R66" i="4"/>
  <c r="R67" i="4"/>
  <c r="R68" i="4"/>
  <c r="R69" i="4"/>
  <c r="R70" i="4"/>
  <c r="R71" i="4"/>
  <c r="R72" i="4"/>
  <c r="R73" i="4"/>
  <c r="R74" i="4"/>
  <c r="D75" i="4"/>
  <c r="E75" i="4"/>
  <c r="E80" i="4" s="1"/>
  <c r="F75" i="4"/>
  <c r="R75" i="4" s="1"/>
  <c r="G75" i="4"/>
  <c r="H75" i="4"/>
  <c r="I75" i="4"/>
  <c r="J75" i="4"/>
  <c r="R76" i="4"/>
  <c r="D78" i="4"/>
  <c r="E78" i="4"/>
  <c r="J80" i="4"/>
  <c r="K80" i="4"/>
  <c r="L80" i="4"/>
  <c r="F662" i="2"/>
  <c r="E662" i="2"/>
  <c r="F656" i="2"/>
  <c r="E656" i="2"/>
  <c r="F646" i="2"/>
  <c r="F666" i="2" s="1"/>
  <c r="F640" i="2"/>
  <c r="E640" i="2"/>
  <c r="E618" i="2"/>
  <c r="D618" i="2"/>
  <c r="E612" i="2"/>
  <c r="D612" i="2"/>
  <c r="E602" i="2"/>
  <c r="E622" i="2" s="1"/>
  <c r="E596" i="2"/>
  <c r="D596" i="2"/>
  <c r="E576" i="2"/>
  <c r="E566" i="2"/>
  <c r="E555" i="2"/>
  <c r="E500" i="2"/>
  <c r="F490" i="2"/>
  <c r="E483" i="2"/>
  <c r="E475" i="2"/>
  <c r="E422" i="2"/>
  <c r="E406" i="2"/>
  <c r="R10" i="4" l="1"/>
  <c r="R80" i="4" s="1"/>
  <c r="R26" i="4"/>
  <c r="E504" i="2"/>
  <c r="E579" i="2"/>
  <c r="F42" i="2"/>
  <c r="F41" i="2"/>
  <c r="D36" i="2"/>
  <c r="F35" i="2"/>
  <c r="F34" i="2"/>
  <c r="F33" i="2"/>
  <c r="F32" i="2"/>
  <c r="F36" i="2" s="1"/>
  <c r="F15" i="2"/>
  <c r="F14" i="2"/>
  <c r="F26" i="2"/>
  <c r="F25" i="2"/>
  <c r="F24" i="2"/>
  <c r="F23" i="2"/>
  <c r="F22" i="2"/>
  <c r="F21" i="2"/>
  <c r="F16" i="2" l="1"/>
  <c r="D16" i="2"/>
  <c r="D27" i="2"/>
  <c r="F27" i="2"/>
  <c r="F53" i="2" l="1"/>
  <c r="D53" i="2"/>
  <c r="E61" i="2" l="1"/>
  <c r="D61" i="2"/>
  <c r="F48" i="2" l="1"/>
  <c r="D48" i="2"/>
  <c r="D43" i="2" l="1"/>
  <c r="C66" i="2" s="1"/>
  <c r="F43" i="2" l="1"/>
  <c r="D66" i="2" s="1"/>
</calcChain>
</file>

<file path=xl/sharedStrings.xml><?xml version="1.0" encoding="utf-8"?>
<sst xmlns="http://schemas.openxmlformats.org/spreadsheetml/2006/main" count="1068" uniqueCount="510">
  <si>
    <t>PUERTO</t>
  </si>
  <si>
    <t>REFERENCIA</t>
  </si>
  <si>
    <t>FECHA</t>
  </si>
  <si>
    <t>VALOR US$</t>
  </si>
  <si>
    <t>TOTAL RD$</t>
  </si>
  <si>
    <t>TOTAL GENERAL</t>
  </si>
  <si>
    <t>DEP. EN RD$</t>
  </si>
  <si>
    <t>DEPOSITOS EN TRANSITOS</t>
  </si>
  <si>
    <t>CONCEPTO</t>
  </si>
  <si>
    <t>VALOR RD$</t>
  </si>
  <si>
    <t>SUB-TOTAL</t>
  </si>
  <si>
    <t>DEPOSITOS BANCARIOS</t>
  </si>
  <si>
    <t xml:space="preserve">      </t>
  </si>
  <si>
    <t>VALOR</t>
  </si>
  <si>
    <t>TOTAL</t>
  </si>
  <si>
    <t>CUENTA OPERACIONES</t>
  </si>
  <si>
    <t>PUERTO LA ROMANA</t>
  </si>
  <si>
    <t>PUERTO LUPERON</t>
  </si>
  <si>
    <t xml:space="preserve">TASA </t>
  </si>
  <si>
    <t>FECHA INGRESO</t>
  </si>
  <si>
    <t>DESCRIPCION</t>
  </si>
  <si>
    <t xml:space="preserve">FECHA </t>
  </si>
  <si>
    <t xml:space="preserve">VALOR </t>
  </si>
  <si>
    <t>SUBSIDIO MATERNIDAD</t>
  </si>
  <si>
    <t xml:space="preserve">SANTA BARBARA </t>
  </si>
  <si>
    <t>CONCILIACION DE CUENTA NOMINA</t>
  </si>
  <si>
    <t>Cta # 010-500126-0</t>
  </si>
  <si>
    <t xml:space="preserve"> TOTAL </t>
  </si>
  <si>
    <t>LA CANA</t>
  </si>
  <si>
    <r>
      <t xml:space="preserve">Cta </t>
    </r>
    <r>
      <rPr>
        <b/>
        <sz val="12"/>
        <color indexed="8"/>
        <rFont val="Arial"/>
        <family val="2"/>
      </rPr>
      <t># 010-500107-4</t>
    </r>
  </si>
  <si>
    <t xml:space="preserve">  PAGOS ACH</t>
  </si>
  <si>
    <t>PUERTO PLATA</t>
  </si>
  <si>
    <t xml:space="preserve">TOTAL GENERAL </t>
  </si>
  <si>
    <t>PRIMA POSITIVA</t>
  </si>
  <si>
    <t>CUENTA DÓLAR</t>
  </si>
  <si>
    <t>SUBSIDIO DE MATERNIDAD</t>
  </si>
  <si>
    <t>SUBTOTAL</t>
  </si>
  <si>
    <t>AGOSTO 2024</t>
  </si>
  <si>
    <t>AGOSTO DEL 2024</t>
  </si>
  <si>
    <t>OFICINA CENTRAL</t>
  </si>
  <si>
    <t>BOCA CHICA</t>
  </si>
  <si>
    <t>AZUA</t>
  </si>
  <si>
    <t>BARAHONA</t>
  </si>
  <si>
    <t>MANZANILLO</t>
  </si>
  <si>
    <t>LA ROMANA</t>
  </si>
  <si>
    <t xml:space="preserve"> CREDITO CUENTA CORRIENTE</t>
  </si>
  <si>
    <t>CONCEPTOS</t>
  </si>
  <si>
    <t>VALOR RD $</t>
  </si>
  <si>
    <t>RELACION DE TRANSFERENCIAS ACH. RECIBIDAS DE TERCEROS</t>
  </si>
  <si>
    <t>ACH</t>
  </si>
  <si>
    <t>SANTA BARBARA</t>
  </si>
  <si>
    <t>PRESTACIONES LABORALES</t>
  </si>
  <si>
    <t xml:space="preserve">CUENTA </t>
  </si>
  <si>
    <t xml:space="preserve">DESCRIPCION </t>
  </si>
  <si>
    <t>CREDITO</t>
  </si>
  <si>
    <t>DEBITO</t>
  </si>
  <si>
    <t>DEP. EN USD</t>
  </si>
  <si>
    <t>CHEQUES REINTEGRADOS</t>
  </si>
  <si>
    <t>BENEFICIARIOS</t>
  </si>
  <si>
    <t>NO.CHEQUES</t>
  </si>
  <si>
    <t>PUERTOS</t>
  </si>
  <si>
    <t>REGITRO CONTABLE</t>
  </si>
  <si>
    <t>PAGO ACH</t>
  </si>
  <si>
    <t>DEPOSITO EN TRANSITO</t>
  </si>
  <si>
    <t>4.3.06.01.99.01</t>
  </si>
  <si>
    <t>1.1.01.02.01.02.01</t>
  </si>
  <si>
    <t>SAN PEDRO</t>
  </si>
  <si>
    <t>HAINA ORIENTAL</t>
  </si>
  <si>
    <t>CALDERA BANI</t>
  </si>
  <si>
    <t>TRANSFERENCIA AUTOMATICA RECIBIDA</t>
  </si>
  <si>
    <t>70040496-17</t>
  </si>
  <si>
    <t>70030250-17</t>
  </si>
  <si>
    <t>70040112-17</t>
  </si>
  <si>
    <t>70030208-17</t>
  </si>
  <si>
    <t>70030667-17</t>
  </si>
  <si>
    <t>70030117-17</t>
  </si>
  <si>
    <t>00050153-12</t>
  </si>
  <si>
    <t>300010394-12</t>
  </si>
  <si>
    <t>510030263-20</t>
  </si>
  <si>
    <t>510030266-20</t>
  </si>
  <si>
    <t>510070277-20</t>
  </si>
  <si>
    <t>510090370-20</t>
  </si>
  <si>
    <t>43585359-1</t>
  </si>
  <si>
    <t>94497156-1</t>
  </si>
  <si>
    <t>20010083-3</t>
  </si>
  <si>
    <t>HAINA OCCIDENTAL</t>
  </si>
  <si>
    <t>1759165-13</t>
  </si>
  <si>
    <t>20040259-3</t>
  </si>
  <si>
    <t>20040262-3</t>
  </si>
  <si>
    <t>20040209-3</t>
  </si>
  <si>
    <t>3046307-13</t>
  </si>
  <si>
    <t>20030111-3</t>
  </si>
  <si>
    <t>39536885-13</t>
  </si>
  <si>
    <t>20040139-3</t>
  </si>
  <si>
    <t>20040404-3</t>
  </si>
  <si>
    <t>20040407-3</t>
  </si>
  <si>
    <t>20030116-3</t>
  </si>
  <si>
    <t>40040135-13</t>
  </si>
  <si>
    <t>40040139-13</t>
  </si>
  <si>
    <t>40040142-13</t>
  </si>
  <si>
    <t>20040105-3</t>
  </si>
  <si>
    <t>1933714-13</t>
  </si>
  <si>
    <t>20040145-3</t>
  </si>
  <si>
    <t>10010225-3</t>
  </si>
  <si>
    <t>20010199-3</t>
  </si>
  <si>
    <t>20010202-3</t>
  </si>
  <si>
    <t>010088-13</t>
  </si>
  <si>
    <t>010091-13</t>
  </si>
  <si>
    <t>010140-3</t>
  </si>
  <si>
    <t>20030245-3</t>
  </si>
  <si>
    <t>20010095-3</t>
  </si>
  <si>
    <t>20030442-3</t>
  </si>
  <si>
    <t>20030445-3</t>
  </si>
  <si>
    <t>20030448-3</t>
  </si>
  <si>
    <t>20010246-3</t>
  </si>
  <si>
    <t>20030238-3</t>
  </si>
  <si>
    <t>820988-10</t>
  </si>
  <si>
    <t>40040115-13</t>
  </si>
  <si>
    <t>40040118-13</t>
  </si>
  <si>
    <t>574040121-13</t>
  </si>
  <si>
    <t>20030265-1</t>
  </si>
  <si>
    <t>20030268-1</t>
  </si>
  <si>
    <t>20030272-1</t>
  </si>
  <si>
    <t>310010044-5</t>
  </si>
  <si>
    <t>719594520-6</t>
  </si>
  <si>
    <t>90426363-21</t>
  </si>
  <si>
    <t>4012013-1</t>
  </si>
  <si>
    <t>0070030305-6</t>
  </si>
  <si>
    <t>719595349-6</t>
  </si>
  <si>
    <t>0082030333-1</t>
  </si>
  <si>
    <t>0082030336-1</t>
  </si>
  <si>
    <t>70040493-17</t>
  </si>
  <si>
    <t xml:space="preserve">LUPERON </t>
  </si>
  <si>
    <t>1100100167-8</t>
  </si>
  <si>
    <t>5994610-5</t>
  </si>
  <si>
    <t>20030500-1</t>
  </si>
  <si>
    <t>20030503-1</t>
  </si>
  <si>
    <t>20030507-1</t>
  </si>
  <si>
    <t>400020708-9</t>
  </si>
  <si>
    <t>400020711-9</t>
  </si>
  <si>
    <t>70110525-21</t>
  </si>
  <si>
    <t>310050127-5</t>
  </si>
  <si>
    <t>400130047-21</t>
  </si>
  <si>
    <t>0082040159-1</t>
  </si>
  <si>
    <t>1130030130-8</t>
  </si>
  <si>
    <t>710424078-6</t>
  </si>
  <si>
    <t>510070273-20</t>
  </si>
  <si>
    <t>510070306-20</t>
  </si>
  <si>
    <t>20030230-1</t>
  </si>
  <si>
    <t>217130-10</t>
  </si>
  <si>
    <t>20030233-1</t>
  </si>
  <si>
    <t>60010317-10</t>
  </si>
  <si>
    <t>60010320-10</t>
  </si>
  <si>
    <t>60010323-10</t>
  </si>
  <si>
    <t>60010326-10</t>
  </si>
  <si>
    <t>60010329-10</t>
  </si>
  <si>
    <t>60010333-10</t>
  </si>
  <si>
    <t>60010336-10</t>
  </si>
  <si>
    <t>60010339-10</t>
  </si>
  <si>
    <t>60010342-10</t>
  </si>
  <si>
    <t>60010345-10</t>
  </si>
  <si>
    <t>60010348-10</t>
  </si>
  <si>
    <t>60010351-10</t>
  </si>
  <si>
    <t>60010354-10</t>
  </si>
  <si>
    <t>60010357-10</t>
  </si>
  <si>
    <t>60010360-10</t>
  </si>
  <si>
    <t>1130040353-8</t>
  </si>
  <si>
    <t>32286871-6</t>
  </si>
  <si>
    <t>510070547-20</t>
  </si>
  <si>
    <t>1130040356-26</t>
  </si>
  <si>
    <t>6805410-21</t>
  </si>
  <si>
    <t>710648620-6</t>
  </si>
  <si>
    <t>310060142-5</t>
  </si>
  <si>
    <t>20030258-1</t>
  </si>
  <si>
    <t>20030261-1</t>
  </si>
  <si>
    <t>710425990-6</t>
  </si>
  <si>
    <t>310010075-5</t>
  </si>
  <si>
    <t>20030187-1</t>
  </si>
  <si>
    <t>20030190-1</t>
  </si>
  <si>
    <t>30010319-8</t>
  </si>
  <si>
    <t>30010323-8</t>
  </si>
  <si>
    <t>710426273-6</t>
  </si>
  <si>
    <t>710426328-6</t>
  </si>
  <si>
    <t>10030328-5</t>
  </si>
  <si>
    <t>0082040433-1</t>
  </si>
  <si>
    <t>0082040436-1</t>
  </si>
  <si>
    <t>0082040439-1</t>
  </si>
  <si>
    <t>400070484-9</t>
  </si>
  <si>
    <t>400070492-9</t>
  </si>
  <si>
    <t>20030145-1</t>
  </si>
  <si>
    <t>20030148-1</t>
  </si>
  <si>
    <t>20030151-1</t>
  </si>
  <si>
    <t>30030381-8</t>
  </si>
  <si>
    <t>30030384-8</t>
  </si>
  <si>
    <t>310060467-5</t>
  </si>
  <si>
    <t>30050628-8</t>
  </si>
  <si>
    <t>710426499-6</t>
  </si>
  <si>
    <t>20030201-1</t>
  </si>
  <si>
    <t>20030204-1</t>
  </si>
  <si>
    <t>710426842-6</t>
  </si>
  <si>
    <t>30050021-8</t>
  </si>
  <si>
    <t>310040094-5</t>
  </si>
  <si>
    <t>1140023100-5</t>
  </si>
  <si>
    <t>20030186-1</t>
  </si>
  <si>
    <t>20030189-1</t>
  </si>
  <si>
    <t>0082040212-1</t>
  </si>
  <si>
    <t>80050187-21</t>
  </si>
  <si>
    <t>30030167-8</t>
  </si>
  <si>
    <t>30030170-26</t>
  </si>
  <si>
    <t>710426963-6</t>
  </si>
  <si>
    <t>310010065-5</t>
  </si>
  <si>
    <t>339363-8</t>
  </si>
  <si>
    <t>20040362-1</t>
  </si>
  <si>
    <t>20040365-1</t>
  </si>
  <si>
    <t>6008189-21</t>
  </si>
  <si>
    <t>30050267-8</t>
  </si>
  <si>
    <t>50020036-10</t>
  </si>
  <si>
    <t>50020039-10</t>
  </si>
  <si>
    <t>50020050-10</t>
  </si>
  <si>
    <t>50020053-10</t>
  </si>
  <si>
    <t>750020056-10</t>
  </si>
  <si>
    <t>50020061-10</t>
  </si>
  <si>
    <t>710426588-6</t>
  </si>
  <si>
    <t>70040109-17</t>
  </si>
  <si>
    <t>70030171-17</t>
  </si>
  <si>
    <t>050194-5</t>
  </si>
  <si>
    <t>00050156-12</t>
  </si>
  <si>
    <t>00050160-12</t>
  </si>
  <si>
    <t>20040324-1</t>
  </si>
  <si>
    <t>20040327-1</t>
  </si>
  <si>
    <t>00060474-5</t>
  </si>
  <si>
    <t>00060477-5</t>
  </si>
  <si>
    <t>710426732-6</t>
  </si>
  <si>
    <t>23158743-6</t>
  </si>
  <si>
    <t>710649249-6</t>
  </si>
  <si>
    <t>020048-5</t>
  </si>
  <si>
    <t>040672-1</t>
  </si>
  <si>
    <t>040675-1</t>
  </si>
  <si>
    <t>040678-1</t>
  </si>
  <si>
    <t>30020791-8</t>
  </si>
  <si>
    <t>030291-10</t>
  </si>
  <si>
    <t>030294-10</t>
  </si>
  <si>
    <t>070455-8</t>
  </si>
  <si>
    <t>070458-8</t>
  </si>
  <si>
    <t>070461-8</t>
  </si>
  <si>
    <t>4831609-10</t>
  </si>
  <si>
    <t>710651514-6</t>
  </si>
  <si>
    <t>310020046-5</t>
  </si>
  <si>
    <t>030212-17</t>
  </si>
  <si>
    <t>030259-1</t>
  </si>
  <si>
    <t>030265-1</t>
  </si>
  <si>
    <t>10130077-72</t>
  </si>
  <si>
    <t>PUNTA CATALINA</t>
  </si>
  <si>
    <t>030288-1</t>
  </si>
  <si>
    <t>030291-1</t>
  </si>
  <si>
    <t>030294-1</t>
  </si>
  <si>
    <t>030297-1</t>
  </si>
  <si>
    <t>30010301-8</t>
  </si>
  <si>
    <t>23158744-6</t>
  </si>
  <si>
    <t>710651069-6</t>
  </si>
  <si>
    <t>5100700171-20</t>
  </si>
  <si>
    <t>50030073-10</t>
  </si>
  <si>
    <t>50030070-10</t>
  </si>
  <si>
    <t>030309-1</t>
  </si>
  <si>
    <t>030332-1</t>
  </si>
  <si>
    <t>310020213-5</t>
  </si>
  <si>
    <t>400100425-9</t>
  </si>
  <si>
    <t>400100428-9</t>
  </si>
  <si>
    <t>3475886-6</t>
  </si>
  <si>
    <t>6618361-10</t>
  </si>
  <si>
    <t>7573515-10</t>
  </si>
  <si>
    <t>30060044-26</t>
  </si>
  <si>
    <t>30060047-8</t>
  </si>
  <si>
    <t>700728654-6</t>
  </si>
  <si>
    <t>10120014-5</t>
  </si>
  <si>
    <t>80050166-21</t>
  </si>
  <si>
    <t>80050169-21</t>
  </si>
  <si>
    <t>030230-1</t>
  </si>
  <si>
    <t>030233-1</t>
  </si>
  <si>
    <t>00020201-5</t>
  </si>
  <si>
    <t>30050456-8</t>
  </si>
  <si>
    <t>700728287-6</t>
  </si>
  <si>
    <t>34514197-10</t>
  </si>
  <si>
    <t>82040024-1</t>
  </si>
  <si>
    <t>70030670-17</t>
  </si>
  <si>
    <t>030527-1</t>
  </si>
  <si>
    <t>030530-1</t>
  </si>
  <si>
    <t>030533-1</t>
  </si>
  <si>
    <t>30040572-9</t>
  </si>
  <si>
    <t>50246644-5</t>
  </si>
  <si>
    <t>555839-5</t>
  </si>
  <si>
    <t>80030718-21</t>
  </si>
  <si>
    <t>50030337-10</t>
  </si>
  <si>
    <t>50030340-10</t>
  </si>
  <si>
    <t>50030343-10</t>
  </si>
  <si>
    <t>710427247-6</t>
  </si>
  <si>
    <t>00020150-8</t>
  </si>
  <si>
    <t>510090231-20</t>
  </si>
  <si>
    <t>7649333-8</t>
  </si>
  <si>
    <t>010356-1</t>
  </si>
  <si>
    <t>010359-1</t>
  </si>
  <si>
    <t>510090565-20</t>
  </si>
  <si>
    <t>700880276-6</t>
  </si>
  <si>
    <t>00060086-26</t>
  </si>
  <si>
    <t>00060089-8</t>
  </si>
  <si>
    <t>70030120-17</t>
  </si>
  <si>
    <t>50020206-10</t>
  </si>
  <si>
    <t>50020210-10</t>
  </si>
  <si>
    <t>400100338-9</t>
  </si>
  <si>
    <t>400100341-9</t>
  </si>
  <si>
    <t>030498-1</t>
  </si>
  <si>
    <t>030501-1</t>
  </si>
  <si>
    <t xml:space="preserve">OTROS INGRESOS </t>
  </si>
  <si>
    <t>760070379-21</t>
  </si>
  <si>
    <t>60070382-10</t>
  </si>
  <si>
    <t>60070385-10</t>
  </si>
  <si>
    <t>30040255-8</t>
  </si>
  <si>
    <t>9714003-21</t>
  </si>
  <si>
    <t>23158746-6</t>
  </si>
  <si>
    <t>23158745-6</t>
  </si>
  <si>
    <t>700880481-6</t>
  </si>
  <si>
    <t>30030197-8</t>
  </si>
  <si>
    <t>30030200-10</t>
  </si>
  <si>
    <t>30030203-8</t>
  </si>
  <si>
    <t>310040039-5</t>
  </si>
  <si>
    <t>310040042-5</t>
  </si>
  <si>
    <t>510090234-20</t>
  </si>
  <si>
    <t>310040045-5</t>
  </si>
  <si>
    <t xml:space="preserve"> BOCA CHICA</t>
  </si>
  <si>
    <t>510090237-20</t>
  </si>
  <si>
    <t>310040049-5</t>
  </si>
  <si>
    <t>310040052-5</t>
  </si>
  <si>
    <t>310040055-5</t>
  </si>
  <si>
    <t>310040058-5</t>
  </si>
  <si>
    <t>010306-1</t>
  </si>
  <si>
    <t>010309-1</t>
  </si>
  <si>
    <t>10050170-10</t>
  </si>
  <si>
    <t>23158825-6</t>
  </si>
  <si>
    <t>700883495-6</t>
  </si>
  <si>
    <t>700786041-6</t>
  </si>
  <si>
    <t>KENNY JOSE DE LA CRUZ</t>
  </si>
  <si>
    <t>JUAN CARLOS VALDEZ PANIAGUA</t>
  </si>
  <si>
    <t>PAGO INCENTIVO</t>
  </si>
  <si>
    <t xml:space="preserve">Numero </t>
  </si>
  <si>
    <t>Fecha</t>
  </si>
  <si>
    <t>Beneficiario</t>
  </si>
  <si>
    <t>Concepto</t>
  </si>
  <si>
    <t xml:space="preserve">Cuenta </t>
  </si>
  <si>
    <t>Monto</t>
  </si>
  <si>
    <t>1/15/2026</t>
  </si>
  <si>
    <t>1/20/2026</t>
  </si>
  <si>
    <t>1/22/2026</t>
  </si>
  <si>
    <t>ALEXA ELIZABETH NUÑEZ CASTILLO</t>
  </si>
  <si>
    <t>*** ANULADO ***</t>
  </si>
  <si>
    <t>UNION DE MUJERES MUNICIPALISTAS DOMINICANA UNMUNDO</t>
  </si>
  <si>
    <t>YO TAMBIEN PUEDO INC</t>
  </si>
  <si>
    <t>CAMARA DE COM. Y PROD. DE SAN CRISTOBAL, INC</t>
  </si>
  <si>
    <t>FEDERACION DOMINICANA DE BALONCESTO, INC</t>
  </si>
  <si>
    <t>DIRECCION NACIONAL DE CONTROL DE DROGAS</t>
  </si>
  <si>
    <t>OLIVER MOQUETE DUVAL</t>
  </si>
  <si>
    <t>AYUNTAMIENTO MUNICIPAL DE SANCHEZ</t>
  </si>
  <si>
    <t>CHEIFI MARMOLEJOS</t>
  </si>
  <si>
    <t>RAMON ULERIO</t>
  </si>
  <si>
    <t>FUNDACION Y ASISTENCIA SOCIAL GRUPO CAPELL</t>
  </si>
  <si>
    <t>ACADEMIA DE VOLEIBOL PROF. JAVIER VILLA</t>
  </si>
  <si>
    <t>ASOCIACION DOMINICANA DE REGIDORES (ASODORE)</t>
  </si>
  <si>
    <t>JORDY MANUEL DE LOS SANTOS DIAZ</t>
  </si>
  <si>
    <t>CARMELO DE LA ROSA</t>
  </si>
  <si>
    <t>BARBARA ELIZABETH LORA NUÑEZ</t>
  </si>
  <si>
    <t>JOSE ALBERTO TAVAREZ SILVESTRE</t>
  </si>
  <si>
    <t>PEDRO PABLO SOLIMAN</t>
  </si>
  <si>
    <t>AYUNTAMIENTO DEL MUNICIPIO DE QUISQUEYA</t>
  </si>
  <si>
    <t>CUERPO ESPECIALIZADO SEGURIDAD PORTUARIA (CESEP)</t>
  </si>
  <si>
    <t>SALCEDO FUTBOL CLUB SFC</t>
  </si>
  <si>
    <t>LA CLAQUETA FS, SRL.</t>
  </si>
  <si>
    <t>FUNDACION INTERNACIONAL NUEVO AMANECER L S</t>
  </si>
  <si>
    <t>CLUB DEPORTIVO HECTOR ASENCIO HATILLO</t>
  </si>
  <si>
    <t>JULY ALTAGRACIA SANTANA HERNANDEZ</t>
  </si>
  <si>
    <t>MINISTERIO DE TRABAJO</t>
  </si>
  <si>
    <t>MARINA ELADIA CRUZ</t>
  </si>
  <si>
    <t>GISSELLE PAULINO GENAO</t>
  </si>
  <si>
    <t>DAVID PAULINO ALVAREZ</t>
  </si>
  <si>
    <t>ASOCIACION DE CABALLOS DE PASO HIGUEYANO</t>
  </si>
  <si>
    <t>ANYARLENE BERGES PEÑA</t>
  </si>
  <si>
    <t>MINISTERIO DE MEDIO AMBIENTE Y RECURSOS NATURALES</t>
  </si>
  <si>
    <t>DONACIONES</t>
  </si>
  <si>
    <t>REPOSICION DE CAJA CHICA</t>
  </si>
  <si>
    <t>APORTES A OTRAS INSTITUCIONES PUBLICAS</t>
  </si>
  <si>
    <t>ASISTENCIA ECONOMICA</t>
  </si>
  <si>
    <t>DIETA CONSEJO ADM.</t>
  </si>
  <si>
    <t>OTROS GASTOS DIVERSOS</t>
  </si>
  <si>
    <t>Nomina</t>
  </si>
  <si>
    <t>100 000.00</t>
  </si>
  <si>
    <t>1000 000.00</t>
  </si>
  <si>
    <t>150 000.00</t>
  </si>
  <si>
    <t>217 500.00</t>
  </si>
  <si>
    <t>50 000.00</t>
  </si>
  <si>
    <t>250 000.00</t>
  </si>
  <si>
    <t>139 548.18</t>
  </si>
  <si>
    <t>520 216.29</t>
  </si>
  <si>
    <t>246 649.70</t>
  </si>
  <si>
    <t>9 332.00</t>
  </si>
  <si>
    <t>1272 262.15</t>
  </si>
  <si>
    <t>416 994.18</t>
  </si>
  <si>
    <t>500 000.00</t>
  </si>
  <si>
    <t>139 548.81</t>
  </si>
  <si>
    <t>25 000.00</t>
  </si>
  <si>
    <t>76 285.58</t>
  </si>
  <si>
    <t>46 012.90</t>
  </si>
  <si>
    <t>30 000.00</t>
  </si>
  <si>
    <t>204 368.35</t>
  </si>
  <si>
    <t>Total de Cheques:  35</t>
  </si>
  <si>
    <t>6889 731.04</t>
  </si>
  <si>
    <t>Fuente: Sistema de Gestión Financiera (SIGEF)</t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</si>
  <si>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</si>
  <si>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</si>
  <si>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</si>
  <si>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</si>
  <si>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</si>
  <si>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</si>
  <si>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</si>
  <si>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</si>
  <si>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</si>
  <si>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</si>
  <si>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</si>
  <si>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</si>
  <si>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</si>
  <si>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</si>
  <si>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</si>
  <si>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</si>
  <si>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</si>
  <si>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</si>
  <si>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</si>
  <si>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</si>
  <si>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</si>
  <si>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</si>
  <si>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</si>
  <si>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</si>
  <si>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</si>
  <si>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</si>
  <si>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</si>
  <si>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</si>
  <si>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</si>
  <si>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</si>
  <si>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</si>
  <si>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</si>
  <si>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</si>
  <si>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</si>
  <si>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</si>
  <si>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</si>
  <si>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</si>
  <si>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</si>
  <si>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</si>
  <si>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</si>
  <si>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</si>
  <si>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</si>
  <si>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</si>
  <si>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</si>
  <si>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</si>
  <si>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</si>
  <si>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</si>
  <si>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</si>
  <si>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</si>
  <si>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</si>
  <si>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</si>
  <si>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</si>
  <si>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</si>
  <si>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</si>
  <si>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</si>
  <si>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</si>
  <si>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</si>
  <si>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</si>
  <si>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</si>
  <si>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</si>
  <si>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</si>
  <si>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</si>
  <si>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</si>
  <si>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</si>
  <si>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</si>
  <si>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</si>
  <si>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</si>
  <si>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</si>
  <si>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</si>
  <si>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</si>
  <si>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</si>
  <si>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</si>
  <si>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</si>
  <si>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</si>
  <si>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</si>
  <si>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</si>
  <si>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</si>
  <si>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</si>
  <si>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</si>
  <si>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</si>
  <si>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</si>
  <si>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</si>
  <si>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</si>
  <si>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</si>
  <si>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</si>
  <si>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</si>
  <si>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</si>
  <si>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</si>
  <si>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</si>
  <si>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</si>
  <si>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</si>
  <si>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</si>
  <si>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</si>
  <si>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</si>
  <si>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 xml:space="preserve">AUTORIDAD PORTUARIA DOMINICANA 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</si>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</sst>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dd\/mm\/yyyy"/>
    <numFmt numFmtId="167" formatCode="dd/mm/yyyy;@"/>
    <numFmt numFmtId="168" formatCode="_(&quot;RD$&quot;* #,##0.00_);_(&quot;RD$&quot;* \(#,##0.00\);_(&quot;RD$&quot;* &quot;-&quot;??_);_(@_)"/>
    <numFmt numFmtId="169" formatCode="0_);\(0\)"/>
    <numFmt numFmtId="170" formatCode="_(* #,##0_);_(* \(#,##0\);_(* &quot;-&quot;??_);_(@_)"/>
    <numFmt numFmtId="171" formatCode="_(* #,##0.0_);_(* \(#,##0.0\);_(* &quot;-&quot;??_);_(@_)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i/>
      <sz val="14"/>
      <color rgb="FFFFFFFF"/>
      <name val="Arial"/>
      <family val="2"/>
    </font>
    <font>
      <b/>
      <i/>
      <sz val="10"/>
      <color rgb="FF000080"/>
      <name val="Arial"/>
      <family val="2"/>
    </font>
    <font>
      <sz val="1"/>
      <color rgb="FF000000"/>
      <name val="Arial"/>
      <family val="2"/>
    </font>
    <font>
      <b/>
      <i/>
      <sz val="11"/>
      <color rgb="FF0000FF"/>
      <name val="Arial"/>
      <family val="2"/>
    </font>
    <font>
      <b/>
      <i/>
      <sz val="9"/>
      <color rgb="FF0000FF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63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rgb="FF363636"/>
      <name val="Segoe UI"/>
      <family val="2"/>
    </font>
    <font>
      <b/>
      <sz val="10"/>
      <name val="Calibri"/>
      <family val="2"/>
      <scheme val="minor"/>
    </font>
    <font>
      <sz val="11"/>
      <color rgb="FF363636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0" fillId="5" borderId="0">
      <alignment horizontal="left" vertical="top"/>
    </xf>
    <xf numFmtId="0" fontId="30" fillId="5" borderId="0">
      <alignment horizontal="left" vertical="top"/>
    </xf>
    <xf numFmtId="0" fontId="34" fillId="5" borderId="0">
      <alignment horizontal="left" vertical="top"/>
    </xf>
    <xf numFmtId="0" fontId="36" fillId="5" borderId="0">
      <alignment horizontal="left" vertical="top"/>
    </xf>
    <xf numFmtId="0" fontId="36" fillId="5" borderId="0">
      <alignment horizontal="right" vertical="top"/>
    </xf>
    <xf numFmtId="0" fontId="38" fillId="5" borderId="0">
      <alignment horizontal="left" vertical="top"/>
    </xf>
    <xf numFmtId="0" fontId="39" fillId="5" borderId="0">
      <alignment horizontal="righ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40" fillId="5" borderId="0">
      <alignment horizontal="center" vertical="top"/>
    </xf>
    <xf numFmtId="0" fontId="32" fillId="5" borderId="0">
      <alignment horizontal="left" vertical="top"/>
    </xf>
    <xf numFmtId="0" fontId="32" fillId="5" borderId="0">
      <alignment horizontal="left" vertical="top"/>
    </xf>
    <xf numFmtId="0" fontId="31" fillId="5" borderId="0">
      <alignment horizontal="left" vertical="top"/>
    </xf>
    <xf numFmtId="0" fontId="32" fillId="5" borderId="0">
      <alignment horizontal="left" vertical="top"/>
    </xf>
    <xf numFmtId="0" fontId="32" fillId="5" borderId="0">
      <alignment horizontal="left" vertical="top"/>
    </xf>
    <xf numFmtId="0" fontId="32" fillId="5" borderId="0">
      <alignment horizontal="left" vertical="top"/>
    </xf>
    <xf numFmtId="0" fontId="32" fillId="5" borderId="0">
      <alignment horizontal="left" vertical="top"/>
    </xf>
    <xf numFmtId="0" fontId="32" fillId="5" borderId="0">
      <alignment horizontal="left" vertical="top"/>
    </xf>
    <xf numFmtId="0" fontId="30" fillId="5" borderId="0">
      <alignment horizontal="left" vertical="top"/>
    </xf>
    <xf numFmtId="0" fontId="32" fillId="5" borderId="0">
      <alignment horizontal="left" vertical="top"/>
    </xf>
    <xf numFmtId="0" fontId="33" fillId="6" borderId="0">
      <alignment horizontal="left" vertical="top"/>
    </xf>
    <xf numFmtId="0" fontId="34" fillId="5" borderId="0">
      <alignment horizontal="center" vertical="top"/>
    </xf>
    <xf numFmtId="0" fontId="35" fillId="5" borderId="0">
      <alignment horizontal="center" vertical="top"/>
    </xf>
    <xf numFmtId="0" fontId="36" fillId="5" borderId="0">
      <alignment horizontal="right" vertical="top"/>
    </xf>
    <xf numFmtId="0" fontId="37" fillId="5" borderId="0">
      <alignment horizontal="left" vertical="top"/>
    </xf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337">
    <xf numFmtId="0" fontId="0" fillId="0" borderId="0" xfId="0"/>
    <xf numFmtId="0" fontId="2" fillId="0" borderId="0" xfId="0" applyFont="1"/>
    <xf numFmtId="0" fontId="6" fillId="0" borderId="0" xfId="0" applyFont="1"/>
    <xf numFmtId="0" fontId="0" fillId="2" borderId="0" xfId="0" applyFill="1"/>
    <xf numFmtId="0" fontId="4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14" fontId="13" fillId="2" borderId="0" xfId="0" applyNumberFormat="1" applyFont="1" applyFill="1" applyAlignment="1">
      <alignment horizontal="center"/>
    </xf>
    <xf numFmtId="43" fontId="17" fillId="2" borderId="0" xfId="1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43" fontId="13" fillId="2" borderId="0" xfId="1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39" fontId="18" fillId="2" borderId="3" xfId="0" applyNumberFormat="1" applyFont="1" applyFill="1" applyBorder="1"/>
    <xf numFmtId="43" fontId="18" fillId="2" borderId="3" xfId="1" applyFont="1" applyFill="1" applyBorder="1"/>
    <xf numFmtId="39" fontId="13" fillId="2" borderId="0" xfId="0" applyNumberFormat="1" applyFont="1" applyFill="1"/>
    <xf numFmtId="43" fontId="17" fillId="2" borderId="0" xfId="1" applyFont="1" applyFill="1" applyBorder="1"/>
    <xf numFmtId="43" fontId="9" fillId="2" borderId="0" xfId="1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3" fontId="6" fillId="0" borderId="0" xfId="1" applyFont="1" applyFill="1" applyBorder="1"/>
    <xf numFmtId="0" fontId="11" fillId="2" borderId="0" xfId="0" applyFont="1" applyFill="1" applyAlignment="1">
      <alignment horizontal="center" vertical="center" wrapText="1"/>
    </xf>
    <xf numFmtId="43" fontId="11" fillId="0" borderId="0" xfId="1" applyFont="1" applyFill="1" applyBorder="1" applyAlignment="1">
      <alignment horizontal="center" vertical="center" wrapText="1"/>
    </xf>
    <xf numFmtId="14" fontId="12" fillId="2" borderId="0" xfId="0" applyNumberFormat="1" applyFont="1" applyFill="1" applyAlignment="1">
      <alignment horizontal="center" wrapText="1"/>
    </xf>
    <xf numFmtId="12" fontId="12" fillId="2" borderId="0" xfId="1" applyNumberFormat="1" applyFont="1" applyFill="1" applyBorder="1" applyAlignment="1">
      <alignment horizontal="center"/>
    </xf>
    <xf numFmtId="12" fontId="8" fillId="2" borderId="0" xfId="1" applyNumberFormat="1" applyFont="1" applyFill="1" applyBorder="1" applyAlignment="1">
      <alignment horizontal="center" wrapText="1"/>
    </xf>
    <xf numFmtId="43" fontId="8" fillId="2" borderId="0" xfId="1" applyFont="1" applyFill="1" applyBorder="1" applyAlignment="1">
      <alignment horizontal="center" wrapText="1"/>
    </xf>
    <xf numFmtId="43" fontId="6" fillId="2" borderId="0" xfId="1" applyFont="1" applyFill="1" applyBorder="1" applyAlignment="1">
      <alignment horizontal="center" wrapText="1"/>
    </xf>
    <xf numFmtId="43" fontId="18" fillId="2" borderId="11" xfId="1" applyFont="1" applyFill="1" applyBorder="1" applyAlignment="1">
      <alignment horizontal="center" vertical="center" wrapText="1"/>
    </xf>
    <xf numFmtId="39" fontId="18" fillId="2" borderId="0" xfId="0" applyNumberFormat="1" applyFont="1" applyFill="1"/>
    <xf numFmtId="43" fontId="18" fillId="2" borderId="0" xfId="1" applyFont="1" applyFill="1" applyBorder="1"/>
    <xf numFmtId="43" fontId="0" fillId="0" borderId="0" xfId="0" applyNumberFormat="1"/>
    <xf numFmtId="14" fontId="16" fillId="2" borderId="0" xfId="0" applyNumberFormat="1" applyFont="1" applyFill="1" applyAlignment="1">
      <alignment horizontal="right"/>
    </xf>
    <xf numFmtId="43" fontId="18" fillId="2" borderId="0" xfId="1" applyFont="1" applyFill="1" applyBorder="1" applyAlignment="1">
      <alignment horizontal="center" vertical="center" wrapText="1"/>
    </xf>
    <xf numFmtId="43" fontId="7" fillId="0" borderId="0" xfId="0" applyNumberFormat="1" applyFont="1" applyAlignment="1">
      <alignment horizontal="center"/>
    </xf>
    <xf numFmtId="43" fontId="9" fillId="2" borderId="1" xfId="1" applyFont="1" applyFill="1" applyBorder="1" applyAlignment="1">
      <alignment horizontal="center" wrapText="1"/>
    </xf>
    <xf numFmtId="0" fontId="10" fillId="2" borderId="0" xfId="0" applyFont="1" applyFill="1" applyAlignment="1">
      <alignment vertical="top"/>
    </xf>
    <xf numFmtId="14" fontId="6" fillId="2" borderId="0" xfId="0" applyNumberFormat="1" applyFont="1" applyFill="1" applyAlignment="1">
      <alignment horizontal="center" wrapText="1"/>
    </xf>
    <xf numFmtId="39" fontId="9" fillId="2" borderId="1" xfId="1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 applyAlignment="1">
      <alignment horizontal="center"/>
    </xf>
    <xf numFmtId="43" fontId="1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0" fontId="24" fillId="0" borderId="0" xfId="0" applyFont="1"/>
    <xf numFmtId="14" fontId="9" fillId="2" borderId="0" xfId="1" applyNumberFormat="1" applyFont="1" applyFill="1" applyBorder="1" applyAlignment="1">
      <alignment horizontal="right" wrapText="1"/>
    </xf>
    <xf numFmtId="43" fontId="14" fillId="2" borderId="0" xfId="0" applyNumberFormat="1" applyFont="1" applyFill="1"/>
    <xf numFmtId="0" fontId="3" fillId="0" borderId="0" xfId="0" applyFont="1" applyAlignment="1">
      <alignment horizontal="center"/>
    </xf>
    <xf numFmtId="0" fontId="25" fillId="0" borderId="0" xfId="0" applyFont="1"/>
    <xf numFmtId="43" fontId="24" fillId="0" borderId="0" xfId="0" applyNumberFormat="1" applyFont="1"/>
    <xf numFmtId="12" fontId="8" fillId="2" borderId="0" xfId="1" applyNumberFormat="1" applyFont="1" applyFill="1" applyBorder="1" applyAlignment="1">
      <alignment vertical="center" wrapText="1"/>
    </xf>
    <xf numFmtId="43" fontId="8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49" fontId="26" fillId="2" borderId="10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 wrapText="1"/>
    </xf>
    <xf numFmtId="43" fontId="2" fillId="0" borderId="1" xfId="5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41" fillId="0" borderId="0" xfId="0" applyFont="1"/>
    <xf numFmtId="0" fontId="27" fillId="2" borderId="0" xfId="0" applyFont="1" applyFill="1" applyAlignment="1">
      <alignment horizontal="center"/>
    </xf>
    <xf numFmtId="0" fontId="27" fillId="2" borderId="0" xfId="0" applyFont="1" applyFill="1"/>
    <xf numFmtId="43" fontId="26" fillId="2" borderId="0" xfId="1" applyFont="1" applyFill="1" applyBorder="1" applyAlignment="1">
      <alignment horizontal="right" vertical="center" wrapText="1"/>
    </xf>
    <xf numFmtId="43" fontId="28" fillId="0" borderId="12" xfId="0" applyNumberFormat="1" applyFont="1" applyBorder="1"/>
    <xf numFmtId="49" fontId="27" fillId="2" borderId="0" xfId="0" applyNumberFormat="1" applyFont="1" applyFill="1" applyAlignment="1">
      <alignment horizontal="center"/>
    </xf>
    <xf numFmtId="43" fontId="27" fillId="2" borderId="0" xfId="1" applyFont="1" applyFill="1"/>
    <xf numFmtId="43" fontId="26" fillId="2" borderId="0" xfId="1" applyFont="1" applyFill="1" applyBorder="1" applyAlignment="1">
      <alignment horizontal="right"/>
    </xf>
    <xf numFmtId="43" fontId="26" fillId="2" borderId="0" xfId="1" applyFont="1" applyFill="1" applyBorder="1"/>
    <xf numFmtId="49" fontId="3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43" fontId="5" fillId="0" borderId="1" xfId="5" applyFont="1" applyBorder="1" applyAlignment="1">
      <alignment horizontal="right"/>
    </xf>
    <xf numFmtId="43" fontId="44" fillId="0" borderId="1" xfId="5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43" fontId="2" fillId="0" borderId="1" xfId="5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2" fontId="2" fillId="2" borderId="1" xfId="5" applyNumberFormat="1" applyFont="1" applyFill="1" applyBorder="1" applyAlignment="1">
      <alignment horizontal="center"/>
    </xf>
    <xf numFmtId="43" fontId="2" fillId="2" borderId="1" xfId="5" applyFont="1" applyFill="1" applyBorder="1"/>
    <xf numFmtId="14" fontId="2" fillId="2" borderId="0" xfId="0" applyNumberFormat="1" applyFont="1" applyFill="1" applyAlignment="1">
      <alignment horizontal="center" wrapText="1"/>
    </xf>
    <xf numFmtId="12" fontId="44" fillId="2" borderId="0" xfId="1" applyNumberFormat="1" applyFont="1" applyFill="1" applyBorder="1" applyAlignment="1">
      <alignment horizontal="center" wrapText="1"/>
    </xf>
    <xf numFmtId="43" fontId="45" fillId="2" borderId="0" xfId="1" applyFont="1" applyFill="1" applyBorder="1" applyAlignment="1">
      <alignment horizontal="center" wrapText="1"/>
    </xf>
    <xf numFmtId="43" fontId="5" fillId="2" borderId="12" xfId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6" fontId="46" fillId="0" borderId="1" xfId="0" applyNumberFormat="1" applyFont="1" applyBorder="1" applyAlignment="1">
      <alignment horizontal="center"/>
    </xf>
    <xf numFmtId="166" fontId="43" fillId="0" borderId="1" xfId="0" applyNumberFormat="1" applyFont="1" applyBorder="1" applyAlignment="1">
      <alignment horizontal="center"/>
    </xf>
    <xf numFmtId="166" fontId="44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4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 wrapText="1"/>
    </xf>
    <xf numFmtId="14" fontId="18" fillId="2" borderId="0" xfId="0" applyNumberFormat="1" applyFont="1" applyFill="1" applyAlignment="1">
      <alignment horizontal="right"/>
    </xf>
    <xf numFmtId="43" fontId="22" fillId="3" borderId="7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" fontId="28" fillId="0" borderId="12" xfId="0" applyNumberFormat="1" applyFont="1" applyBorder="1"/>
    <xf numFmtId="43" fontId="26" fillId="2" borderId="12" xfId="1" applyFont="1" applyFill="1" applyBorder="1"/>
    <xf numFmtId="4" fontId="26" fillId="7" borderId="12" xfId="0" applyNumberFormat="1" applyFont="1" applyFill="1" applyBorder="1"/>
    <xf numFmtId="0" fontId="26" fillId="2" borderId="6" xfId="0" applyFont="1" applyFill="1" applyBorder="1" applyAlignment="1">
      <alignment horizontal="center" vertical="center" wrapText="1"/>
    </xf>
    <xf numFmtId="49" fontId="26" fillId="2" borderId="17" xfId="0" applyNumberFormat="1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43" fontId="26" fillId="2" borderId="18" xfId="1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43" fontId="26" fillId="2" borderId="17" xfId="1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43" fontId="26" fillId="2" borderId="6" xfId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7" borderId="18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43" fontId="26" fillId="0" borderId="18" xfId="1" applyFont="1" applyFill="1" applyBorder="1" applyAlignment="1">
      <alignment horizontal="center" vertical="center" wrapText="1"/>
    </xf>
    <xf numFmtId="0" fontId="47" fillId="0" borderId="0" xfId="0" applyFont="1"/>
    <xf numFmtId="0" fontId="19" fillId="0" borderId="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 wrapText="1"/>
    </xf>
    <xf numFmtId="43" fontId="49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19" fillId="0" borderId="0" xfId="0" applyNumberFormat="1" applyFont="1"/>
    <xf numFmtId="0" fontId="18" fillId="2" borderId="3" xfId="0" applyFont="1" applyFill="1" applyBorder="1" applyAlignment="1">
      <alignment horizontal="right"/>
    </xf>
    <xf numFmtId="43" fontId="18" fillId="2" borderId="3" xfId="1" applyFont="1" applyFill="1" applyBorder="1" applyAlignment="1">
      <alignment horizontal="right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43" fontId="19" fillId="0" borderId="23" xfId="1" applyFont="1" applyBorder="1" applyAlignment="1">
      <alignment horizontal="center" vertical="center"/>
    </xf>
    <xf numFmtId="43" fontId="19" fillId="0" borderId="24" xfId="1" applyFont="1" applyBorder="1" applyAlignment="1">
      <alignment horizontal="center" vertical="center"/>
    </xf>
    <xf numFmtId="0" fontId="49" fillId="0" borderId="25" xfId="0" applyFont="1" applyBorder="1" applyAlignment="1">
      <alignment horizontal="center"/>
    </xf>
    <xf numFmtId="0" fontId="49" fillId="0" borderId="21" xfId="0" applyFont="1" applyBorder="1" applyAlignment="1">
      <alignment horizontal="left"/>
    </xf>
    <xf numFmtId="0" fontId="49" fillId="0" borderId="26" xfId="0" applyFont="1" applyBorder="1" applyAlignment="1">
      <alignment horizontal="center"/>
    </xf>
    <xf numFmtId="0" fontId="49" fillId="0" borderId="3" xfId="0" applyFont="1" applyBorder="1" applyAlignment="1">
      <alignment horizontal="left"/>
    </xf>
    <xf numFmtId="0" fontId="49" fillId="0" borderId="3" xfId="0" applyFont="1" applyBorder="1" applyAlignment="1">
      <alignment horizontal="center"/>
    </xf>
    <xf numFmtId="14" fontId="49" fillId="0" borderId="3" xfId="0" applyNumberFormat="1" applyFont="1" applyBorder="1" applyAlignment="1">
      <alignment horizontal="center"/>
    </xf>
    <xf numFmtId="43" fontId="49" fillId="2" borderId="1" xfId="5" applyFont="1" applyFill="1" applyBorder="1" applyAlignment="1">
      <alignment horizontal="center"/>
    </xf>
    <xf numFmtId="43" fontId="49" fillId="0" borderId="23" xfId="5" applyFont="1" applyBorder="1" applyAlignment="1">
      <alignment horizontal="center"/>
    </xf>
    <xf numFmtId="0" fontId="40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2" fillId="0" borderId="3" xfId="5" applyFont="1" applyFill="1" applyBorder="1" applyAlignment="1">
      <alignment horizontal="right"/>
    </xf>
    <xf numFmtId="43" fontId="43" fillId="0" borderId="1" xfId="5" applyFont="1" applyFill="1" applyBorder="1" applyAlignment="1">
      <alignment horizontal="center"/>
    </xf>
    <xf numFmtId="166" fontId="43" fillId="2" borderId="1" xfId="0" applyNumberFormat="1" applyFont="1" applyFill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3" fontId="2" fillId="0" borderId="1" xfId="5" applyFont="1" applyFill="1" applyBorder="1" applyAlignment="1"/>
    <xf numFmtId="167" fontId="2" fillId="0" borderId="1" xfId="5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12" fontId="8" fillId="2" borderId="3" xfId="5" applyNumberFormat="1" applyFont="1" applyFill="1" applyBorder="1" applyAlignment="1">
      <alignment horizontal="center" wrapText="1"/>
    </xf>
    <xf numFmtId="43" fontId="6" fillId="2" borderId="1" xfId="5" applyFont="1" applyFill="1" applyBorder="1" applyAlignment="1">
      <alignment horizontal="center" wrapText="1"/>
    </xf>
    <xf numFmtId="43" fontId="7" fillId="0" borderId="1" xfId="5" applyFont="1" applyFill="1" applyBorder="1" applyAlignment="1">
      <alignment horizontal="center"/>
    </xf>
    <xf numFmtId="43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43" fontId="7" fillId="0" borderId="2" xfId="5" applyFont="1" applyFill="1" applyBorder="1" applyAlignment="1">
      <alignment horizontal="center"/>
    </xf>
    <xf numFmtId="43" fontId="7" fillId="2" borderId="3" xfId="5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43" fontId="11" fillId="0" borderId="19" xfId="1" applyFont="1" applyBorder="1" applyAlignment="1">
      <alignment horizontal="center"/>
    </xf>
    <xf numFmtId="43" fontId="11" fillId="0" borderId="20" xfId="0" applyNumberFormat="1" applyFont="1" applyBorder="1" applyAlignment="1">
      <alignment horizontal="center"/>
    </xf>
    <xf numFmtId="14" fontId="2" fillId="0" borderId="1" xfId="5" applyNumberFormat="1" applyFont="1" applyFill="1" applyBorder="1" applyAlignment="1">
      <alignment horizontal="center"/>
    </xf>
    <xf numFmtId="169" fontId="2" fillId="0" borderId="1" xfId="5" applyNumberFormat="1" applyFont="1" applyFill="1" applyBorder="1" applyAlignment="1">
      <alignment horizontal="center"/>
    </xf>
    <xf numFmtId="167" fontId="43" fillId="0" borderId="1" xfId="0" applyNumberFormat="1" applyFont="1" applyBorder="1" applyAlignment="1">
      <alignment horizontal="center"/>
    </xf>
    <xf numFmtId="1" fontId="43" fillId="0" borderId="1" xfId="0" applyNumberFormat="1" applyFont="1" applyBorder="1" applyAlignment="1">
      <alignment horizontal="center"/>
    </xf>
    <xf numFmtId="1" fontId="2" fillId="0" borderId="1" xfId="5" applyNumberFormat="1" applyFont="1" applyFill="1" applyBorder="1" applyAlignment="1">
      <alignment horizontal="center" wrapText="1"/>
    </xf>
    <xf numFmtId="43" fontId="2" fillId="0" borderId="1" xfId="5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43" fontId="2" fillId="2" borderId="1" xfId="5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/>
    </xf>
    <xf numFmtId="0" fontId="44" fillId="2" borderId="1" xfId="0" applyFont="1" applyFill="1" applyBorder="1" applyAlignment="1">
      <alignment horizontal="center" wrapText="1"/>
    </xf>
    <xf numFmtId="2" fontId="2" fillId="0" borderId="1" xfId="5" applyNumberFormat="1" applyFont="1" applyFill="1" applyBorder="1" applyAlignment="1">
      <alignment horizontal="center"/>
    </xf>
    <xf numFmtId="43" fontId="2" fillId="0" borderId="1" xfId="5" applyFont="1" applyFill="1" applyBorder="1"/>
    <xf numFmtId="0" fontId="7" fillId="0" borderId="1" xfId="0" applyFont="1" applyBorder="1" applyAlignment="1">
      <alignment horizontal="center"/>
    </xf>
    <xf numFmtId="43" fontId="7" fillId="0" borderId="1" xfId="5" applyFont="1" applyBorder="1" applyAlignment="1">
      <alignment horizontal="center"/>
    </xf>
    <xf numFmtId="0" fontId="19" fillId="0" borderId="0" xfId="0" applyFont="1"/>
    <xf numFmtId="43" fontId="15" fillId="2" borderId="31" xfId="1" applyFont="1" applyFill="1" applyBorder="1" applyAlignment="1">
      <alignment horizontal="center"/>
    </xf>
    <xf numFmtId="43" fontId="17" fillId="2" borderId="32" xfId="1" applyFont="1" applyFill="1" applyBorder="1" applyAlignment="1">
      <alignment horizontal="center" vertical="center" wrapText="1"/>
    </xf>
    <xf numFmtId="43" fontId="7" fillId="0" borderId="1" xfId="5" applyFont="1" applyFill="1" applyBorder="1"/>
    <xf numFmtId="14" fontId="51" fillId="0" borderId="1" xfId="0" applyNumberFormat="1" applyFont="1" applyBorder="1" applyAlignment="1">
      <alignment horizontal="center"/>
    </xf>
    <xf numFmtId="43" fontId="7" fillId="0" borderId="3" xfId="5" applyFont="1" applyFill="1" applyBorder="1"/>
    <xf numFmtId="14" fontId="51" fillId="0" borderId="3" xfId="0" applyNumberFormat="1" applyFont="1" applyBorder="1" applyAlignment="1">
      <alignment horizontal="center"/>
    </xf>
    <xf numFmtId="0" fontId="19" fillId="2" borderId="7" xfId="0" applyFont="1" applyFill="1" applyBorder="1" applyAlignment="1">
      <alignment horizontal="center" wrapText="1"/>
    </xf>
    <xf numFmtId="43" fontId="19" fillId="0" borderId="19" xfId="1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5" fillId="2" borderId="33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/>
    </xf>
    <xf numFmtId="43" fontId="7" fillId="2" borderId="1" xfId="5" applyFont="1" applyFill="1" applyBorder="1" applyAlignment="1">
      <alignment horizontal="center"/>
    </xf>
    <xf numFmtId="43" fontId="17" fillId="2" borderId="11" xfId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2" borderId="1" xfId="0" applyFont="1" applyFill="1" applyBorder="1"/>
    <xf numFmtId="43" fontId="7" fillId="0" borderId="23" xfId="5" applyFont="1" applyBorder="1" applyAlignment="1">
      <alignment horizontal="center"/>
    </xf>
    <xf numFmtId="43" fontId="7" fillId="0" borderId="23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right"/>
    </xf>
    <xf numFmtId="43" fontId="51" fillId="0" borderId="3" xfId="5" applyFont="1" applyFill="1" applyBorder="1" applyAlignment="1">
      <alignment horizontal="center"/>
    </xf>
    <xf numFmtId="43" fontId="7" fillId="0" borderId="3" xfId="5" applyFont="1" applyFill="1" applyBorder="1" applyAlignment="1">
      <alignment horizontal="center"/>
    </xf>
    <xf numFmtId="43" fontId="7" fillId="0" borderId="2" xfId="5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43" fontId="7" fillId="0" borderId="13" xfId="5" applyFont="1" applyFill="1" applyBorder="1" applyAlignment="1">
      <alignment horizontal="center"/>
    </xf>
    <xf numFmtId="43" fontId="7" fillId="0" borderId="13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 wrapText="1"/>
    </xf>
    <xf numFmtId="12" fontId="8" fillId="0" borderId="3" xfId="5" applyNumberFormat="1" applyFont="1" applyFill="1" applyBorder="1" applyAlignment="1">
      <alignment horizontal="center" wrapText="1"/>
    </xf>
    <xf numFmtId="43" fontId="6" fillId="0" borderId="1" xfId="5" applyFont="1" applyFill="1" applyBorder="1" applyAlignment="1">
      <alignment horizontal="center" wrapText="1"/>
    </xf>
    <xf numFmtId="14" fontId="8" fillId="2" borderId="1" xfId="5" applyNumberFormat="1" applyFont="1" applyFill="1" applyBorder="1" applyAlignment="1">
      <alignment horizontal="center" wrapText="1"/>
    </xf>
    <xf numFmtId="12" fontId="8" fillId="2" borderId="1" xfId="5" applyNumberFormat="1" applyFont="1" applyFill="1" applyBorder="1" applyAlignment="1">
      <alignment horizontal="center" wrapText="1"/>
    </xf>
    <xf numFmtId="39" fontId="8" fillId="2" borderId="1" xfId="5" applyNumberFormat="1" applyFont="1" applyFill="1" applyBorder="1" applyAlignment="1">
      <alignment horizontal="center" wrapText="1"/>
    </xf>
    <xf numFmtId="43" fontId="8" fillId="2" borderId="1" xfId="5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43" fontId="44" fillId="2" borderId="1" xfId="2" applyFont="1" applyFill="1" applyBorder="1" applyAlignment="1">
      <alignment horizontal="center" wrapText="1"/>
    </xf>
    <xf numFmtId="43" fontId="44" fillId="0" borderId="3" xfId="2" applyFont="1" applyFill="1" applyBorder="1" applyAlignment="1">
      <alignment horizontal="center" wrapText="1"/>
    </xf>
    <xf numFmtId="43" fontId="44" fillId="2" borderId="3" xfId="5" applyFont="1" applyFill="1" applyBorder="1" applyAlignment="1">
      <alignment horizontal="right"/>
    </xf>
    <xf numFmtId="43" fontId="44" fillId="0" borderId="1" xfId="5" applyFont="1" applyFill="1" applyBorder="1" applyAlignment="1"/>
    <xf numFmtId="14" fontId="2" fillId="0" borderId="4" xfId="0" applyNumberFormat="1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3" fontId="2" fillId="2" borderId="1" xfId="5" applyFont="1" applyFill="1" applyBorder="1" applyAlignment="1">
      <alignment vertical="center"/>
    </xf>
    <xf numFmtId="0" fontId="52" fillId="5" borderId="1" xfId="0" applyFont="1" applyFill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3" fontId="2" fillId="0" borderId="1" xfId="5" applyFont="1" applyBorder="1" applyAlignment="1">
      <alignment horizontal="center" vertical="center" wrapText="1"/>
    </xf>
    <xf numFmtId="0" fontId="53" fillId="4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22" fillId="3" borderId="9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/>
    </xf>
    <xf numFmtId="14" fontId="18" fillId="2" borderId="0" xfId="0" applyNumberFormat="1" applyFont="1" applyFill="1" applyAlignment="1">
      <alignment horizontal="right"/>
    </xf>
    <xf numFmtId="14" fontId="18" fillId="2" borderId="0" xfId="0" applyNumberFormat="1" applyFont="1" applyFill="1" applyAlignment="1">
      <alignment horizontal="center"/>
    </xf>
    <xf numFmtId="14" fontId="18" fillId="2" borderId="15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4" fontId="9" fillId="2" borderId="4" xfId="1" applyNumberFormat="1" applyFont="1" applyFill="1" applyBorder="1" applyAlignment="1">
      <alignment horizontal="right" wrapText="1"/>
    </xf>
    <xf numFmtId="14" fontId="9" fillId="2" borderId="14" xfId="1" applyNumberFormat="1" applyFont="1" applyFill="1" applyBorder="1" applyAlignment="1">
      <alignment horizontal="right" wrapText="1"/>
    </xf>
    <xf numFmtId="14" fontId="9" fillId="2" borderId="5" xfId="1" applyNumberFormat="1" applyFont="1" applyFill="1" applyBorder="1" applyAlignment="1">
      <alignment horizontal="right" wrapText="1"/>
    </xf>
    <xf numFmtId="43" fontId="8" fillId="2" borderId="13" xfId="5" applyFont="1" applyFill="1" applyBorder="1" applyAlignment="1">
      <alignment horizontal="center" vertical="center" wrapText="1"/>
    </xf>
    <xf numFmtId="43" fontId="8" fillId="2" borderId="21" xfId="5" applyFont="1" applyFill="1" applyBorder="1" applyAlignment="1">
      <alignment horizontal="center" vertical="center" wrapText="1"/>
    </xf>
    <xf numFmtId="43" fontId="8" fillId="2" borderId="3" xfId="5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43" fontId="28" fillId="2" borderId="0" xfId="1" applyFont="1" applyFill="1" applyBorder="1" applyAlignment="1">
      <alignment horizontal="center"/>
    </xf>
    <xf numFmtId="49" fontId="10" fillId="2" borderId="0" xfId="1" applyNumberFormat="1" applyFont="1" applyFill="1" applyBorder="1" applyAlignment="1">
      <alignment horizontal="center" vertical="top"/>
    </xf>
    <xf numFmtId="49" fontId="26" fillId="2" borderId="0" xfId="0" applyNumberFormat="1" applyFont="1" applyFill="1" applyAlignment="1">
      <alignment horizontal="center"/>
    </xf>
    <xf numFmtId="0" fontId="28" fillId="4" borderId="9" xfId="0" applyFont="1" applyFill="1" applyBorder="1" applyAlignment="1">
      <alignment horizontal="center"/>
    </xf>
    <xf numFmtId="0" fontId="28" fillId="4" borderId="8" xfId="0" applyFont="1" applyFill="1" applyBorder="1" applyAlignment="1">
      <alignment horizontal="center"/>
    </xf>
    <xf numFmtId="43" fontId="28" fillId="4" borderId="8" xfId="0" applyNumberFormat="1" applyFont="1" applyFill="1" applyBorder="1" applyAlignment="1">
      <alignment horizontal="left"/>
    </xf>
    <xf numFmtId="43" fontId="28" fillId="4" borderId="7" xfId="0" applyNumberFormat="1" applyFont="1" applyFill="1" applyBorder="1" applyAlignment="1">
      <alignment horizontal="left"/>
    </xf>
    <xf numFmtId="0" fontId="18" fillId="2" borderId="0" xfId="0" applyFont="1" applyFill="1" applyAlignment="1">
      <alignment horizontal="center"/>
    </xf>
    <xf numFmtId="0" fontId="5" fillId="2" borderId="16" xfId="0" applyFont="1" applyFill="1" applyBorder="1" applyAlignment="1">
      <alignment horizontal="right"/>
    </xf>
    <xf numFmtId="43" fontId="23" fillId="2" borderId="0" xfId="1" applyFont="1" applyFill="1" applyAlignment="1">
      <alignment horizontal="center" vertical="center"/>
    </xf>
    <xf numFmtId="0" fontId="48" fillId="2" borderId="0" xfId="0" applyFont="1" applyFill="1" applyAlignment="1">
      <alignment horizontal="center"/>
    </xf>
    <xf numFmtId="0" fontId="26" fillId="2" borderId="15" xfId="0" applyFont="1" applyFill="1" applyBorder="1" applyAlignment="1">
      <alignment horizontal="center"/>
    </xf>
    <xf numFmtId="0" fontId="41" fillId="2" borderId="13" xfId="0" applyFont="1" applyFill="1" applyBorder="1" applyAlignment="1">
      <alignment horizontal="center" vertical="center" wrapText="1"/>
    </xf>
    <xf numFmtId="0" fontId="41" fillId="2" borderId="21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43" fontId="28" fillId="2" borderId="15" xfId="1" applyFont="1" applyFill="1" applyBorder="1" applyAlignment="1">
      <alignment horizontal="center"/>
    </xf>
    <xf numFmtId="0" fontId="43" fillId="2" borderId="13" xfId="0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0" fontId="42" fillId="2" borderId="16" xfId="0" applyFont="1" applyFill="1" applyBorder="1" applyAlignment="1">
      <alignment horizontal="right"/>
    </xf>
    <xf numFmtId="43" fontId="26" fillId="2" borderId="16" xfId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14" fontId="5" fillId="0" borderId="4" xfId="0" applyNumberFormat="1" applyFont="1" applyBorder="1" applyAlignment="1">
      <alignment horizontal="right"/>
    </xf>
    <xf numFmtId="14" fontId="5" fillId="0" borderId="14" xfId="0" applyNumberFormat="1" applyFont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0" fontId="54" fillId="0" borderId="1" xfId="0" applyFont="1" applyBorder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0" fontId="11" fillId="0" borderId="29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14" fontId="17" fillId="2" borderId="16" xfId="0" applyNumberFormat="1" applyFont="1" applyFill="1" applyBorder="1" applyAlignment="1">
      <alignment horizontal="right"/>
    </xf>
    <xf numFmtId="14" fontId="17" fillId="2" borderId="0" xfId="0" applyNumberFormat="1" applyFont="1" applyFill="1" applyAlignment="1">
      <alignment horizontal="right"/>
    </xf>
    <xf numFmtId="39" fontId="49" fillId="0" borderId="2" xfId="5" applyNumberFormat="1" applyFont="1" applyBorder="1" applyAlignment="1">
      <alignment horizontal="right"/>
    </xf>
    <xf numFmtId="39" fontId="49" fillId="0" borderId="3" xfId="5" applyNumberFormat="1" applyFont="1" applyBorder="1" applyAlignment="1">
      <alignment horizontal="right"/>
    </xf>
    <xf numFmtId="39" fontId="49" fillId="0" borderId="27" xfId="5" applyNumberFormat="1" applyFont="1" applyBorder="1" applyAlignment="1">
      <alignment horizontal="right" vertical="top"/>
    </xf>
    <xf numFmtId="39" fontId="49" fillId="0" borderId="28" xfId="5" applyNumberFormat="1" applyFont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4" fillId="0" borderId="0" xfId="0" applyFont="1"/>
    <xf numFmtId="170" fontId="47" fillId="0" borderId="0" xfId="0" applyNumberFormat="1" applyFont="1"/>
    <xf numFmtId="0" fontId="47" fillId="0" borderId="0" xfId="0" applyFont="1" applyAlignment="1">
      <alignment horizontal="center" readingOrder="1"/>
    </xf>
    <xf numFmtId="0" fontId="47" fillId="0" borderId="0" xfId="0" applyFont="1" applyAlignment="1">
      <alignment wrapText="1"/>
    </xf>
    <xf numFmtId="0" fontId="15" fillId="0" borderId="0" xfId="0" applyFont="1"/>
    <xf numFmtId="170" fontId="55" fillId="0" borderId="0" xfId="0" applyNumberFormat="1" applyFont="1"/>
    <xf numFmtId="0" fontId="47" fillId="0" borderId="34" xfId="0" applyFont="1" applyBorder="1" applyAlignment="1">
      <alignment vertical="center" wrapText="1"/>
    </xf>
    <xf numFmtId="43" fontId="47" fillId="0" borderId="0" xfId="0" applyNumberFormat="1" applyFont="1"/>
    <xf numFmtId="43" fontId="47" fillId="0" borderId="0" xfId="0" applyNumberFormat="1" applyFont="1" applyAlignment="1">
      <alignment horizontal="center" readingOrder="1"/>
    </xf>
    <xf numFmtId="0" fontId="56" fillId="0" borderId="34" xfId="0" applyFont="1" applyBorder="1" applyAlignment="1">
      <alignment wrapText="1"/>
    </xf>
    <xf numFmtId="170" fontId="54" fillId="0" borderId="0" xfId="0" applyNumberFormat="1" applyFont="1"/>
    <xf numFmtId="43" fontId="47" fillId="0" borderId="0" xfId="1" applyFont="1"/>
    <xf numFmtId="170" fontId="0" fillId="0" borderId="0" xfId="0" applyNumberFormat="1"/>
    <xf numFmtId="170" fontId="57" fillId="8" borderId="0" xfId="1" applyNumberFormat="1" applyFont="1" applyFill="1" applyBorder="1" applyAlignment="1">
      <alignment horizontal="center" readingOrder="1"/>
    </xf>
    <xf numFmtId="170" fontId="57" fillId="8" borderId="35" xfId="1" applyNumberFormat="1" applyFont="1" applyFill="1" applyBorder="1" applyAlignment="1">
      <alignment horizontal="center" readingOrder="1"/>
    </xf>
    <xf numFmtId="0" fontId="49" fillId="8" borderId="35" xfId="0" applyFont="1" applyFill="1" applyBorder="1" applyAlignment="1">
      <alignment vertical="center" wrapText="1"/>
    </xf>
    <xf numFmtId="170" fontId="47" fillId="0" borderId="0" xfId="1" applyNumberFormat="1" applyFont="1"/>
    <xf numFmtId="170" fontId="47" fillId="0" borderId="0" xfId="1" applyNumberFormat="1" applyFont="1" applyAlignment="1">
      <alignment horizontal="center" readingOrder="1"/>
    </xf>
    <xf numFmtId="0" fontId="47" fillId="0" borderId="0" xfId="0" applyFont="1" applyAlignment="1">
      <alignment horizontal="left" wrapText="1"/>
    </xf>
    <xf numFmtId="170" fontId="56" fillId="0" borderId="0" xfId="1" applyNumberFormat="1" applyFont="1" applyAlignment="1">
      <alignment horizontal="center" readingOrder="1"/>
    </xf>
    <xf numFmtId="0" fontId="56" fillId="0" borderId="0" xfId="0" applyFont="1" applyAlignment="1">
      <alignment horizontal="left" wrapText="1"/>
    </xf>
    <xf numFmtId="170" fontId="47" fillId="0" borderId="0" xfId="1" applyNumberFormat="1" applyFont="1" applyBorder="1"/>
    <xf numFmtId="170" fontId="47" fillId="0" borderId="0" xfId="1" applyNumberFormat="1" applyFont="1" applyBorder="1" applyAlignment="1">
      <alignment horizontal="center" readingOrder="1"/>
    </xf>
    <xf numFmtId="170" fontId="56" fillId="0" borderId="0" xfId="1" applyNumberFormat="1" applyFont="1" applyBorder="1"/>
    <xf numFmtId="170" fontId="56" fillId="0" borderId="0" xfId="1" applyNumberFormat="1" applyFont="1" applyBorder="1" applyAlignment="1">
      <alignment horizontal="center" readingOrder="1"/>
    </xf>
    <xf numFmtId="0" fontId="56" fillId="0" borderId="36" xfId="0" applyFont="1" applyBorder="1" applyAlignment="1">
      <alignment horizontal="left" wrapText="1"/>
    </xf>
    <xf numFmtId="170" fontId="47" fillId="0" borderId="0" xfId="0" applyNumberFormat="1" applyFont="1" applyAlignment="1">
      <alignment horizontal="center" readingOrder="1"/>
    </xf>
    <xf numFmtId="170" fontId="56" fillId="0" borderId="0" xfId="0" applyNumberFormat="1" applyFont="1" applyAlignment="1">
      <alignment horizontal="center" readingOrder="1"/>
    </xf>
    <xf numFmtId="170" fontId="56" fillId="0" borderId="0" xfId="0" applyNumberFormat="1" applyFont="1"/>
    <xf numFmtId="170" fontId="47" fillId="0" borderId="0" xfId="1" applyNumberFormat="1" applyFont="1" applyBorder="1" applyAlignment="1">
      <alignment horizontal="center" vertical="center"/>
    </xf>
    <xf numFmtId="43" fontId="47" fillId="0" borderId="0" xfId="1" applyFont="1" applyBorder="1"/>
    <xf numFmtId="43" fontId="56" fillId="0" borderId="0" xfId="1" applyFont="1" applyBorder="1"/>
    <xf numFmtId="171" fontId="53" fillId="0" borderId="0" xfId="0" applyNumberFormat="1" applyFont="1"/>
    <xf numFmtId="171" fontId="56" fillId="0" borderId="0" xfId="0" applyNumberFormat="1" applyFont="1"/>
    <xf numFmtId="171" fontId="56" fillId="0" borderId="0" xfId="0" applyNumberFormat="1" applyFont="1" applyAlignment="1">
      <alignment horizontal="center" readingOrder="1"/>
    </xf>
    <xf numFmtId="0" fontId="58" fillId="9" borderId="0" xfId="0" applyFont="1" applyFill="1" applyAlignment="1">
      <alignment horizontal="center"/>
    </xf>
    <xf numFmtId="0" fontId="58" fillId="9" borderId="37" xfId="0" applyFont="1" applyFill="1" applyBorder="1" applyAlignment="1">
      <alignment horizontal="center"/>
    </xf>
    <xf numFmtId="0" fontId="57" fillId="9" borderId="38" xfId="0" applyFont="1" applyFill="1" applyBorder="1" applyAlignment="1">
      <alignment horizontal="center"/>
    </xf>
    <xf numFmtId="0" fontId="57" fillId="9" borderId="37" xfId="0" applyFont="1" applyFill="1" applyBorder="1" applyAlignment="1">
      <alignment horizontal="center"/>
    </xf>
    <xf numFmtId="170" fontId="57" fillId="9" borderId="38" xfId="0" applyNumberFormat="1" applyFont="1" applyFill="1" applyBorder="1" applyAlignment="1">
      <alignment horizontal="center"/>
    </xf>
    <xf numFmtId="43" fontId="57" fillId="10" borderId="39" xfId="1" applyFont="1" applyFill="1" applyBorder="1" applyAlignment="1">
      <alignment horizontal="center" vertical="center" wrapText="1"/>
    </xf>
    <xf numFmtId="43" fontId="57" fillId="10" borderId="39" xfId="1" applyFont="1" applyFill="1" applyBorder="1" applyAlignment="1">
      <alignment horizontal="center" vertical="center" wrapText="1" readingOrder="1"/>
    </xf>
    <xf numFmtId="0" fontId="57" fillId="10" borderId="40" xfId="0" applyFont="1" applyFill="1" applyBorder="1" applyAlignment="1">
      <alignment horizontal="center" vertical="center" wrapText="1"/>
    </xf>
    <xf numFmtId="0" fontId="58" fillId="9" borderId="0" xfId="0" applyFont="1" applyFill="1" applyAlignment="1">
      <alignment horizontal="center" vertical="center"/>
    </xf>
    <xf numFmtId="0" fontId="58" fillId="9" borderId="41" xfId="0" applyFont="1" applyFill="1" applyBorder="1" applyAlignment="1">
      <alignment horizontal="center" vertical="center"/>
    </xf>
    <xf numFmtId="0" fontId="58" fillId="9" borderId="42" xfId="0" applyFont="1" applyFill="1" applyBorder="1" applyAlignment="1">
      <alignment horizontal="center" vertical="center"/>
    </xf>
    <xf numFmtId="0" fontId="58" fillId="9" borderId="43" xfId="0" applyFont="1" applyFill="1" applyBorder="1" applyAlignment="1">
      <alignment horizontal="center" vertical="center"/>
    </xf>
    <xf numFmtId="43" fontId="57" fillId="10" borderId="40" xfId="1" applyFont="1" applyFill="1" applyBorder="1" applyAlignment="1">
      <alignment horizontal="center" vertical="center" wrapText="1"/>
    </xf>
    <xf numFmtId="43" fontId="57" fillId="10" borderId="40" xfId="1" applyFont="1" applyFill="1" applyBorder="1" applyAlignment="1">
      <alignment horizontal="center" vertical="center" wrapText="1" readingOrder="1"/>
    </xf>
    <xf numFmtId="0" fontId="59" fillId="0" borderId="0" xfId="0" applyFont="1" applyAlignment="1">
      <alignment horizontal="center" vertical="top" wrapText="1" readingOrder="1"/>
    </xf>
    <xf numFmtId="0" fontId="59" fillId="0" borderId="0" xfId="0" applyFont="1" applyAlignment="1">
      <alignment horizontal="center" vertical="top" wrapText="1" readingOrder="1"/>
    </xf>
    <xf numFmtId="0" fontId="59" fillId="0" borderId="44" xfId="0" applyFont="1" applyBorder="1" applyAlignment="1">
      <alignment horizontal="center" vertical="top" wrapText="1" readingOrder="1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44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 wrapText="1" readingOrder="1"/>
    </xf>
    <xf numFmtId="0" fontId="59" fillId="0" borderId="0" xfId="0" applyFont="1" applyAlignment="1">
      <alignment horizontal="center" vertical="center" wrapText="1" readingOrder="1"/>
    </xf>
    <xf numFmtId="0" fontId="59" fillId="0" borderId="44" xfId="0" applyFont="1" applyBorder="1" applyAlignment="1">
      <alignment horizontal="center" vertical="center" wrapText="1" readingOrder="1"/>
    </xf>
  </cellXfs>
  <cellStyles count="46">
    <cellStyle name="Comma 2" xfId="15" xr:uid="{00000000-0005-0000-0000-000000000000}"/>
    <cellStyle name="Millares" xfId="1" builtinId="3"/>
    <cellStyle name="Millares 2" xfId="2" xr:uid="{00000000-0005-0000-0000-000002000000}"/>
    <cellStyle name="Millares 2 2" xfId="44" xr:uid="{00000000-0005-0000-0000-000003000000}"/>
    <cellStyle name="Millares 3" xfId="5" xr:uid="{00000000-0005-0000-0000-000004000000}"/>
    <cellStyle name="Millares 3 2" xfId="45" xr:uid="{00000000-0005-0000-0000-000005000000}"/>
    <cellStyle name="Millares 4" xfId="4" xr:uid="{00000000-0005-0000-0000-000006000000}"/>
    <cellStyle name="Millares 5" xfId="43" xr:uid="{00000000-0005-0000-0000-000007000000}"/>
    <cellStyle name="Moneda 2" xfId="7" xr:uid="{00000000-0005-0000-0000-000008000000}"/>
    <cellStyle name="Moneda 3" xfId="6" xr:uid="{00000000-0005-0000-0000-000009000000}"/>
    <cellStyle name="Normal" xfId="0" builtinId="0"/>
    <cellStyle name="Normal 10" xfId="3" xr:uid="{00000000-0005-0000-0000-00000B000000}"/>
    <cellStyle name="Normal 2" xfId="8" xr:uid="{00000000-0005-0000-0000-00000C000000}"/>
    <cellStyle name="Normal 3" xfId="9" xr:uid="{00000000-0005-0000-0000-00000D000000}"/>
    <cellStyle name="Normal 3 2" xfId="10" xr:uid="{00000000-0005-0000-0000-00000E000000}"/>
    <cellStyle name="Normal 4" xfId="11" xr:uid="{00000000-0005-0000-0000-00000F000000}"/>
    <cellStyle name="Normal 5" xfId="12" xr:uid="{00000000-0005-0000-0000-000010000000}"/>
    <cellStyle name="Normal 6" xfId="13" xr:uid="{00000000-0005-0000-0000-000011000000}"/>
    <cellStyle name="Normal 7" xfId="14" xr:uid="{00000000-0005-0000-0000-000012000000}"/>
    <cellStyle name="Normal 8" xfId="16" xr:uid="{00000000-0005-0000-0000-000013000000}"/>
    <cellStyle name="Normal 9" xfId="42" xr:uid="{00000000-0005-0000-0000-000014000000}"/>
    <cellStyle name="S0" xfId="17" xr:uid="{00000000-0005-0000-0000-000015000000}"/>
    <cellStyle name="S1" xfId="18" xr:uid="{00000000-0005-0000-0000-000016000000}"/>
    <cellStyle name="S10" xfId="19" xr:uid="{00000000-0005-0000-0000-000017000000}"/>
    <cellStyle name="S11" xfId="20" xr:uid="{00000000-0005-0000-0000-000018000000}"/>
    <cellStyle name="S12" xfId="21" xr:uid="{00000000-0005-0000-0000-000019000000}"/>
    <cellStyle name="S13" xfId="22" xr:uid="{00000000-0005-0000-0000-00001A000000}"/>
    <cellStyle name="S14" xfId="23" xr:uid="{00000000-0005-0000-0000-00001B000000}"/>
    <cellStyle name="S15" xfId="24" xr:uid="{00000000-0005-0000-0000-00001C000000}"/>
    <cellStyle name="S16" xfId="25" xr:uid="{00000000-0005-0000-0000-00001D000000}"/>
    <cellStyle name="S17" xfId="26" xr:uid="{00000000-0005-0000-0000-00001E000000}"/>
    <cellStyle name="S18" xfId="27" xr:uid="{00000000-0005-0000-0000-00001F000000}"/>
    <cellStyle name="S19" xfId="28" xr:uid="{00000000-0005-0000-0000-000020000000}"/>
    <cellStyle name="S2" xfId="29" xr:uid="{00000000-0005-0000-0000-000021000000}"/>
    <cellStyle name="S20" xfId="30" xr:uid="{00000000-0005-0000-0000-000022000000}"/>
    <cellStyle name="S21" xfId="31" xr:uid="{00000000-0005-0000-0000-000023000000}"/>
    <cellStyle name="S22" xfId="32" xr:uid="{00000000-0005-0000-0000-000024000000}"/>
    <cellStyle name="S23" xfId="33" xr:uid="{00000000-0005-0000-0000-000025000000}"/>
    <cellStyle name="S24" xfId="34" xr:uid="{00000000-0005-0000-0000-000026000000}"/>
    <cellStyle name="S3" xfId="35" xr:uid="{00000000-0005-0000-0000-000027000000}"/>
    <cellStyle name="S4" xfId="36" xr:uid="{00000000-0005-0000-0000-000028000000}"/>
    <cellStyle name="S5" xfId="37" xr:uid="{00000000-0005-0000-0000-000029000000}"/>
    <cellStyle name="S6" xfId="38" xr:uid="{00000000-0005-0000-0000-00002A000000}"/>
    <cellStyle name="S7" xfId="39" xr:uid="{00000000-0005-0000-0000-00002B000000}"/>
    <cellStyle name="S8" xfId="40" xr:uid="{00000000-0005-0000-0000-00002C000000}"/>
    <cellStyle name="S9" xfId="41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</xdr:row>
      <xdr:rowOff>123825</xdr:rowOff>
    </xdr:from>
    <xdr:to>
      <xdr:col>6</xdr:col>
      <xdr:colOff>209551</xdr:colOff>
      <xdr:row>10</xdr:row>
      <xdr:rowOff>161925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3425" y="314325"/>
          <a:ext cx="5400676" cy="1800225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DOLAR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NO.010-238720-6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31 de enero 2026 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1301751</xdr:colOff>
      <xdr:row>3</xdr:row>
      <xdr:rowOff>28575</xdr:rowOff>
    </xdr:from>
    <xdr:to>
      <xdr:col>3</xdr:col>
      <xdr:colOff>587375</xdr:colOff>
      <xdr:row>8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9626" y="600075"/>
          <a:ext cx="2143124" cy="1066800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68</xdr:row>
      <xdr:rowOff>63500</xdr:rowOff>
    </xdr:from>
    <xdr:to>
      <xdr:col>5</xdr:col>
      <xdr:colOff>2222500</xdr:colOff>
      <xdr:row>77</xdr:row>
      <xdr:rowOff>149226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6250" y="12668250"/>
          <a:ext cx="7858125" cy="1800226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        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  CUENTA NOMINA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NO.010-500126-0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Al 31 de enero 2026 </a:t>
          </a:r>
        </a:p>
        <a:p>
          <a:pPr algn="ctr"/>
          <a:r>
            <a:rPr lang="es-DO" sz="1100" b="1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RD$</a:t>
          </a:r>
          <a:r>
            <a:rPr kumimoji="0" lang="es-DO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444500</xdr:colOff>
      <xdr:row>69</xdr:row>
      <xdr:rowOff>79375</xdr:rowOff>
    </xdr:from>
    <xdr:to>
      <xdr:col>2</xdr:col>
      <xdr:colOff>908049</xdr:colOff>
      <xdr:row>76</xdr:row>
      <xdr:rowOff>22225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2375" y="12874625"/>
          <a:ext cx="1828799" cy="1276350"/>
        </a:xfrm>
        <a:prstGeom prst="rect">
          <a:avLst/>
        </a:prstGeom>
      </xdr:spPr>
    </xdr:pic>
    <xdr:clientData/>
  </xdr:twoCellAnchor>
  <xdr:twoCellAnchor>
    <xdr:from>
      <xdr:col>0</xdr:col>
      <xdr:colOff>412750</xdr:colOff>
      <xdr:row>505</xdr:row>
      <xdr:rowOff>79375</xdr:rowOff>
    </xdr:from>
    <xdr:to>
      <xdr:col>5</xdr:col>
      <xdr:colOff>777875</xdr:colOff>
      <xdr:row>515</xdr:row>
      <xdr:rowOff>22226</xdr:rowOff>
    </xdr:to>
    <xdr:sp macro="" textlink="">
      <xdr:nvSpPr>
        <xdr:cNvPr id="7" name="1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12750" y="122999500"/>
          <a:ext cx="8143875" cy="1847851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Operaciones 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 010-500107-4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31 de enero 2026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809625</xdr:colOff>
      <xdr:row>507</xdr:row>
      <xdr:rowOff>0</xdr:rowOff>
    </xdr:from>
    <xdr:to>
      <xdr:col>2</xdr:col>
      <xdr:colOff>825500</xdr:colOff>
      <xdr:row>513</xdr:row>
      <xdr:rowOff>66675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0" y="123301125"/>
          <a:ext cx="1381125" cy="12096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581</xdr:row>
      <xdr:rowOff>0</xdr:rowOff>
    </xdr:from>
    <xdr:to>
      <xdr:col>5</xdr:col>
      <xdr:colOff>492125</xdr:colOff>
      <xdr:row>589</xdr:row>
      <xdr:rowOff>171450</xdr:rowOff>
    </xdr:to>
    <xdr:sp macro="" textlink="">
      <xdr:nvSpPr>
        <xdr:cNvPr id="9" name="1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77875" y="142224125"/>
          <a:ext cx="7493000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SUPERVISION DE OBRAS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NO.010-237347-7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Relacion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31 de enero 2026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841375</xdr:colOff>
      <xdr:row>582</xdr:row>
      <xdr:rowOff>15875</xdr:rowOff>
    </xdr:from>
    <xdr:ext cx="1657349" cy="1219200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142430500"/>
          <a:ext cx="1657349" cy="12192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624</xdr:row>
      <xdr:rowOff>0</xdr:rowOff>
    </xdr:from>
    <xdr:to>
      <xdr:col>5</xdr:col>
      <xdr:colOff>285750</xdr:colOff>
      <xdr:row>632</xdr:row>
      <xdr:rowOff>171450</xdr:rowOff>
    </xdr:to>
    <xdr:sp macro="" textlink="">
      <xdr:nvSpPr>
        <xdr:cNvPr id="11" name="1 Rectángulo redondead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77875" y="151479250"/>
          <a:ext cx="7286625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COLECTORA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 9604191585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Relación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31 de enero 2026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952500</xdr:colOff>
      <xdr:row>625</xdr:row>
      <xdr:rowOff>31750</xdr:rowOff>
    </xdr:from>
    <xdr:ext cx="1657349" cy="1219200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0375" y="151701500"/>
          <a:ext cx="1657349" cy="1219200"/>
        </a:xfrm>
        <a:prstGeom prst="rect">
          <a:avLst/>
        </a:prstGeom>
      </xdr:spPr>
    </xdr:pic>
    <xdr:clientData/>
  </xdr:oneCellAnchor>
  <xdr:twoCellAnchor>
    <xdr:from>
      <xdr:col>0</xdr:col>
      <xdr:colOff>476250</xdr:colOff>
      <xdr:row>666</xdr:row>
      <xdr:rowOff>222250</xdr:rowOff>
    </xdr:from>
    <xdr:to>
      <xdr:col>6</xdr:col>
      <xdr:colOff>133349</xdr:colOff>
      <xdr:row>675</xdr:row>
      <xdr:rowOff>144691</xdr:rowOff>
    </xdr:to>
    <xdr:sp macro="" textlink="">
      <xdr:nvSpPr>
        <xdr:cNvPr id="13" name="1 Rectángulo redondead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0" y="161083625"/>
          <a:ext cx="10372724" cy="1684566"/>
        </a:xfrm>
        <a:prstGeom prst="round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2000" b="1" i="1">
              <a:solidFill>
                <a:sysClr val="windowText" lastClr="000000"/>
              </a:solidFill>
              <a:latin typeface="+mn-lt"/>
            </a:rPr>
            <a:t>Autoridad</a:t>
          </a:r>
          <a:r>
            <a:rPr lang="es-DO" sz="2000" b="1" i="1" baseline="0">
              <a:solidFill>
                <a:sysClr val="windowText" lastClr="000000"/>
              </a:solidFill>
              <a:latin typeface="+mn-lt"/>
            </a:rPr>
            <a:t> Portuaria Dominicana </a:t>
          </a:r>
        </a:p>
        <a:p>
          <a:pPr algn="ctr"/>
          <a:r>
            <a:rPr lang="es-MX" sz="2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Relacion de Egresos 31</a:t>
          </a:r>
          <a:r>
            <a:rPr lang="es-MX" sz="2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2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es-MX" sz="2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Enero </a:t>
          </a:r>
          <a:r>
            <a:rPr lang="es-MX" sz="20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2026</a:t>
          </a:r>
          <a:endParaRPr lang="es-DO" sz="2000" b="1" i="1" baseline="0">
            <a:solidFill>
              <a:schemeClr val="tx1"/>
            </a:solidFill>
            <a:latin typeface="+mn-lt"/>
          </a:endParaRPr>
        </a:p>
      </xdr:txBody>
    </xdr:sp>
    <xdr:clientData/>
  </xdr:twoCellAnchor>
  <xdr:oneCellAnchor>
    <xdr:from>
      <xdr:col>1</xdr:col>
      <xdr:colOff>825500</xdr:colOff>
      <xdr:row>667</xdr:row>
      <xdr:rowOff>95250</xdr:rowOff>
    </xdr:from>
    <xdr:ext cx="1657349" cy="1219200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375" y="161194750"/>
          <a:ext cx="1657349" cy="1219200"/>
        </a:xfrm>
        <a:prstGeom prst="rect">
          <a:avLst/>
        </a:prstGeom>
      </xdr:spPr>
    </xdr:pic>
    <xdr:clientData/>
  </xdr:oneCellAnchor>
  <xdr:twoCellAnchor editAs="oneCell">
    <xdr:from>
      <xdr:col>1</xdr:col>
      <xdr:colOff>1111250</xdr:colOff>
      <xdr:row>716</xdr:row>
      <xdr:rowOff>15875</xdr:rowOff>
    </xdr:from>
    <xdr:to>
      <xdr:col>2</xdr:col>
      <xdr:colOff>1490129</xdr:colOff>
      <xdr:row>727</xdr:row>
      <xdr:rowOff>102305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9125" y="139731750"/>
          <a:ext cx="1744129" cy="2181930"/>
        </a:xfrm>
        <a:prstGeom prst="rect">
          <a:avLst/>
        </a:prstGeom>
      </xdr:spPr>
    </xdr:pic>
    <xdr:clientData/>
  </xdr:twoCellAnchor>
  <xdr:twoCellAnchor>
    <xdr:from>
      <xdr:col>4</xdr:col>
      <xdr:colOff>142875</xdr:colOff>
      <xdr:row>715</xdr:row>
      <xdr:rowOff>158750</xdr:rowOff>
    </xdr:from>
    <xdr:to>
      <xdr:col>5</xdr:col>
      <xdr:colOff>434064</xdr:colOff>
      <xdr:row>727</xdr:row>
      <xdr:rowOff>33578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5476875" y="139684125"/>
          <a:ext cx="3212189" cy="2160828"/>
          <a:chOff x="0" y="0"/>
          <a:chExt cx="3032125" cy="1390650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105025" cy="1247775"/>
          </a:xfrm>
          <a:prstGeom prst="rect">
            <a:avLst/>
          </a:prstGeom>
        </xdr:spPr>
      </xdr:pic>
      <xdr:pic>
        <xdr:nvPicPr>
          <xdr:cNvPr id="19" name="Imagen 18" descr="Imagen que contiene Círculo&#10;&#10;Descripción generada automáticamente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7850" y="171450"/>
            <a:ext cx="1184275" cy="12192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1506682</xdr:colOff>
      <xdr:row>80</xdr:row>
      <xdr:rowOff>554180</xdr:rowOff>
    </xdr:from>
    <xdr:to>
      <xdr:col>5</xdr:col>
      <xdr:colOff>1057051</xdr:colOff>
      <xdr:row>82</xdr:row>
      <xdr:rowOff>1275174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6A1144-94FE-4DBF-85AF-B6CFF929E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8182" y="20920362"/>
          <a:ext cx="4243596" cy="2193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1559913</xdr:colOff>
      <xdr:row>80</xdr:row>
      <xdr:rowOff>595745</xdr:rowOff>
    </xdr:from>
    <xdr:to>
      <xdr:col>9</xdr:col>
      <xdr:colOff>768881</xdr:colOff>
      <xdr:row>82</xdr:row>
      <xdr:rowOff>801615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757A1-3E2A-4549-B86A-7120CD50C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4640" y="20961927"/>
          <a:ext cx="3850241" cy="1677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263356</xdr:colOff>
      <xdr:row>80</xdr:row>
      <xdr:rowOff>455592</xdr:rowOff>
    </xdr:from>
    <xdr:to>
      <xdr:col>11</xdr:col>
      <xdr:colOff>69272</xdr:colOff>
      <xdr:row>82</xdr:row>
      <xdr:rowOff>953826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838E8F-7F3D-4D04-9C92-6F7A344D4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9356" y="20821774"/>
          <a:ext cx="1866780" cy="1970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714"/>
  <sheetViews>
    <sheetView showGridLines="0" tabSelected="1" view="pageBreakPreview" topLeftCell="A668" zoomScale="60" zoomScaleNormal="100" workbookViewId="0">
      <selection activeCell="F712" sqref="F712"/>
    </sheetView>
  </sheetViews>
  <sheetFormatPr baseColWidth="10" defaultRowHeight="15" x14ac:dyDescent="0.25"/>
  <cols>
    <col min="1" max="1" width="11.5703125" bestFit="1" customWidth="1"/>
    <col min="2" max="2" width="20.42578125" customWidth="1"/>
    <col min="3" max="3" width="22.28515625" customWidth="1"/>
    <col min="4" max="4" width="25.5703125" customWidth="1"/>
    <col min="5" max="5" width="43.7109375" customWidth="1"/>
    <col min="6" max="6" width="44" customWidth="1"/>
    <col min="7" max="7" width="13.5703125" customWidth="1"/>
    <col min="8" max="8" width="14.5703125" customWidth="1"/>
  </cols>
  <sheetData>
    <row r="4" spans="1:8" x14ac:dyDescent="0.25">
      <c r="A4" s="1"/>
      <c r="B4" s="277"/>
      <c r="C4" s="277"/>
      <c r="D4" s="277"/>
      <c r="E4" s="277"/>
      <c r="F4" s="277"/>
      <c r="G4" s="277"/>
      <c r="H4" s="277"/>
    </row>
    <row r="5" spans="1:8" x14ac:dyDescent="0.25">
      <c r="A5" s="1"/>
      <c r="B5" s="277"/>
      <c r="C5" s="277"/>
      <c r="D5" s="277"/>
      <c r="E5" s="277"/>
      <c r="F5" s="277"/>
      <c r="G5" s="277"/>
      <c r="H5" s="277"/>
    </row>
    <row r="6" spans="1:8" x14ac:dyDescent="0.25">
      <c r="A6" s="1"/>
      <c r="B6" s="277"/>
      <c r="C6" s="277"/>
      <c r="D6" s="277"/>
      <c r="E6" s="277"/>
      <c r="F6" s="277"/>
      <c r="G6" s="277"/>
      <c r="H6" s="277"/>
    </row>
    <row r="7" spans="1:8" x14ac:dyDescent="0.25">
      <c r="A7" s="1"/>
      <c r="B7" s="278"/>
      <c r="C7" s="278"/>
      <c r="D7" s="278"/>
      <c r="E7" s="278"/>
      <c r="F7" s="278"/>
      <c r="G7" s="278"/>
      <c r="H7" s="278"/>
    </row>
    <row r="8" spans="1:8" x14ac:dyDescent="0.25">
      <c r="A8" s="1"/>
      <c r="B8" s="4"/>
      <c r="C8" s="4"/>
      <c r="D8" s="4"/>
      <c r="E8" s="4"/>
      <c r="F8" s="4"/>
      <c r="G8" s="4"/>
      <c r="H8" s="4"/>
    </row>
    <row r="9" spans="1:8" x14ac:dyDescent="0.25">
      <c r="A9" s="1"/>
      <c r="B9" s="4"/>
      <c r="C9" s="4"/>
      <c r="D9" s="4"/>
      <c r="E9" s="4"/>
      <c r="F9" s="4"/>
      <c r="G9" s="4"/>
      <c r="H9" s="4"/>
    </row>
    <row r="10" spans="1:8" ht="18.75" x14ac:dyDescent="0.3">
      <c r="B10" s="247"/>
      <c r="C10" s="247"/>
      <c r="D10" s="247"/>
      <c r="E10" s="247"/>
      <c r="F10" s="247"/>
    </row>
    <row r="11" spans="1:8" ht="18.75" x14ac:dyDescent="0.3">
      <c r="B11" s="8"/>
      <c r="C11" s="8"/>
      <c r="D11" s="8"/>
      <c r="E11" s="8"/>
      <c r="F11" s="8"/>
    </row>
    <row r="12" spans="1:8" ht="19.5" thickBot="1" x14ac:dyDescent="0.35">
      <c r="B12" s="247" t="s">
        <v>16</v>
      </c>
      <c r="C12" s="247"/>
      <c r="D12" s="247"/>
      <c r="E12" s="247"/>
      <c r="F12" s="247"/>
    </row>
    <row r="13" spans="1:8" ht="16.5" thickBot="1" x14ac:dyDescent="0.3">
      <c r="B13" s="112" t="s">
        <v>1</v>
      </c>
      <c r="C13" s="113" t="s">
        <v>2</v>
      </c>
      <c r="D13" s="114" t="s">
        <v>3</v>
      </c>
      <c r="E13" s="114" t="s">
        <v>18</v>
      </c>
      <c r="F13" s="115" t="s">
        <v>4</v>
      </c>
    </row>
    <row r="14" spans="1:8" x14ac:dyDescent="0.25">
      <c r="B14" s="168" t="s">
        <v>76</v>
      </c>
      <c r="C14" s="182">
        <v>46038</v>
      </c>
      <c r="D14" s="192">
        <v>60</v>
      </c>
      <c r="E14" s="193">
        <v>63.383333333300001</v>
      </c>
      <c r="F14" s="190">
        <f>SUM(D14*E14)</f>
        <v>3802.999999998</v>
      </c>
    </row>
    <row r="15" spans="1:8" x14ac:dyDescent="0.25">
      <c r="B15" s="152" t="s">
        <v>77</v>
      </c>
      <c r="C15" s="149">
        <v>46051</v>
      </c>
      <c r="D15" s="169">
        <v>100</v>
      </c>
      <c r="E15" s="194">
        <v>62.84</v>
      </c>
      <c r="F15" s="191">
        <f t="shared" ref="F15" si="0">+D15*E15</f>
        <v>6284</v>
      </c>
    </row>
    <row r="16" spans="1:8" ht="15.75" thickBot="1" x14ac:dyDescent="0.3">
      <c r="B16" s="272" t="s">
        <v>36</v>
      </c>
      <c r="C16" s="272"/>
      <c r="D16" s="184">
        <f>SUM(D14:D15)</f>
        <v>160</v>
      </c>
      <c r="E16" s="184"/>
      <c r="F16" s="184">
        <f>SUM(F14:F15)</f>
        <v>10086.999999997999</v>
      </c>
    </row>
    <row r="17" spans="2:7" ht="15.75" thickTop="1" x14ac:dyDescent="0.25">
      <c r="B17" s="5"/>
      <c r="C17" s="5"/>
      <c r="D17" s="6"/>
      <c r="E17" s="7"/>
      <c r="F17" s="3"/>
    </row>
    <row r="18" spans="2:7" x14ac:dyDescent="0.25">
      <c r="B18" s="5"/>
      <c r="C18" s="5"/>
      <c r="D18" s="6"/>
      <c r="E18" s="7"/>
      <c r="F18" s="3"/>
    </row>
    <row r="19" spans="2:7" ht="19.5" thickBot="1" x14ac:dyDescent="0.35">
      <c r="B19" s="228" t="s">
        <v>17</v>
      </c>
      <c r="C19" s="228"/>
      <c r="D19" s="228"/>
      <c r="E19" s="228"/>
      <c r="F19" s="228"/>
    </row>
    <row r="20" spans="2:7" ht="16.5" thickBot="1" x14ac:dyDescent="0.3">
      <c r="B20" s="112" t="s">
        <v>1</v>
      </c>
      <c r="C20" s="113" t="s">
        <v>2</v>
      </c>
      <c r="D20" s="114" t="s">
        <v>3</v>
      </c>
      <c r="E20" s="114" t="s">
        <v>18</v>
      </c>
      <c r="F20" s="115" t="s">
        <v>4</v>
      </c>
    </row>
    <row r="21" spans="2:7" s="111" customFormat="1" ht="15.75" x14ac:dyDescent="0.25">
      <c r="B21" s="168" t="s">
        <v>70</v>
      </c>
      <c r="C21" s="182">
        <v>46028</v>
      </c>
      <c r="D21" s="147">
        <v>140</v>
      </c>
      <c r="E21" s="148">
        <v>63.29</v>
      </c>
      <c r="F21" s="183">
        <f t="shared" ref="F21:F26" si="1">SUM(D21*E21)</f>
        <v>8860.6</v>
      </c>
    </row>
    <row r="22" spans="2:7" s="111" customFormat="1" ht="15.75" x14ac:dyDescent="0.25">
      <c r="B22" s="168" t="s">
        <v>71</v>
      </c>
      <c r="C22" s="182">
        <v>46030</v>
      </c>
      <c r="D22" s="147">
        <v>30</v>
      </c>
      <c r="E22" s="148">
        <v>63.29</v>
      </c>
      <c r="F22" s="183">
        <f t="shared" si="1"/>
        <v>1898.7</v>
      </c>
    </row>
    <row r="23" spans="2:7" s="111" customFormat="1" ht="15.75" x14ac:dyDescent="0.25">
      <c r="B23" s="168" t="s">
        <v>72</v>
      </c>
      <c r="C23" s="182">
        <v>46038</v>
      </c>
      <c r="D23" s="147">
        <v>100</v>
      </c>
      <c r="E23" s="148">
        <v>63.52</v>
      </c>
      <c r="F23" s="183">
        <f t="shared" si="1"/>
        <v>6352</v>
      </c>
    </row>
    <row r="24" spans="2:7" s="111" customFormat="1" ht="15.75" x14ac:dyDescent="0.25">
      <c r="B24" s="168" t="s">
        <v>73</v>
      </c>
      <c r="C24" s="182">
        <v>46042</v>
      </c>
      <c r="D24" s="147">
        <v>130</v>
      </c>
      <c r="E24" s="148">
        <v>63.21</v>
      </c>
      <c r="F24" s="183">
        <f t="shared" si="1"/>
        <v>8217.2999999999993</v>
      </c>
    </row>
    <row r="25" spans="2:7" s="111" customFormat="1" ht="15.75" x14ac:dyDescent="0.25">
      <c r="B25" s="168" t="s">
        <v>74</v>
      </c>
      <c r="C25" s="182">
        <v>46049</v>
      </c>
      <c r="D25" s="147">
        <v>110</v>
      </c>
      <c r="E25" s="148">
        <v>62.72</v>
      </c>
      <c r="F25" s="183">
        <f t="shared" si="1"/>
        <v>6899.2</v>
      </c>
    </row>
    <row r="26" spans="2:7" s="111" customFormat="1" ht="15.75" x14ac:dyDescent="0.25">
      <c r="B26" s="168" t="s">
        <v>75</v>
      </c>
      <c r="C26" s="182">
        <v>46051</v>
      </c>
      <c r="D26" s="147">
        <v>100</v>
      </c>
      <c r="E26" s="153">
        <v>62.77</v>
      </c>
      <c r="F26" s="183">
        <f t="shared" si="1"/>
        <v>6277</v>
      </c>
    </row>
    <row r="27" spans="2:7" ht="15.75" thickBot="1" x14ac:dyDescent="0.3">
      <c r="B27" s="271" t="s">
        <v>10</v>
      </c>
      <c r="C27" s="271"/>
      <c r="D27" s="184">
        <f>SUM(D21:D26)</f>
        <v>610</v>
      </c>
      <c r="E27" s="184"/>
      <c r="F27" s="184">
        <f>SUM(F21:F26)</f>
        <v>38504.800000000003</v>
      </c>
    </row>
    <row r="28" spans="2:7" ht="19.5" thickTop="1" x14ac:dyDescent="0.3">
      <c r="B28" s="31"/>
      <c r="C28" s="31"/>
      <c r="D28" s="32"/>
      <c r="E28" s="32"/>
      <c r="F28" s="3"/>
    </row>
    <row r="29" spans="2:7" ht="18.75" x14ac:dyDescent="0.3">
      <c r="B29" s="31"/>
      <c r="C29" s="31"/>
      <c r="D29" s="32"/>
      <c r="E29" s="32"/>
      <c r="F29" s="3"/>
    </row>
    <row r="30" spans="2:7" ht="19.5" thickBot="1" x14ac:dyDescent="0.35">
      <c r="B30" s="228" t="s">
        <v>24</v>
      </c>
      <c r="C30" s="228"/>
      <c r="D30" s="228"/>
      <c r="E30" s="228"/>
      <c r="F30" s="228"/>
      <c r="G30" s="33"/>
    </row>
    <row r="31" spans="2:7" s="117" customFormat="1" ht="16.5" thickBot="1" x14ac:dyDescent="0.3">
      <c r="B31" s="112" t="s">
        <v>1</v>
      </c>
      <c r="C31" s="113" t="s">
        <v>2</v>
      </c>
      <c r="D31" s="114" t="s">
        <v>3</v>
      </c>
      <c r="E31" s="114" t="s">
        <v>18</v>
      </c>
      <c r="F31" s="115" t="s">
        <v>4</v>
      </c>
      <c r="G31" s="116"/>
    </row>
    <row r="32" spans="2:7" s="117" customFormat="1" ht="15.75" x14ac:dyDescent="0.2">
      <c r="B32" s="168" t="s">
        <v>78</v>
      </c>
      <c r="C32" s="182">
        <v>46024</v>
      </c>
      <c r="D32" s="169">
        <v>33</v>
      </c>
      <c r="E32" s="189">
        <v>63.29</v>
      </c>
      <c r="F32" s="147">
        <f>SUM(D32*E32)</f>
        <v>2088.5700000000002</v>
      </c>
      <c r="G32" s="116"/>
    </row>
    <row r="33" spans="2:7" s="117" customFormat="1" ht="15.75" x14ac:dyDescent="0.2">
      <c r="B33" s="168" t="s">
        <v>79</v>
      </c>
      <c r="C33" s="182">
        <v>46024</v>
      </c>
      <c r="D33" s="169">
        <v>30</v>
      </c>
      <c r="E33" s="189">
        <v>63.29</v>
      </c>
      <c r="F33" s="147">
        <f t="shared" ref="F33:F35" si="2">SUM(D33*E33)</f>
        <v>1898.7</v>
      </c>
      <c r="G33" s="116"/>
    </row>
    <row r="34" spans="2:7" s="117" customFormat="1" ht="15.75" x14ac:dyDescent="0.2">
      <c r="B34" s="168" t="s">
        <v>80</v>
      </c>
      <c r="C34" s="182">
        <v>46029</v>
      </c>
      <c r="D34" s="169">
        <v>26</v>
      </c>
      <c r="E34" s="195">
        <v>63.29</v>
      </c>
      <c r="F34" s="147">
        <f t="shared" si="2"/>
        <v>1645.54</v>
      </c>
      <c r="G34" s="116"/>
    </row>
    <row r="35" spans="2:7" s="117" customFormat="1" ht="15.75" x14ac:dyDescent="0.2">
      <c r="B35" s="168" t="s">
        <v>81</v>
      </c>
      <c r="C35" s="182">
        <v>46051</v>
      </c>
      <c r="D35" s="147">
        <v>26</v>
      </c>
      <c r="E35" s="196">
        <v>62.77</v>
      </c>
      <c r="F35" s="147">
        <f t="shared" si="2"/>
        <v>1632.02</v>
      </c>
      <c r="G35" s="116"/>
    </row>
    <row r="36" spans="2:7" ht="19.5" thickBot="1" x14ac:dyDescent="0.35">
      <c r="B36" s="229" t="s">
        <v>36</v>
      </c>
      <c r="C36" s="229"/>
      <c r="D36" s="27">
        <f>SUM(D32:D35)</f>
        <v>115</v>
      </c>
      <c r="E36" s="27"/>
      <c r="F36" s="27">
        <f>SUM(F32:F35)</f>
        <v>7264.83</v>
      </c>
    </row>
    <row r="37" spans="2:7" ht="15.75" thickTop="1" x14ac:dyDescent="0.25">
      <c r="B37" s="5"/>
      <c r="C37" s="5"/>
      <c r="D37" s="6"/>
      <c r="E37" s="9"/>
      <c r="F37" s="7"/>
    </row>
    <row r="38" spans="2:7" x14ac:dyDescent="0.25">
      <c r="B38" s="5"/>
      <c r="C38" s="5"/>
      <c r="D38" s="6"/>
      <c r="E38" s="9"/>
      <c r="F38" s="7"/>
    </row>
    <row r="39" spans="2:7" ht="19.5" thickBot="1" x14ac:dyDescent="0.35">
      <c r="B39" s="228" t="s">
        <v>39</v>
      </c>
      <c r="C39" s="228"/>
      <c r="D39" s="228"/>
      <c r="E39" s="228"/>
      <c r="F39" s="228"/>
    </row>
    <row r="40" spans="2:7" ht="16.5" thickBot="1" x14ac:dyDescent="0.3">
      <c r="B40" s="112" t="s">
        <v>1</v>
      </c>
      <c r="C40" s="113" t="s">
        <v>2</v>
      </c>
      <c r="D40" s="114" t="s">
        <v>3</v>
      </c>
      <c r="E40" s="114" t="s">
        <v>18</v>
      </c>
      <c r="F40" s="115" t="s">
        <v>4</v>
      </c>
    </row>
    <row r="41" spans="2:7" s="111" customFormat="1" ht="15.75" x14ac:dyDescent="0.25">
      <c r="B41" s="152" t="s">
        <v>82</v>
      </c>
      <c r="C41" s="149">
        <v>46038</v>
      </c>
      <c r="D41" s="197">
        <v>98373</v>
      </c>
      <c r="E41" s="198">
        <v>62.915277261</v>
      </c>
      <c r="F41" s="191">
        <f>SUM(D41*E41)</f>
        <v>6189164.5699963532</v>
      </c>
    </row>
    <row r="42" spans="2:7" s="111" customFormat="1" ht="15.75" x14ac:dyDescent="0.25">
      <c r="B42" s="152" t="s">
        <v>83</v>
      </c>
      <c r="C42" s="149">
        <v>46050</v>
      </c>
      <c r="D42" s="147">
        <v>54324</v>
      </c>
      <c r="E42" s="153">
        <v>62.938271482200001</v>
      </c>
      <c r="F42" s="191">
        <f t="shared" ref="F42" si="3">SUM(D42*E42)</f>
        <v>3419058.659999033</v>
      </c>
    </row>
    <row r="43" spans="2:7" ht="15.75" thickBot="1" x14ac:dyDescent="0.3">
      <c r="B43" s="272" t="s">
        <v>10</v>
      </c>
      <c r="C43" s="272"/>
      <c r="D43" s="184">
        <f>SUM(D41:D42)</f>
        <v>152697</v>
      </c>
      <c r="E43" s="184"/>
      <c r="F43" s="184">
        <f>SUM(F41:F42)</f>
        <v>9608223.2299953867</v>
      </c>
    </row>
    <row r="44" spans="2:7" ht="19.5" thickTop="1" x14ac:dyDescent="0.3">
      <c r="B44" s="90"/>
      <c r="C44" s="90"/>
      <c r="D44" s="32"/>
      <c r="E44" s="32"/>
      <c r="F44" s="32"/>
    </row>
    <row r="45" spans="2:7" ht="19.5" hidden="1" thickBot="1" x14ac:dyDescent="0.35">
      <c r="B45" s="228" t="s">
        <v>31</v>
      </c>
      <c r="C45" s="228"/>
      <c r="D45" s="228"/>
      <c r="E45" s="228"/>
      <c r="F45" s="228"/>
    </row>
    <row r="46" spans="2:7" ht="16.5" hidden="1" thickBot="1" x14ac:dyDescent="0.3">
      <c r="B46" s="112" t="s">
        <v>1</v>
      </c>
      <c r="C46" s="113" t="s">
        <v>2</v>
      </c>
      <c r="D46" s="114" t="s">
        <v>3</v>
      </c>
      <c r="E46" s="114" t="s">
        <v>18</v>
      </c>
      <c r="F46" s="115" t="s">
        <v>4</v>
      </c>
    </row>
    <row r="47" spans="2:7" hidden="1" x14ac:dyDescent="0.25">
      <c r="B47" s="152"/>
      <c r="C47" s="149"/>
      <c r="D47" s="187"/>
      <c r="E47" s="188"/>
      <c r="F47" s="183"/>
    </row>
    <row r="48" spans="2:7" ht="19.5" hidden="1" thickBot="1" x14ac:dyDescent="0.35">
      <c r="B48" s="229" t="s">
        <v>10</v>
      </c>
      <c r="C48" s="229"/>
      <c r="D48" s="27">
        <f>SUM(D47:D47)</f>
        <v>0</v>
      </c>
      <c r="E48" s="27"/>
      <c r="F48" s="27">
        <f>SUM(F47:F47)</f>
        <v>0</v>
      </c>
    </row>
    <row r="49" spans="1:8" ht="15.75" x14ac:dyDescent="0.25">
      <c r="A49" s="232"/>
      <c r="B49" s="232"/>
      <c r="C49" s="232"/>
      <c r="D49" s="232"/>
      <c r="E49" s="232"/>
      <c r="F49" s="232"/>
    </row>
    <row r="50" spans="1:8" ht="19.5" hidden="1" thickBot="1" x14ac:dyDescent="0.35">
      <c r="A50" s="181"/>
      <c r="B50" s="228" t="s">
        <v>66</v>
      </c>
      <c r="C50" s="228"/>
      <c r="D50" s="228"/>
      <c r="E50" s="228"/>
      <c r="F50" s="228"/>
    </row>
    <row r="51" spans="1:8" ht="16.5" hidden="1" thickBot="1" x14ac:dyDescent="0.3">
      <c r="A51" s="181"/>
      <c r="B51" s="112" t="s">
        <v>1</v>
      </c>
      <c r="C51" s="113" t="s">
        <v>2</v>
      </c>
      <c r="D51" s="114" t="s">
        <v>3</v>
      </c>
      <c r="E51" s="114" t="s">
        <v>18</v>
      </c>
      <c r="F51" s="115" t="s">
        <v>4</v>
      </c>
    </row>
    <row r="52" spans="1:8" ht="15.75" hidden="1" x14ac:dyDescent="0.25">
      <c r="A52" s="181"/>
      <c r="B52" s="168"/>
      <c r="C52" s="182"/>
      <c r="D52" s="147"/>
      <c r="E52" s="188"/>
      <c r="F52" s="183"/>
    </row>
    <row r="53" spans="1:8" ht="19.5" hidden="1" thickBot="1" x14ac:dyDescent="0.35">
      <c r="A53" s="181"/>
      <c r="B53" s="229" t="s">
        <v>10</v>
      </c>
      <c r="C53" s="229"/>
      <c r="D53" s="27">
        <f>SUM(D52:D52)</f>
        <v>0</v>
      </c>
      <c r="E53" s="27"/>
      <c r="F53" s="27">
        <f>SUM(F52:F52)</f>
        <v>0</v>
      </c>
    </row>
    <row r="54" spans="1:8" ht="16.5" hidden="1" thickTop="1" x14ac:dyDescent="0.25">
      <c r="A54" s="181"/>
      <c r="B54" s="181"/>
      <c r="C54" s="181"/>
      <c r="D54" s="181"/>
      <c r="E54" s="181"/>
      <c r="F54" s="181"/>
    </row>
    <row r="55" spans="1:8" ht="15.75" x14ac:dyDescent="0.25">
      <c r="A55" s="181"/>
      <c r="B55" s="181"/>
      <c r="C55" s="181"/>
      <c r="D55" s="181"/>
      <c r="E55" s="181"/>
      <c r="F55" s="181"/>
    </row>
    <row r="56" spans="1:8" ht="15.75" x14ac:dyDescent="0.25">
      <c r="A56" s="181"/>
      <c r="B56" s="181"/>
      <c r="C56" s="181"/>
      <c r="D56" s="181"/>
      <c r="E56" s="181"/>
      <c r="F56" s="181"/>
    </row>
    <row r="57" spans="1:8" ht="19.5" thickBot="1" x14ac:dyDescent="0.35">
      <c r="A57" s="118"/>
      <c r="B57" s="268" t="s">
        <v>61</v>
      </c>
      <c r="C57" s="268"/>
      <c r="D57" s="268"/>
      <c r="E57" s="268"/>
      <c r="F57" s="268"/>
    </row>
    <row r="58" spans="1:8" ht="15.75" x14ac:dyDescent="0.25">
      <c r="B58" s="121" t="s">
        <v>52</v>
      </c>
      <c r="C58" s="122" t="s">
        <v>53</v>
      </c>
      <c r="D58" s="123" t="s">
        <v>55</v>
      </c>
      <c r="E58" s="124" t="s">
        <v>54</v>
      </c>
    </row>
    <row r="59" spans="1:8" s="111" customFormat="1" ht="15.75" x14ac:dyDescent="0.25">
      <c r="B59" s="125" t="s">
        <v>64</v>
      </c>
      <c r="C59" s="126" t="s">
        <v>33</v>
      </c>
      <c r="D59" s="273">
        <v>0</v>
      </c>
      <c r="E59" s="275">
        <v>0</v>
      </c>
    </row>
    <row r="60" spans="1:8" s="111" customFormat="1" ht="15.75" x14ac:dyDescent="0.25">
      <c r="B60" s="127" t="s">
        <v>65</v>
      </c>
      <c r="C60" s="128" t="s">
        <v>34</v>
      </c>
      <c r="D60" s="274"/>
      <c r="E60" s="276"/>
    </row>
    <row r="61" spans="1:8" ht="15.75" thickBot="1" x14ac:dyDescent="0.3">
      <c r="A61" s="38"/>
      <c r="B61" s="269" t="s">
        <v>36</v>
      </c>
      <c r="C61" s="270"/>
      <c r="D61" s="154">
        <f>SUM(D59:D60)</f>
        <v>0</v>
      </c>
      <c r="E61" s="155">
        <f>SUM(E59:E59)</f>
        <v>0</v>
      </c>
    </row>
    <row r="62" spans="1:8" ht="18.75" x14ac:dyDescent="0.3">
      <c r="B62" s="31"/>
      <c r="C62" s="31"/>
      <c r="D62" s="32"/>
      <c r="E62" s="32"/>
      <c r="F62" s="46"/>
      <c r="G62" s="40"/>
      <c r="H62" s="41"/>
    </row>
    <row r="63" spans="1:8" ht="15.75" thickBot="1" x14ac:dyDescent="0.3">
      <c r="B63" s="5"/>
      <c r="C63" s="5"/>
      <c r="D63" s="10"/>
      <c r="E63" s="9"/>
      <c r="F63" s="9"/>
      <c r="G63" s="47"/>
      <c r="H63" s="43"/>
    </row>
    <row r="64" spans="1:8" ht="19.5" thickBot="1" x14ac:dyDescent="0.35">
      <c r="B64" s="5"/>
      <c r="C64" s="266" t="s">
        <v>5</v>
      </c>
      <c r="D64" s="267"/>
      <c r="F64" s="9"/>
      <c r="G64" s="49"/>
      <c r="H64" s="49"/>
    </row>
    <row r="65" spans="2:8" ht="18.75" x14ac:dyDescent="0.3">
      <c r="B65" s="5"/>
      <c r="C65" s="119" t="s">
        <v>56</v>
      </c>
      <c r="D65" s="120" t="s">
        <v>6</v>
      </c>
      <c r="F65" s="9"/>
      <c r="G65" s="30"/>
      <c r="H65" s="30"/>
    </row>
    <row r="66" spans="2:8" ht="18.75" x14ac:dyDescent="0.3">
      <c r="B66" s="5"/>
      <c r="C66" s="12">
        <f>D53+D48+D43+D36+D27+D16</f>
        <v>153582</v>
      </c>
      <c r="D66" s="13">
        <f>F48+F43+F36+F27+F16+F53+E61</f>
        <v>9664079.8599953856</v>
      </c>
      <c r="F66" s="9"/>
    </row>
    <row r="67" spans="2:8" ht="18.75" x14ac:dyDescent="0.3">
      <c r="B67" s="5"/>
      <c r="C67" s="11"/>
      <c r="D67" s="28"/>
      <c r="E67" s="29"/>
      <c r="F67" s="9"/>
    </row>
    <row r="68" spans="2:8" x14ac:dyDescent="0.25">
      <c r="B68" s="5"/>
      <c r="C68" s="11"/>
      <c r="D68" s="6"/>
      <c r="E68" s="14" t="s">
        <v>12</v>
      </c>
      <c r="F68" s="15"/>
    </row>
    <row r="69" spans="2:8" x14ac:dyDescent="0.25">
      <c r="B69" s="2"/>
      <c r="C69" s="38"/>
      <c r="D69" s="38"/>
      <c r="E69" s="39"/>
      <c r="F69" s="38"/>
    </row>
    <row r="70" spans="2:8" x14ac:dyDescent="0.25">
      <c r="B70" s="42"/>
      <c r="C70" s="42"/>
      <c r="D70" s="42"/>
      <c r="E70" s="2"/>
      <c r="F70" s="47"/>
    </row>
    <row r="71" spans="2:8" x14ac:dyDescent="0.25">
      <c r="E71" s="44"/>
      <c r="F71" s="48"/>
    </row>
    <row r="81" spans="2:5" ht="18.75" thickBot="1" x14ac:dyDescent="0.3">
      <c r="B81" s="250" t="s">
        <v>11</v>
      </c>
      <c r="C81" s="250"/>
      <c r="D81" s="250"/>
      <c r="E81" s="250"/>
    </row>
    <row r="82" spans="2:5" ht="16.5" thickBot="1" x14ac:dyDescent="0.3">
      <c r="B82" s="96" t="s">
        <v>2</v>
      </c>
      <c r="C82" s="97" t="s">
        <v>1</v>
      </c>
      <c r="D82" s="98" t="s">
        <v>60</v>
      </c>
      <c r="E82" s="99" t="s">
        <v>13</v>
      </c>
    </row>
    <row r="83" spans="2:5" x14ac:dyDescent="0.25">
      <c r="B83" s="83">
        <v>46024</v>
      </c>
      <c r="C83" s="81" t="s">
        <v>120</v>
      </c>
      <c r="D83" s="133" t="s">
        <v>39</v>
      </c>
      <c r="E83" s="73">
        <v>5160</v>
      </c>
    </row>
    <row r="84" spans="2:5" x14ac:dyDescent="0.25">
      <c r="B84" s="137">
        <v>46024</v>
      </c>
      <c r="C84" s="81" t="s">
        <v>121</v>
      </c>
      <c r="D84" s="82" t="s">
        <v>39</v>
      </c>
      <c r="E84" s="57">
        <v>8355</v>
      </c>
    </row>
    <row r="85" spans="2:5" x14ac:dyDescent="0.25">
      <c r="B85" s="137">
        <v>46024</v>
      </c>
      <c r="C85" s="81" t="s">
        <v>122</v>
      </c>
      <c r="D85" s="82" t="s">
        <v>39</v>
      </c>
      <c r="E85" s="57">
        <v>10708</v>
      </c>
    </row>
    <row r="86" spans="2:5" x14ac:dyDescent="0.25">
      <c r="B86" s="137">
        <v>46028</v>
      </c>
      <c r="C86" s="81" t="s">
        <v>123</v>
      </c>
      <c r="D86" s="82" t="s">
        <v>40</v>
      </c>
      <c r="E86" s="57">
        <v>9025</v>
      </c>
    </row>
    <row r="87" spans="2:5" x14ac:dyDescent="0.25">
      <c r="B87" s="137">
        <v>46028</v>
      </c>
      <c r="C87" s="81" t="s">
        <v>124</v>
      </c>
      <c r="D87" s="82" t="s">
        <v>31</v>
      </c>
      <c r="E87" s="57">
        <v>109860</v>
      </c>
    </row>
    <row r="88" spans="2:5" x14ac:dyDescent="0.25">
      <c r="B88" s="83">
        <v>46028</v>
      </c>
      <c r="C88" s="81" t="s">
        <v>125</v>
      </c>
      <c r="D88" s="82" t="s">
        <v>68</v>
      </c>
      <c r="E88" s="57">
        <v>2937</v>
      </c>
    </row>
    <row r="89" spans="2:5" x14ac:dyDescent="0.25">
      <c r="B89" s="137">
        <v>46028</v>
      </c>
      <c r="C89" s="81" t="s">
        <v>126</v>
      </c>
      <c r="D89" s="82" t="s">
        <v>39</v>
      </c>
      <c r="E89" s="57">
        <v>6822.81</v>
      </c>
    </row>
    <row r="90" spans="2:5" x14ac:dyDescent="0.25">
      <c r="B90" s="137">
        <v>46028</v>
      </c>
      <c r="C90" s="81" t="s">
        <v>127</v>
      </c>
      <c r="D90" s="82" t="s">
        <v>31</v>
      </c>
      <c r="E90" s="57">
        <v>114418.51</v>
      </c>
    </row>
    <row r="91" spans="2:5" x14ac:dyDescent="0.25">
      <c r="B91" s="137">
        <v>46028</v>
      </c>
      <c r="C91" s="81" t="s">
        <v>128</v>
      </c>
      <c r="D91" s="82" t="s">
        <v>31</v>
      </c>
      <c r="E91" s="57">
        <v>33960</v>
      </c>
    </row>
    <row r="92" spans="2:5" x14ac:dyDescent="0.25">
      <c r="B92" s="137">
        <v>46028</v>
      </c>
      <c r="C92" s="81" t="s">
        <v>129</v>
      </c>
      <c r="D92" s="82" t="s">
        <v>39</v>
      </c>
      <c r="E92" s="57">
        <v>2360</v>
      </c>
    </row>
    <row r="93" spans="2:5" x14ac:dyDescent="0.25">
      <c r="B93" s="137">
        <v>46028</v>
      </c>
      <c r="C93" s="81" t="s">
        <v>130</v>
      </c>
      <c r="D93" s="54" t="s">
        <v>39</v>
      </c>
      <c r="E93" s="57">
        <v>5679891.1699999999</v>
      </c>
    </row>
    <row r="94" spans="2:5" x14ac:dyDescent="0.25">
      <c r="B94" s="137">
        <v>46028</v>
      </c>
      <c r="C94" s="81" t="s">
        <v>131</v>
      </c>
      <c r="D94" s="54" t="s">
        <v>132</v>
      </c>
      <c r="E94" s="57">
        <v>7530</v>
      </c>
    </row>
    <row r="95" spans="2:5" x14ac:dyDescent="0.25">
      <c r="B95" s="137">
        <v>46028</v>
      </c>
      <c r="C95" s="81" t="s">
        <v>133</v>
      </c>
      <c r="D95" s="82" t="s">
        <v>66</v>
      </c>
      <c r="E95" s="57">
        <v>9684</v>
      </c>
    </row>
    <row r="96" spans="2:5" x14ac:dyDescent="0.25">
      <c r="B96" s="137">
        <v>46028</v>
      </c>
      <c r="C96" s="81" t="s">
        <v>134</v>
      </c>
      <c r="D96" s="82" t="s">
        <v>40</v>
      </c>
      <c r="E96" s="57">
        <v>1411</v>
      </c>
    </row>
    <row r="97" spans="2:5" x14ac:dyDescent="0.25">
      <c r="B97" s="137">
        <v>46028</v>
      </c>
      <c r="C97" s="81" t="s">
        <v>135</v>
      </c>
      <c r="D97" s="82" t="s">
        <v>39</v>
      </c>
      <c r="E97" s="57">
        <v>12016</v>
      </c>
    </row>
    <row r="98" spans="2:5" x14ac:dyDescent="0.25">
      <c r="B98" s="83">
        <v>46028</v>
      </c>
      <c r="C98" s="81" t="s">
        <v>136</v>
      </c>
      <c r="D98" s="82" t="s">
        <v>39</v>
      </c>
      <c r="E98" s="57">
        <v>8015</v>
      </c>
    </row>
    <row r="99" spans="2:5" x14ac:dyDescent="0.25">
      <c r="B99" s="137">
        <v>46028</v>
      </c>
      <c r="C99" s="81" t="s">
        <v>137</v>
      </c>
      <c r="D99" s="82" t="s">
        <v>39</v>
      </c>
      <c r="E99" s="57">
        <v>11815</v>
      </c>
    </row>
    <row r="100" spans="2:5" x14ac:dyDescent="0.25">
      <c r="B100" s="137">
        <v>46028</v>
      </c>
      <c r="C100" s="81" t="s">
        <v>138</v>
      </c>
      <c r="D100" s="82" t="s">
        <v>42</v>
      </c>
      <c r="E100" s="57">
        <v>170</v>
      </c>
    </row>
    <row r="101" spans="2:5" x14ac:dyDescent="0.25">
      <c r="B101" s="137">
        <v>46028</v>
      </c>
      <c r="C101" s="81" t="s">
        <v>139</v>
      </c>
      <c r="D101" s="82" t="s">
        <v>42</v>
      </c>
      <c r="E101" s="57">
        <v>5000</v>
      </c>
    </row>
    <row r="102" spans="2:5" x14ac:dyDescent="0.25">
      <c r="B102" s="137">
        <v>46028</v>
      </c>
      <c r="C102" s="82" t="s">
        <v>140</v>
      </c>
      <c r="D102" s="82" t="s">
        <v>68</v>
      </c>
      <c r="E102" s="57">
        <v>21520</v>
      </c>
    </row>
    <row r="103" spans="2:5" x14ac:dyDescent="0.25">
      <c r="B103" s="137">
        <v>46029</v>
      </c>
      <c r="C103" s="82" t="s">
        <v>141</v>
      </c>
      <c r="D103" s="82" t="s">
        <v>40</v>
      </c>
      <c r="E103" s="57">
        <v>5831</v>
      </c>
    </row>
    <row r="104" spans="2:5" x14ac:dyDescent="0.25">
      <c r="B104" s="137">
        <v>46029</v>
      </c>
      <c r="C104" s="81" t="s">
        <v>142</v>
      </c>
      <c r="D104" s="82" t="s">
        <v>68</v>
      </c>
      <c r="E104" s="57">
        <v>25821</v>
      </c>
    </row>
    <row r="105" spans="2:5" x14ac:dyDescent="0.25">
      <c r="B105" s="137">
        <v>46029</v>
      </c>
      <c r="C105" s="81" t="s">
        <v>143</v>
      </c>
      <c r="D105" s="82" t="s">
        <v>39</v>
      </c>
      <c r="E105" s="57">
        <v>1812619.26</v>
      </c>
    </row>
    <row r="106" spans="2:5" x14ac:dyDescent="0.25">
      <c r="B106" s="137">
        <v>46029</v>
      </c>
      <c r="C106" s="81" t="s">
        <v>144</v>
      </c>
      <c r="D106" s="82" t="s">
        <v>66</v>
      </c>
      <c r="E106" s="57">
        <v>126115</v>
      </c>
    </row>
    <row r="107" spans="2:5" x14ac:dyDescent="0.25">
      <c r="B107" s="83">
        <v>46029</v>
      </c>
      <c r="C107" s="81" t="s">
        <v>145</v>
      </c>
      <c r="D107" s="82" t="s">
        <v>31</v>
      </c>
      <c r="E107" s="57">
        <v>263833.78999999998</v>
      </c>
    </row>
    <row r="108" spans="2:5" x14ac:dyDescent="0.25">
      <c r="B108" s="83">
        <v>46029</v>
      </c>
      <c r="C108" s="81" t="s">
        <v>146</v>
      </c>
      <c r="D108" s="82" t="s">
        <v>50</v>
      </c>
      <c r="E108" s="57">
        <v>1685</v>
      </c>
    </row>
    <row r="109" spans="2:5" x14ac:dyDescent="0.25">
      <c r="B109" s="137">
        <v>46029</v>
      </c>
      <c r="C109" s="81" t="s">
        <v>147</v>
      </c>
      <c r="D109" s="82" t="s">
        <v>50</v>
      </c>
      <c r="E109" s="57">
        <v>2040</v>
      </c>
    </row>
    <row r="110" spans="2:5" x14ac:dyDescent="0.25">
      <c r="B110" s="137">
        <v>46029</v>
      </c>
      <c r="C110" s="81" t="s">
        <v>148</v>
      </c>
      <c r="D110" s="82" t="s">
        <v>39</v>
      </c>
      <c r="E110" s="57">
        <v>7335</v>
      </c>
    </row>
    <row r="111" spans="2:5" x14ac:dyDescent="0.25">
      <c r="B111" s="83">
        <v>46029</v>
      </c>
      <c r="C111" s="81" t="s">
        <v>149</v>
      </c>
      <c r="D111" s="83" t="s">
        <v>41</v>
      </c>
      <c r="E111" s="57">
        <v>3359</v>
      </c>
    </row>
    <row r="112" spans="2:5" x14ac:dyDescent="0.25">
      <c r="B112" s="137">
        <v>46029</v>
      </c>
      <c r="C112" s="81" t="s">
        <v>150</v>
      </c>
      <c r="D112" s="83" t="s">
        <v>39</v>
      </c>
      <c r="E112" s="57">
        <v>12420</v>
      </c>
    </row>
    <row r="113" spans="2:5" x14ac:dyDescent="0.25">
      <c r="B113" s="137">
        <v>46029</v>
      </c>
      <c r="C113" s="81" t="s">
        <v>151</v>
      </c>
      <c r="D113" s="83" t="s">
        <v>41</v>
      </c>
      <c r="E113" s="57">
        <v>6290</v>
      </c>
    </row>
    <row r="114" spans="2:5" x14ac:dyDescent="0.25">
      <c r="B114" s="137">
        <v>46029</v>
      </c>
      <c r="C114" s="81" t="s">
        <v>152</v>
      </c>
      <c r="D114" s="83" t="s">
        <v>41</v>
      </c>
      <c r="E114" s="57">
        <v>6292</v>
      </c>
    </row>
    <row r="115" spans="2:5" x14ac:dyDescent="0.25">
      <c r="B115" s="137">
        <v>46029</v>
      </c>
      <c r="C115" s="81" t="s">
        <v>153</v>
      </c>
      <c r="D115" s="83" t="s">
        <v>41</v>
      </c>
      <c r="E115" s="57">
        <v>6292</v>
      </c>
    </row>
    <row r="116" spans="2:5" x14ac:dyDescent="0.25">
      <c r="B116" s="137">
        <v>46029</v>
      </c>
      <c r="C116" s="81" t="s">
        <v>154</v>
      </c>
      <c r="D116" s="83" t="s">
        <v>41</v>
      </c>
      <c r="E116" s="57">
        <v>3990</v>
      </c>
    </row>
    <row r="117" spans="2:5" x14ac:dyDescent="0.25">
      <c r="B117" s="137">
        <v>46029</v>
      </c>
      <c r="C117" s="81" t="s">
        <v>155</v>
      </c>
      <c r="D117" s="83" t="s">
        <v>41</v>
      </c>
      <c r="E117" s="57">
        <v>9714</v>
      </c>
    </row>
    <row r="118" spans="2:5" x14ac:dyDescent="0.25">
      <c r="B118" s="137">
        <v>46029</v>
      </c>
      <c r="C118" s="81" t="s">
        <v>156</v>
      </c>
      <c r="D118" s="83" t="s">
        <v>41</v>
      </c>
      <c r="E118" s="57">
        <v>10023</v>
      </c>
    </row>
    <row r="119" spans="2:5" x14ac:dyDescent="0.25">
      <c r="B119" s="137">
        <v>46029</v>
      </c>
      <c r="C119" s="81" t="s">
        <v>157</v>
      </c>
      <c r="D119" s="83" t="s">
        <v>41</v>
      </c>
      <c r="E119" s="57">
        <v>6292</v>
      </c>
    </row>
    <row r="120" spans="2:5" x14ac:dyDescent="0.25">
      <c r="B120" s="137">
        <v>46029</v>
      </c>
      <c r="C120" s="88" t="s">
        <v>158</v>
      </c>
      <c r="D120" s="84" t="s">
        <v>41</v>
      </c>
      <c r="E120" s="71">
        <v>700</v>
      </c>
    </row>
    <row r="121" spans="2:5" x14ac:dyDescent="0.25">
      <c r="B121" s="137">
        <v>46029</v>
      </c>
      <c r="C121" s="81" t="s">
        <v>159</v>
      </c>
      <c r="D121" s="83" t="s">
        <v>41</v>
      </c>
      <c r="E121" s="57">
        <v>4503</v>
      </c>
    </row>
    <row r="122" spans="2:5" x14ac:dyDescent="0.25">
      <c r="B122" s="83">
        <v>46029</v>
      </c>
      <c r="C122" s="81" t="s">
        <v>160</v>
      </c>
      <c r="D122" s="83" t="s">
        <v>41</v>
      </c>
      <c r="E122" s="57">
        <v>4304</v>
      </c>
    </row>
    <row r="123" spans="2:5" x14ac:dyDescent="0.25">
      <c r="B123" s="137">
        <v>46029</v>
      </c>
      <c r="C123" s="81" t="s">
        <v>161</v>
      </c>
      <c r="D123" s="83" t="s">
        <v>41</v>
      </c>
      <c r="E123" s="57">
        <v>1350</v>
      </c>
    </row>
    <row r="124" spans="2:5" x14ac:dyDescent="0.25">
      <c r="B124" s="137">
        <v>46029</v>
      </c>
      <c r="C124" s="81" t="s">
        <v>162</v>
      </c>
      <c r="D124" s="83" t="s">
        <v>41</v>
      </c>
      <c r="E124" s="57">
        <v>750</v>
      </c>
    </row>
    <row r="125" spans="2:5" x14ac:dyDescent="0.25">
      <c r="B125" s="137">
        <v>46029</v>
      </c>
      <c r="C125" s="81" t="s">
        <v>163</v>
      </c>
      <c r="D125" s="83" t="s">
        <v>41</v>
      </c>
      <c r="E125" s="57">
        <v>3000</v>
      </c>
    </row>
    <row r="126" spans="2:5" x14ac:dyDescent="0.25">
      <c r="B126" s="137">
        <v>46029</v>
      </c>
      <c r="C126" s="81" t="s">
        <v>164</v>
      </c>
      <c r="D126" s="83" t="s">
        <v>41</v>
      </c>
      <c r="E126" s="57">
        <v>6329</v>
      </c>
    </row>
    <row r="127" spans="2:5" x14ac:dyDescent="0.25">
      <c r="B127" s="137">
        <v>46029</v>
      </c>
      <c r="C127" s="81" t="s">
        <v>165</v>
      </c>
      <c r="D127" s="54" t="s">
        <v>41</v>
      </c>
      <c r="E127" s="57">
        <v>6329</v>
      </c>
    </row>
    <row r="128" spans="2:5" x14ac:dyDescent="0.25">
      <c r="B128" s="137">
        <v>46029</v>
      </c>
      <c r="C128" s="81" t="s">
        <v>166</v>
      </c>
      <c r="D128" s="54" t="s">
        <v>66</v>
      </c>
      <c r="E128" s="57">
        <v>5250</v>
      </c>
    </row>
    <row r="129" spans="2:5" x14ac:dyDescent="0.25">
      <c r="B129" s="137">
        <v>46029</v>
      </c>
      <c r="C129" s="81" t="s">
        <v>167</v>
      </c>
      <c r="D129" s="54" t="s">
        <v>31</v>
      </c>
      <c r="E129" s="57">
        <v>68353</v>
      </c>
    </row>
    <row r="130" spans="2:5" x14ac:dyDescent="0.25">
      <c r="B130" s="137">
        <v>46029</v>
      </c>
      <c r="C130" s="81" t="s">
        <v>168</v>
      </c>
      <c r="D130" s="54" t="s">
        <v>50</v>
      </c>
      <c r="E130" s="57">
        <v>3140</v>
      </c>
    </row>
    <row r="131" spans="2:5" x14ac:dyDescent="0.25">
      <c r="B131" s="138">
        <v>46029</v>
      </c>
      <c r="C131" s="81" t="s">
        <v>169</v>
      </c>
      <c r="D131" s="54" t="s">
        <v>28</v>
      </c>
      <c r="E131" s="57">
        <v>1939</v>
      </c>
    </row>
    <row r="132" spans="2:5" x14ac:dyDescent="0.25">
      <c r="B132" s="138">
        <v>46029</v>
      </c>
      <c r="C132" s="81" t="s">
        <v>170</v>
      </c>
      <c r="D132" s="87" t="s">
        <v>68</v>
      </c>
      <c r="E132" s="57">
        <v>5064</v>
      </c>
    </row>
    <row r="133" spans="2:5" x14ac:dyDescent="0.25">
      <c r="B133" s="138">
        <v>46030</v>
      </c>
      <c r="C133" s="81" t="s">
        <v>171</v>
      </c>
      <c r="D133" s="87" t="s">
        <v>31</v>
      </c>
      <c r="E133" s="57">
        <v>194350</v>
      </c>
    </row>
    <row r="134" spans="2:5" x14ac:dyDescent="0.25">
      <c r="B134" s="138">
        <v>46030</v>
      </c>
      <c r="C134" s="81" t="s">
        <v>172</v>
      </c>
      <c r="D134" s="54" t="s">
        <v>40</v>
      </c>
      <c r="E134" s="57">
        <v>20861</v>
      </c>
    </row>
    <row r="135" spans="2:5" x14ac:dyDescent="0.25">
      <c r="B135" s="138">
        <v>46030</v>
      </c>
      <c r="C135" s="81" t="s">
        <v>173</v>
      </c>
      <c r="D135" s="54" t="s">
        <v>39</v>
      </c>
      <c r="E135" s="57">
        <v>14318</v>
      </c>
    </row>
    <row r="136" spans="2:5" x14ac:dyDescent="0.25">
      <c r="B136" s="138">
        <v>46030</v>
      </c>
      <c r="C136" s="81" t="s">
        <v>174</v>
      </c>
      <c r="D136" s="54" t="s">
        <v>39</v>
      </c>
      <c r="E136" s="57">
        <v>8755</v>
      </c>
    </row>
    <row r="137" spans="2:5" x14ac:dyDescent="0.25">
      <c r="B137" s="138">
        <v>46031</v>
      </c>
      <c r="C137" s="81" t="s">
        <v>175</v>
      </c>
      <c r="D137" s="54" t="s">
        <v>31</v>
      </c>
      <c r="E137" s="57">
        <v>33295</v>
      </c>
    </row>
    <row r="138" spans="2:5" x14ac:dyDescent="0.25">
      <c r="B138" s="138">
        <v>46031</v>
      </c>
      <c r="C138" s="81" t="s">
        <v>176</v>
      </c>
      <c r="D138" s="54" t="s">
        <v>40</v>
      </c>
      <c r="E138" s="57">
        <v>5560</v>
      </c>
    </row>
    <row r="139" spans="2:5" x14ac:dyDescent="0.25">
      <c r="B139" s="138">
        <v>46031</v>
      </c>
      <c r="C139" s="81" t="s">
        <v>177</v>
      </c>
      <c r="D139" s="54" t="s">
        <v>39</v>
      </c>
      <c r="E139" s="57">
        <v>12498</v>
      </c>
    </row>
    <row r="140" spans="2:5" x14ac:dyDescent="0.25">
      <c r="B140" s="138">
        <v>46031</v>
      </c>
      <c r="C140" s="81" t="s">
        <v>178</v>
      </c>
      <c r="D140" s="54" t="s">
        <v>39</v>
      </c>
      <c r="E140" s="57">
        <v>9040</v>
      </c>
    </row>
    <row r="141" spans="2:5" x14ac:dyDescent="0.25">
      <c r="B141" s="138">
        <v>46031</v>
      </c>
      <c r="C141" s="81" t="s">
        <v>179</v>
      </c>
      <c r="D141" s="54" t="s">
        <v>66</v>
      </c>
      <c r="E141" s="57">
        <v>2784</v>
      </c>
    </row>
    <row r="142" spans="2:5" x14ac:dyDescent="0.25">
      <c r="B142" s="138">
        <v>46031</v>
      </c>
      <c r="C142" s="81" t="s">
        <v>180</v>
      </c>
      <c r="D142" s="54" t="s">
        <v>66</v>
      </c>
      <c r="E142" s="57">
        <v>240</v>
      </c>
    </row>
    <row r="143" spans="2:5" x14ac:dyDescent="0.25">
      <c r="B143" s="138">
        <v>46034</v>
      </c>
      <c r="C143" s="81" t="s">
        <v>181</v>
      </c>
      <c r="D143" s="54" t="s">
        <v>31</v>
      </c>
      <c r="E143" s="57">
        <v>300620</v>
      </c>
    </row>
    <row r="144" spans="2:5" x14ac:dyDescent="0.25">
      <c r="B144" s="138">
        <v>46034</v>
      </c>
      <c r="C144" s="81" t="s">
        <v>182</v>
      </c>
      <c r="D144" s="54" t="s">
        <v>31</v>
      </c>
      <c r="E144" s="57">
        <v>16330</v>
      </c>
    </row>
    <row r="145" spans="2:5" x14ac:dyDescent="0.25">
      <c r="B145" s="138">
        <v>46034</v>
      </c>
      <c r="C145" s="81" t="s">
        <v>183</v>
      </c>
      <c r="D145" s="54" t="s">
        <v>40</v>
      </c>
      <c r="E145" s="57">
        <v>350</v>
      </c>
    </row>
    <row r="146" spans="2:5" x14ac:dyDescent="0.25">
      <c r="B146" s="138">
        <v>46034</v>
      </c>
      <c r="C146" s="81" t="s">
        <v>184</v>
      </c>
      <c r="D146" s="54" t="s">
        <v>39</v>
      </c>
      <c r="E146" s="57">
        <v>4000000</v>
      </c>
    </row>
    <row r="147" spans="2:5" x14ac:dyDescent="0.25">
      <c r="B147" s="138">
        <v>46034</v>
      </c>
      <c r="C147" s="81" t="s">
        <v>185</v>
      </c>
      <c r="D147" s="54" t="s">
        <v>39</v>
      </c>
      <c r="E147" s="57">
        <v>8596604.3000000007</v>
      </c>
    </row>
    <row r="148" spans="2:5" x14ac:dyDescent="0.25">
      <c r="B148" s="138">
        <v>46034</v>
      </c>
      <c r="C148" s="81" t="s">
        <v>186</v>
      </c>
      <c r="D148" s="54" t="s">
        <v>39</v>
      </c>
      <c r="E148" s="57">
        <v>11534335.27</v>
      </c>
    </row>
    <row r="149" spans="2:5" x14ac:dyDescent="0.25">
      <c r="B149" s="138">
        <v>46034</v>
      </c>
      <c r="C149" s="81" t="s">
        <v>187</v>
      </c>
      <c r="D149" s="54" t="s">
        <v>42</v>
      </c>
      <c r="E149" s="57">
        <v>1020</v>
      </c>
    </row>
    <row r="150" spans="2:5" x14ac:dyDescent="0.25">
      <c r="B150" s="138">
        <v>46034</v>
      </c>
      <c r="C150" s="81" t="s">
        <v>188</v>
      </c>
      <c r="D150" s="54" t="s">
        <v>42</v>
      </c>
      <c r="E150" s="57">
        <v>6363</v>
      </c>
    </row>
    <row r="151" spans="2:5" x14ac:dyDescent="0.25">
      <c r="B151" s="138">
        <v>46034</v>
      </c>
      <c r="C151" s="81" t="s">
        <v>189</v>
      </c>
      <c r="D151" s="54" t="s">
        <v>39</v>
      </c>
      <c r="E151" s="57">
        <v>8990</v>
      </c>
    </row>
    <row r="152" spans="2:5" x14ac:dyDescent="0.25">
      <c r="B152" s="138">
        <v>46034</v>
      </c>
      <c r="C152" s="81" t="s">
        <v>190</v>
      </c>
      <c r="D152" s="54" t="s">
        <v>39</v>
      </c>
      <c r="E152" s="57">
        <v>9099</v>
      </c>
    </row>
    <row r="153" spans="2:5" x14ac:dyDescent="0.25">
      <c r="B153" s="138">
        <v>46034</v>
      </c>
      <c r="C153" s="81" t="s">
        <v>191</v>
      </c>
      <c r="D153" s="54" t="s">
        <v>39</v>
      </c>
      <c r="E153" s="57">
        <v>10555</v>
      </c>
    </row>
    <row r="154" spans="2:5" x14ac:dyDescent="0.25">
      <c r="B154" s="138">
        <v>46034</v>
      </c>
      <c r="C154" s="81" t="s">
        <v>192</v>
      </c>
      <c r="D154" s="54" t="s">
        <v>66</v>
      </c>
      <c r="E154" s="57">
        <v>2100</v>
      </c>
    </row>
    <row r="155" spans="2:5" x14ac:dyDescent="0.25">
      <c r="B155" s="138">
        <v>46034</v>
      </c>
      <c r="C155" s="81" t="s">
        <v>193</v>
      </c>
      <c r="D155" s="54" t="s">
        <v>66</v>
      </c>
      <c r="E155" s="57">
        <v>2100</v>
      </c>
    </row>
    <row r="156" spans="2:5" x14ac:dyDescent="0.25">
      <c r="B156" s="138">
        <v>46034</v>
      </c>
      <c r="C156" s="81" t="s">
        <v>194</v>
      </c>
      <c r="D156" s="54" t="s">
        <v>31</v>
      </c>
      <c r="E156" s="57">
        <v>49280.17</v>
      </c>
    </row>
    <row r="157" spans="2:5" x14ac:dyDescent="0.25">
      <c r="B157" s="138">
        <v>46034</v>
      </c>
      <c r="C157" s="81" t="s">
        <v>195</v>
      </c>
      <c r="D157" s="54" t="s">
        <v>66</v>
      </c>
      <c r="E157" s="57">
        <v>9383</v>
      </c>
    </row>
    <row r="158" spans="2:5" x14ac:dyDescent="0.25">
      <c r="B158" s="138">
        <v>46035</v>
      </c>
      <c r="C158" s="81" t="s">
        <v>196</v>
      </c>
      <c r="D158" s="54" t="s">
        <v>31</v>
      </c>
      <c r="E158" s="57">
        <v>26696.66</v>
      </c>
    </row>
    <row r="159" spans="2:5" x14ac:dyDescent="0.25">
      <c r="B159" s="138">
        <v>46035</v>
      </c>
      <c r="C159" s="81" t="s">
        <v>197</v>
      </c>
      <c r="D159" s="54" t="s">
        <v>39</v>
      </c>
      <c r="E159" s="57">
        <v>8945</v>
      </c>
    </row>
    <row r="160" spans="2:5" x14ac:dyDescent="0.25">
      <c r="B160" s="138">
        <v>46035</v>
      </c>
      <c r="C160" s="81" t="s">
        <v>198</v>
      </c>
      <c r="D160" s="54" t="s">
        <v>39</v>
      </c>
      <c r="E160" s="57">
        <v>10904</v>
      </c>
    </row>
    <row r="161" spans="2:5" x14ac:dyDescent="0.25">
      <c r="B161" s="138">
        <v>46036</v>
      </c>
      <c r="C161" s="81" t="s">
        <v>199</v>
      </c>
      <c r="D161" s="54" t="s">
        <v>31</v>
      </c>
      <c r="E161" s="57">
        <v>69873.899999999994</v>
      </c>
    </row>
    <row r="162" spans="2:5" x14ac:dyDescent="0.25">
      <c r="B162" s="138">
        <v>46036</v>
      </c>
      <c r="C162" s="81" t="s">
        <v>200</v>
      </c>
      <c r="D162" s="54" t="s">
        <v>66</v>
      </c>
      <c r="E162" s="57">
        <v>13472</v>
      </c>
    </row>
    <row r="163" spans="2:5" x14ac:dyDescent="0.25">
      <c r="B163" s="138">
        <v>46036</v>
      </c>
      <c r="C163" s="81" t="s">
        <v>201</v>
      </c>
      <c r="D163" s="54" t="s">
        <v>40</v>
      </c>
      <c r="E163" s="57">
        <v>5219</v>
      </c>
    </row>
    <row r="164" spans="2:5" x14ac:dyDescent="0.25">
      <c r="B164" s="138">
        <v>46036</v>
      </c>
      <c r="C164" s="81" t="s">
        <v>202</v>
      </c>
      <c r="D164" s="54" t="s">
        <v>40</v>
      </c>
      <c r="E164" s="57">
        <v>175</v>
      </c>
    </row>
    <row r="165" spans="2:5" x14ac:dyDescent="0.25">
      <c r="B165" s="138">
        <v>46036</v>
      </c>
      <c r="C165" s="81" t="s">
        <v>203</v>
      </c>
      <c r="D165" s="54" t="s">
        <v>39</v>
      </c>
      <c r="E165" s="57">
        <v>13335</v>
      </c>
    </row>
    <row r="166" spans="2:5" x14ac:dyDescent="0.25">
      <c r="B166" s="138">
        <v>46036</v>
      </c>
      <c r="C166" s="81" t="s">
        <v>204</v>
      </c>
      <c r="D166" s="54" t="s">
        <v>39</v>
      </c>
      <c r="E166" s="57">
        <v>9575</v>
      </c>
    </row>
    <row r="167" spans="2:5" x14ac:dyDescent="0.25">
      <c r="B167" s="138">
        <v>46036</v>
      </c>
      <c r="C167" s="81" t="s">
        <v>205</v>
      </c>
      <c r="D167" s="54" t="s">
        <v>39</v>
      </c>
      <c r="E167" s="57">
        <v>2000</v>
      </c>
    </row>
    <row r="168" spans="2:5" x14ac:dyDescent="0.25">
      <c r="B168" s="138">
        <v>46036</v>
      </c>
      <c r="C168" s="81" t="s">
        <v>206</v>
      </c>
      <c r="D168" s="54" t="s">
        <v>68</v>
      </c>
      <c r="E168" s="57">
        <v>2560</v>
      </c>
    </row>
    <row r="169" spans="2:5" x14ac:dyDescent="0.25">
      <c r="B169" s="138">
        <v>46036</v>
      </c>
      <c r="C169" s="81" t="s">
        <v>207</v>
      </c>
      <c r="D169" s="54" t="s">
        <v>66</v>
      </c>
      <c r="E169" s="57">
        <v>5288</v>
      </c>
    </row>
    <row r="170" spans="2:5" x14ac:dyDescent="0.25">
      <c r="B170" s="138">
        <v>46036</v>
      </c>
      <c r="C170" s="81" t="s">
        <v>208</v>
      </c>
      <c r="D170" s="54" t="s">
        <v>28</v>
      </c>
      <c r="E170" s="57">
        <v>422</v>
      </c>
    </row>
    <row r="171" spans="2:5" x14ac:dyDescent="0.25">
      <c r="B171" s="138">
        <v>46037</v>
      </c>
      <c r="C171" s="81" t="s">
        <v>209</v>
      </c>
      <c r="D171" s="54" t="s">
        <v>31</v>
      </c>
      <c r="E171" s="57">
        <v>100019.51</v>
      </c>
    </row>
    <row r="172" spans="2:5" x14ac:dyDescent="0.25">
      <c r="B172" s="138">
        <v>46037</v>
      </c>
      <c r="C172" s="81" t="s">
        <v>210</v>
      </c>
      <c r="D172" s="54" t="s">
        <v>40</v>
      </c>
      <c r="E172" s="57">
        <v>1728</v>
      </c>
    </row>
    <row r="173" spans="2:5" x14ac:dyDescent="0.25">
      <c r="B173" s="138">
        <v>46037</v>
      </c>
      <c r="C173" s="81">
        <v>21137114</v>
      </c>
      <c r="D173" s="54" t="s">
        <v>39</v>
      </c>
      <c r="E173" s="57">
        <v>31363.79</v>
      </c>
    </row>
    <row r="174" spans="2:5" x14ac:dyDescent="0.25">
      <c r="B174" s="138">
        <v>46037</v>
      </c>
      <c r="C174" s="81">
        <v>21137099</v>
      </c>
      <c r="D174" s="54" t="s">
        <v>39</v>
      </c>
      <c r="E174" s="57">
        <v>52916.49</v>
      </c>
    </row>
    <row r="175" spans="2:5" x14ac:dyDescent="0.25">
      <c r="B175" s="138">
        <v>46037</v>
      </c>
      <c r="C175" s="81">
        <v>21137098</v>
      </c>
      <c r="D175" s="54" t="s">
        <v>39</v>
      </c>
      <c r="E175" s="57">
        <v>110724.48</v>
      </c>
    </row>
    <row r="176" spans="2:5" x14ac:dyDescent="0.25">
      <c r="B176" s="138">
        <v>46037</v>
      </c>
      <c r="C176" s="81">
        <v>21137097</v>
      </c>
      <c r="D176" s="54" t="s">
        <v>39</v>
      </c>
      <c r="E176" s="57">
        <v>230503.34</v>
      </c>
    </row>
    <row r="177" spans="2:5" x14ac:dyDescent="0.25">
      <c r="B177" s="138">
        <v>46037</v>
      </c>
      <c r="C177" s="81">
        <v>21137095</v>
      </c>
      <c r="D177" s="54" t="s">
        <v>39</v>
      </c>
      <c r="E177" s="57">
        <v>1041.67</v>
      </c>
    </row>
    <row r="178" spans="2:5" x14ac:dyDescent="0.25">
      <c r="B178" s="138">
        <v>46037</v>
      </c>
      <c r="C178" s="81">
        <v>21137093</v>
      </c>
      <c r="D178" s="54" t="s">
        <v>39</v>
      </c>
      <c r="E178" s="57">
        <v>8615.7800000000007</v>
      </c>
    </row>
    <row r="179" spans="2:5" x14ac:dyDescent="0.25">
      <c r="B179" s="138">
        <v>46037</v>
      </c>
      <c r="C179" s="81">
        <v>21137090</v>
      </c>
      <c r="D179" s="54" t="s">
        <v>39</v>
      </c>
      <c r="E179" s="57">
        <v>125871.97</v>
      </c>
    </row>
    <row r="180" spans="2:5" x14ac:dyDescent="0.25">
      <c r="B180" s="138">
        <v>46037</v>
      </c>
      <c r="C180" s="81">
        <v>21137089</v>
      </c>
      <c r="D180" s="54" t="s">
        <v>39</v>
      </c>
      <c r="E180" s="57">
        <v>151523.57</v>
      </c>
    </row>
    <row r="181" spans="2:5" x14ac:dyDescent="0.25">
      <c r="B181" s="138">
        <v>46037</v>
      </c>
      <c r="C181" s="81">
        <v>23052271</v>
      </c>
      <c r="D181" s="54" t="s">
        <v>39</v>
      </c>
      <c r="E181" s="57">
        <v>333339.39</v>
      </c>
    </row>
    <row r="182" spans="2:5" x14ac:dyDescent="0.25">
      <c r="B182" s="138">
        <v>46037</v>
      </c>
      <c r="C182" s="81">
        <v>23052272</v>
      </c>
      <c r="D182" s="54" t="s">
        <v>39</v>
      </c>
      <c r="E182" s="57">
        <v>2486.56</v>
      </c>
    </row>
    <row r="183" spans="2:5" x14ac:dyDescent="0.25">
      <c r="B183" s="138">
        <v>46037</v>
      </c>
      <c r="C183" s="81">
        <v>21137088</v>
      </c>
      <c r="D183" s="54" t="s">
        <v>39</v>
      </c>
      <c r="E183" s="57">
        <v>14768.58</v>
      </c>
    </row>
    <row r="184" spans="2:5" x14ac:dyDescent="0.25">
      <c r="B184" s="138">
        <v>46037</v>
      </c>
      <c r="C184" s="81">
        <v>21137113</v>
      </c>
      <c r="D184" s="54" t="s">
        <v>39</v>
      </c>
      <c r="E184" s="57">
        <v>28147.75</v>
      </c>
    </row>
    <row r="185" spans="2:5" x14ac:dyDescent="0.25">
      <c r="B185" s="138">
        <v>46037</v>
      </c>
      <c r="C185" s="81">
        <v>21137112</v>
      </c>
      <c r="D185" s="54" t="s">
        <v>39</v>
      </c>
      <c r="E185" s="57">
        <v>4354.84</v>
      </c>
    </row>
    <row r="186" spans="2:5" x14ac:dyDescent="0.25">
      <c r="B186" s="138">
        <v>46037</v>
      </c>
      <c r="C186" s="81">
        <v>21137087</v>
      </c>
      <c r="D186" s="54" t="s">
        <v>39</v>
      </c>
      <c r="E186" s="57">
        <v>6613.19</v>
      </c>
    </row>
    <row r="187" spans="2:5" x14ac:dyDescent="0.25">
      <c r="B187" s="138">
        <v>46037</v>
      </c>
      <c r="C187" s="81">
        <v>23052270</v>
      </c>
      <c r="D187" s="54" t="s">
        <v>39</v>
      </c>
      <c r="E187" s="57">
        <v>7620.97</v>
      </c>
    </row>
    <row r="188" spans="2:5" x14ac:dyDescent="0.25">
      <c r="B188" s="138">
        <v>46037</v>
      </c>
      <c r="C188" s="81">
        <v>23052273</v>
      </c>
      <c r="D188" s="54" t="s">
        <v>39</v>
      </c>
      <c r="E188" s="57">
        <v>4968.6899999999996</v>
      </c>
    </row>
    <row r="189" spans="2:5" x14ac:dyDescent="0.25">
      <c r="B189" s="138">
        <v>46037</v>
      </c>
      <c r="C189" s="81">
        <v>23052269</v>
      </c>
      <c r="D189" s="54" t="s">
        <v>39</v>
      </c>
      <c r="E189" s="57">
        <v>3923.63</v>
      </c>
    </row>
    <row r="190" spans="2:5" x14ac:dyDescent="0.25">
      <c r="B190" s="138">
        <v>46037</v>
      </c>
      <c r="C190" s="81">
        <v>23052268</v>
      </c>
      <c r="D190" s="54" t="s">
        <v>39</v>
      </c>
      <c r="E190" s="57">
        <v>14559.66</v>
      </c>
    </row>
    <row r="191" spans="2:5" x14ac:dyDescent="0.25">
      <c r="B191" s="138">
        <v>46037</v>
      </c>
      <c r="C191" s="81">
        <v>23052266</v>
      </c>
      <c r="D191" s="54" t="s">
        <v>39</v>
      </c>
      <c r="E191" s="57">
        <v>19854.09</v>
      </c>
    </row>
    <row r="192" spans="2:5" x14ac:dyDescent="0.25">
      <c r="B192" s="138">
        <v>46037</v>
      </c>
      <c r="C192" s="81">
        <v>21137111</v>
      </c>
      <c r="D192" s="54" t="s">
        <v>39</v>
      </c>
      <c r="E192" s="57">
        <v>70079.73</v>
      </c>
    </row>
    <row r="193" spans="2:5" x14ac:dyDescent="0.25">
      <c r="B193" s="138">
        <v>46037</v>
      </c>
      <c r="C193" s="81">
        <v>23052240</v>
      </c>
      <c r="D193" s="54" t="s">
        <v>39</v>
      </c>
      <c r="E193" s="57">
        <v>17799.05</v>
      </c>
    </row>
    <row r="194" spans="2:5" x14ac:dyDescent="0.25">
      <c r="B194" s="138">
        <v>46037</v>
      </c>
      <c r="C194" s="81">
        <v>21137110</v>
      </c>
      <c r="D194" s="54" t="s">
        <v>39</v>
      </c>
      <c r="E194" s="57">
        <v>7177.42</v>
      </c>
    </row>
    <row r="195" spans="2:5" x14ac:dyDescent="0.25">
      <c r="B195" s="138">
        <v>46037</v>
      </c>
      <c r="C195" s="81">
        <v>21137109</v>
      </c>
      <c r="D195" s="54" t="s">
        <v>39</v>
      </c>
      <c r="E195" s="57">
        <v>10107.4</v>
      </c>
    </row>
    <row r="196" spans="2:5" x14ac:dyDescent="0.25">
      <c r="B196" s="138">
        <v>46037</v>
      </c>
      <c r="C196" s="81">
        <v>23052238</v>
      </c>
      <c r="D196" s="54" t="s">
        <v>39</v>
      </c>
      <c r="E196" s="57">
        <v>17181.919999999998</v>
      </c>
    </row>
    <row r="197" spans="2:5" x14ac:dyDescent="0.25">
      <c r="B197" s="138">
        <v>46037</v>
      </c>
      <c r="C197" s="81">
        <v>23052236</v>
      </c>
      <c r="D197" s="54" t="s">
        <v>39</v>
      </c>
      <c r="E197" s="57">
        <v>5752.69</v>
      </c>
    </row>
    <row r="198" spans="2:5" x14ac:dyDescent="0.25">
      <c r="B198" s="138">
        <v>46037</v>
      </c>
      <c r="C198" s="81">
        <v>23052263</v>
      </c>
      <c r="D198" s="54" t="s">
        <v>39</v>
      </c>
      <c r="E198" s="57">
        <v>22660.51</v>
      </c>
    </row>
    <row r="199" spans="2:5" x14ac:dyDescent="0.25">
      <c r="B199" s="138">
        <v>46037</v>
      </c>
      <c r="C199" s="81">
        <v>23052243</v>
      </c>
      <c r="D199" s="54" t="s">
        <v>39</v>
      </c>
      <c r="E199" s="57">
        <v>59869.96</v>
      </c>
    </row>
    <row r="200" spans="2:5" x14ac:dyDescent="0.25">
      <c r="B200" s="138">
        <v>46037</v>
      </c>
      <c r="C200" s="81">
        <v>23052250</v>
      </c>
      <c r="D200" s="54" t="s">
        <v>39</v>
      </c>
      <c r="E200" s="57">
        <v>4623.66</v>
      </c>
    </row>
    <row r="201" spans="2:5" x14ac:dyDescent="0.25">
      <c r="B201" s="138">
        <v>46037</v>
      </c>
      <c r="C201" s="81">
        <v>23052260</v>
      </c>
      <c r="D201" s="54" t="s">
        <v>39</v>
      </c>
      <c r="E201" s="57">
        <v>11987.52</v>
      </c>
    </row>
    <row r="202" spans="2:5" x14ac:dyDescent="0.25">
      <c r="B202" s="138">
        <v>46037</v>
      </c>
      <c r="C202" s="81">
        <v>23052252</v>
      </c>
      <c r="D202" s="54" t="s">
        <v>39</v>
      </c>
      <c r="E202" s="57">
        <v>19650.27</v>
      </c>
    </row>
    <row r="203" spans="2:5" x14ac:dyDescent="0.25">
      <c r="B203" s="138">
        <v>46037</v>
      </c>
      <c r="C203" s="81">
        <v>23052253</v>
      </c>
      <c r="D203" s="54" t="s">
        <v>39</v>
      </c>
      <c r="E203" s="57">
        <v>14442.39</v>
      </c>
    </row>
    <row r="204" spans="2:5" x14ac:dyDescent="0.25">
      <c r="B204" s="138">
        <v>46037</v>
      </c>
      <c r="C204" s="81">
        <v>23052254</v>
      </c>
      <c r="D204" s="54" t="s">
        <v>39</v>
      </c>
      <c r="E204" s="57">
        <v>4333.33</v>
      </c>
    </row>
    <row r="205" spans="2:5" x14ac:dyDescent="0.25">
      <c r="B205" s="138">
        <v>46037</v>
      </c>
      <c r="C205" s="81">
        <v>23052257</v>
      </c>
      <c r="D205" s="54" t="s">
        <v>39</v>
      </c>
      <c r="E205" s="57">
        <v>13689.32</v>
      </c>
    </row>
    <row r="206" spans="2:5" x14ac:dyDescent="0.25">
      <c r="B206" s="138">
        <v>46037</v>
      </c>
      <c r="C206" s="81">
        <v>23052244</v>
      </c>
      <c r="D206" s="54" t="s">
        <v>39</v>
      </c>
      <c r="E206" s="57">
        <v>40398.46</v>
      </c>
    </row>
    <row r="207" spans="2:5" x14ac:dyDescent="0.25">
      <c r="B207" s="138">
        <v>46037</v>
      </c>
      <c r="C207" s="81">
        <v>23052262</v>
      </c>
      <c r="D207" s="54" t="s">
        <v>39</v>
      </c>
      <c r="E207" s="57">
        <v>15149.14</v>
      </c>
    </row>
    <row r="208" spans="2:5" x14ac:dyDescent="0.25">
      <c r="B208" s="138">
        <v>46037</v>
      </c>
      <c r="C208" s="81">
        <v>23052265</v>
      </c>
      <c r="D208" s="54" t="s">
        <v>39</v>
      </c>
      <c r="E208" s="57">
        <v>18391.36</v>
      </c>
    </row>
    <row r="209" spans="2:5" x14ac:dyDescent="0.25">
      <c r="B209" s="138">
        <v>46037</v>
      </c>
      <c r="C209" s="81">
        <v>23052267</v>
      </c>
      <c r="D209" s="54" t="s">
        <v>39</v>
      </c>
      <c r="E209" s="57">
        <v>19854.09</v>
      </c>
    </row>
    <row r="210" spans="2:5" x14ac:dyDescent="0.25">
      <c r="B210" s="138">
        <v>46037</v>
      </c>
      <c r="C210" s="81">
        <v>23052261</v>
      </c>
      <c r="D210" s="54" t="s">
        <v>39</v>
      </c>
      <c r="E210" s="57">
        <v>10728.82</v>
      </c>
    </row>
    <row r="211" spans="2:5" x14ac:dyDescent="0.25">
      <c r="B211" s="138">
        <v>46037</v>
      </c>
      <c r="C211" s="81">
        <v>23052274</v>
      </c>
      <c r="D211" s="54" t="s">
        <v>39</v>
      </c>
      <c r="E211" s="57">
        <v>17181.919999999998</v>
      </c>
    </row>
    <row r="212" spans="2:5" x14ac:dyDescent="0.25">
      <c r="B212" s="138">
        <v>46037</v>
      </c>
      <c r="C212" s="81">
        <v>23052281</v>
      </c>
      <c r="D212" s="54" t="s">
        <v>39</v>
      </c>
      <c r="E212" s="57">
        <v>2258.06</v>
      </c>
    </row>
    <row r="213" spans="2:5" x14ac:dyDescent="0.25">
      <c r="B213" s="138">
        <v>46037</v>
      </c>
      <c r="C213" s="81">
        <v>23052282</v>
      </c>
      <c r="D213" s="54" t="s">
        <v>39</v>
      </c>
      <c r="E213" s="57">
        <v>7419.35</v>
      </c>
    </row>
    <row r="214" spans="2:5" x14ac:dyDescent="0.25">
      <c r="B214" s="138">
        <v>46037</v>
      </c>
      <c r="C214" s="81">
        <v>23052275</v>
      </c>
      <c r="D214" s="54" t="s">
        <v>39</v>
      </c>
      <c r="E214" s="57">
        <v>455473.22</v>
      </c>
    </row>
    <row r="215" spans="2:5" x14ac:dyDescent="0.25">
      <c r="B215" s="138">
        <v>46037</v>
      </c>
      <c r="C215" s="81">
        <v>23052276</v>
      </c>
      <c r="D215" s="54" t="s">
        <v>39</v>
      </c>
      <c r="E215" s="57">
        <v>13939.47</v>
      </c>
    </row>
    <row r="216" spans="2:5" x14ac:dyDescent="0.25">
      <c r="B216" s="138">
        <v>46037</v>
      </c>
      <c r="C216" s="81">
        <v>23052278</v>
      </c>
      <c r="D216" s="54" t="s">
        <v>39</v>
      </c>
      <c r="E216" s="57">
        <v>12196.39</v>
      </c>
    </row>
    <row r="217" spans="2:5" x14ac:dyDescent="0.25">
      <c r="B217" s="138">
        <v>46037</v>
      </c>
      <c r="C217" s="81">
        <v>21137108</v>
      </c>
      <c r="D217" s="54" t="s">
        <v>39</v>
      </c>
      <c r="E217" s="57">
        <v>31058.34</v>
      </c>
    </row>
    <row r="218" spans="2:5" x14ac:dyDescent="0.25">
      <c r="B218" s="138">
        <v>46037</v>
      </c>
      <c r="C218" s="81">
        <v>21137107</v>
      </c>
      <c r="D218" s="54" t="s">
        <v>39</v>
      </c>
      <c r="E218" s="57">
        <v>219364.74</v>
      </c>
    </row>
    <row r="219" spans="2:5" x14ac:dyDescent="0.25">
      <c r="B219" s="138">
        <v>46037</v>
      </c>
      <c r="C219" s="81">
        <v>23052288</v>
      </c>
      <c r="D219" s="54" t="s">
        <v>39</v>
      </c>
      <c r="E219" s="57">
        <v>10349.33</v>
      </c>
    </row>
    <row r="220" spans="2:5" x14ac:dyDescent="0.25">
      <c r="B220" s="138">
        <v>46037</v>
      </c>
      <c r="C220" s="81">
        <v>21137105</v>
      </c>
      <c r="D220" s="54" t="s">
        <v>39</v>
      </c>
      <c r="E220" s="57">
        <v>2400</v>
      </c>
    </row>
    <row r="221" spans="2:5" x14ac:dyDescent="0.25">
      <c r="B221" s="138">
        <v>46037</v>
      </c>
      <c r="C221" s="81">
        <v>23052283</v>
      </c>
      <c r="D221" s="54" t="s">
        <v>39</v>
      </c>
      <c r="E221" s="57">
        <v>31218.2</v>
      </c>
    </row>
    <row r="222" spans="2:5" x14ac:dyDescent="0.25">
      <c r="B222" s="138">
        <v>46037</v>
      </c>
      <c r="C222" s="81">
        <v>23052284</v>
      </c>
      <c r="D222" s="54" t="s">
        <v>39</v>
      </c>
      <c r="E222" s="57">
        <v>7620.97</v>
      </c>
    </row>
    <row r="223" spans="2:5" x14ac:dyDescent="0.25">
      <c r="B223" s="138">
        <v>46037</v>
      </c>
      <c r="C223" s="81">
        <v>21137115</v>
      </c>
      <c r="D223" s="54" t="s">
        <v>39</v>
      </c>
      <c r="E223" s="57">
        <v>21464.79</v>
      </c>
    </row>
    <row r="224" spans="2:5" x14ac:dyDescent="0.25">
      <c r="B224" s="138">
        <v>46037</v>
      </c>
      <c r="C224" s="81">
        <v>21137123</v>
      </c>
      <c r="D224" s="54" t="s">
        <v>39</v>
      </c>
      <c r="E224" s="57">
        <v>16908.34</v>
      </c>
    </row>
    <row r="225" spans="2:5" x14ac:dyDescent="0.25">
      <c r="B225" s="138">
        <v>46037</v>
      </c>
      <c r="C225" s="81">
        <v>21137103</v>
      </c>
      <c r="D225" s="54" t="s">
        <v>39</v>
      </c>
      <c r="E225" s="57">
        <v>15214.74</v>
      </c>
    </row>
    <row r="226" spans="2:5" x14ac:dyDescent="0.25">
      <c r="B226" s="138">
        <v>46037</v>
      </c>
      <c r="C226" s="81" t="s">
        <v>211</v>
      </c>
      <c r="D226" s="54" t="s">
        <v>66</v>
      </c>
      <c r="E226" s="57">
        <v>29626</v>
      </c>
    </row>
    <row r="227" spans="2:5" x14ac:dyDescent="0.25">
      <c r="B227" s="138">
        <v>46037</v>
      </c>
      <c r="C227" s="81">
        <v>21137102</v>
      </c>
      <c r="D227" s="54" t="s">
        <v>39</v>
      </c>
      <c r="E227" s="57">
        <v>9193.5499999999993</v>
      </c>
    </row>
    <row r="228" spans="2:5" x14ac:dyDescent="0.25">
      <c r="B228" s="138">
        <v>46037</v>
      </c>
      <c r="C228" s="81">
        <v>21137101</v>
      </c>
      <c r="D228" s="54" t="s">
        <v>39</v>
      </c>
      <c r="E228" s="57">
        <v>8812.42</v>
      </c>
    </row>
    <row r="229" spans="2:5" x14ac:dyDescent="0.25">
      <c r="B229" s="138">
        <v>46037</v>
      </c>
      <c r="C229" s="81">
        <v>21137100</v>
      </c>
      <c r="D229" s="54" t="s">
        <v>39</v>
      </c>
      <c r="E229" s="57">
        <v>65547.350000000006</v>
      </c>
    </row>
    <row r="230" spans="2:5" x14ac:dyDescent="0.25">
      <c r="B230" s="138">
        <v>46037</v>
      </c>
      <c r="C230" s="81">
        <v>23052325</v>
      </c>
      <c r="D230" s="54" t="s">
        <v>39</v>
      </c>
      <c r="E230" s="57">
        <v>110475.38</v>
      </c>
    </row>
    <row r="231" spans="2:5" x14ac:dyDescent="0.25">
      <c r="B231" s="138">
        <v>46037</v>
      </c>
      <c r="C231" s="81">
        <v>23052324</v>
      </c>
      <c r="D231" s="54" t="s">
        <v>39</v>
      </c>
      <c r="E231" s="57">
        <v>89950.1</v>
      </c>
    </row>
    <row r="232" spans="2:5" x14ac:dyDescent="0.25">
      <c r="B232" s="138">
        <v>46037</v>
      </c>
      <c r="C232" s="81">
        <v>23052323</v>
      </c>
      <c r="D232" s="54" t="s">
        <v>39</v>
      </c>
      <c r="E232" s="57">
        <v>1747.31</v>
      </c>
    </row>
    <row r="233" spans="2:5" x14ac:dyDescent="0.25">
      <c r="B233" s="138">
        <v>46037</v>
      </c>
      <c r="C233" s="81">
        <v>23052322</v>
      </c>
      <c r="D233" s="54" t="s">
        <v>39</v>
      </c>
      <c r="E233" s="57">
        <v>26550.37</v>
      </c>
    </row>
    <row r="234" spans="2:5" x14ac:dyDescent="0.25">
      <c r="B234" s="138">
        <v>46037</v>
      </c>
      <c r="C234" s="81">
        <v>23052321</v>
      </c>
      <c r="D234" s="54" t="s">
        <v>39</v>
      </c>
      <c r="E234" s="57">
        <v>18633.3</v>
      </c>
    </row>
    <row r="235" spans="2:5" x14ac:dyDescent="0.25">
      <c r="B235" s="138">
        <v>46037</v>
      </c>
      <c r="C235" s="81">
        <v>23052320</v>
      </c>
      <c r="D235" s="54" t="s">
        <v>39</v>
      </c>
      <c r="E235" s="57">
        <v>10776.75</v>
      </c>
    </row>
    <row r="236" spans="2:5" x14ac:dyDescent="0.25">
      <c r="B236" s="138">
        <v>46037</v>
      </c>
      <c r="C236" s="81">
        <v>21137135</v>
      </c>
      <c r="D236" s="54" t="s">
        <v>39</v>
      </c>
      <c r="E236" s="57">
        <v>14100.76</v>
      </c>
    </row>
    <row r="237" spans="2:5" x14ac:dyDescent="0.25">
      <c r="B237" s="138">
        <v>46037</v>
      </c>
      <c r="C237" s="81">
        <v>21137116</v>
      </c>
      <c r="D237" s="54" t="s">
        <v>39</v>
      </c>
      <c r="E237" s="57">
        <v>64781.79</v>
      </c>
    </row>
    <row r="238" spans="2:5" x14ac:dyDescent="0.25">
      <c r="B238" s="138">
        <v>46037</v>
      </c>
      <c r="C238" s="81">
        <v>21137117</v>
      </c>
      <c r="D238" s="54" t="s">
        <v>39</v>
      </c>
      <c r="E238" s="57">
        <v>28147.75</v>
      </c>
    </row>
    <row r="239" spans="2:5" x14ac:dyDescent="0.25">
      <c r="B239" s="138">
        <v>46037</v>
      </c>
      <c r="C239" s="81">
        <v>21137118</v>
      </c>
      <c r="D239" s="54" t="s">
        <v>39</v>
      </c>
      <c r="E239" s="57">
        <v>19585.34</v>
      </c>
    </row>
    <row r="240" spans="2:5" x14ac:dyDescent="0.25">
      <c r="B240" s="138">
        <v>46037</v>
      </c>
      <c r="C240" s="81">
        <v>21137119</v>
      </c>
      <c r="D240" s="54" t="s">
        <v>39</v>
      </c>
      <c r="E240" s="57">
        <v>54473.73</v>
      </c>
    </row>
    <row r="241" spans="2:5" x14ac:dyDescent="0.25">
      <c r="B241" s="138">
        <v>46037</v>
      </c>
      <c r="C241" s="81">
        <v>21137126</v>
      </c>
      <c r="D241" s="54" t="s">
        <v>39</v>
      </c>
      <c r="E241" s="57">
        <v>11169.22</v>
      </c>
    </row>
    <row r="242" spans="2:5" x14ac:dyDescent="0.25">
      <c r="B242" s="138">
        <v>46037</v>
      </c>
      <c r="C242" s="81">
        <v>23052318</v>
      </c>
      <c r="D242" s="54" t="s">
        <v>39</v>
      </c>
      <c r="E242" s="57">
        <v>2454.3000000000002</v>
      </c>
    </row>
    <row r="243" spans="2:5" x14ac:dyDescent="0.25">
      <c r="B243" s="138">
        <v>46037</v>
      </c>
      <c r="C243" s="81">
        <v>23052317</v>
      </c>
      <c r="D243" s="54" t="s">
        <v>39</v>
      </c>
      <c r="E243" s="57">
        <v>173730.59</v>
      </c>
    </row>
    <row r="244" spans="2:5" x14ac:dyDescent="0.25">
      <c r="B244" s="138">
        <v>46037</v>
      </c>
      <c r="C244" s="81" t="s">
        <v>212</v>
      </c>
      <c r="D244" s="54" t="s">
        <v>39</v>
      </c>
      <c r="E244" s="57">
        <v>9645</v>
      </c>
    </row>
    <row r="245" spans="2:5" x14ac:dyDescent="0.25">
      <c r="B245" s="138">
        <v>46037</v>
      </c>
      <c r="C245" s="81">
        <v>23052315</v>
      </c>
      <c r="D245" s="54" t="s">
        <v>39</v>
      </c>
      <c r="E245" s="57">
        <v>16627.64</v>
      </c>
    </row>
    <row r="246" spans="2:5" x14ac:dyDescent="0.25">
      <c r="B246" s="138">
        <v>46037</v>
      </c>
      <c r="C246" s="81">
        <v>23052313</v>
      </c>
      <c r="D246" s="54" t="s">
        <v>39</v>
      </c>
      <c r="E246" s="57">
        <v>16896.46</v>
      </c>
    </row>
    <row r="247" spans="2:5" x14ac:dyDescent="0.25">
      <c r="B247" s="138">
        <v>46037</v>
      </c>
      <c r="C247" s="81">
        <v>23052311</v>
      </c>
      <c r="D247" s="54" t="s">
        <v>39</v>
      </c>
      <c r="E247" s="57">
        <v>124122.98</v>
      </c>
    </row>
    <row r="248" spans="2:5" x14ac:dyDescent="0.25">
      <c r="B248" s="138">
        <v>46037</v>
      </c>
      <c r="C248" s="81">
        <v>23052310</v>
      </c>
      <c r="D248" s="54" t="s">
        <v>39</v>
      </c>
      <c r="E248" s="57">
        <v>35251.89</v>
      </c>
    </row>
    <row r="249" spans="2:5" x14ac:dyDescent="0.25">
      <c r="B249" s="138">
        <v>46037</v>
      </c>
      <c r="C249" s="81">
        <v>23052309</v>
      </c>
      <c r="D249" s="54" t="s">
        <v>39</v>
      </c>
      <c r="E249" s="57">
        <v>19711.919999999998</v>
      </c>
    </row>
    <row r="250" spans="2:5" x14ac:dyDescent="0.25">
      <c r="B250" s="138">
        <v>46037</v>
      </c>
      <c r="C250" s="81" t="s">
        <v>213</v>
      </c>
      <c r="D250" s="54" t="s">
        <v>39</v>
      </c>
      <c r="E250" s="57">
        <v>12298</v>
      </c>
    </row>
    <row r="251" spans="2:5" x14ac:dyDescent="0.25">
      <c r="B251" s="138">
        <v>46037</v>
      </c>
      <c r="C251" s="81">
        <v>23052308</v>
      </c>
      <c r="D251" s="54" t="s">
        <v>39</v>
      </c>
      <c r="E251" s="57">
        <v>15400.13</v>
      </c>
    </row>
    <row r="252" spans="2:5" x14ac:dyDescent="0.25">
      <c r="B252" s="138">
        <v>46037</v>
      </c>
      <c r="C252" s="81">
        <v>23052307</v>
      </c>
      <c r="D252" s="54" t="s">
        <v>39</v>
      </c>
      <c r="E252" s="57">
        <v>13910.67</v>
      </c>
    </row>
    <row r="253" spans="2:5" x14ac:dyDescent="0.25">
      <c r="B253" s="138">
        <v>46037</v>
      </c>
      <c r="C253" s="81">
        <v>23052312</v>
      </c>
      <c r="D253" s="54" t="s">
        <v>39</v>
      </c>
      <c r="E253" s="57">
        <v>3172.04</v>
      </c>
    </row>
    <row r="254" spans="2:5" x14ac:dyDescent="0.25">
      <c r="B254" s="138">
        <v>46037</v>
      </c>
      <c r="C254" s="81">
        <v>23052302</v>
      </c>
      <c r="D254" s="54" t="s">
        <v>39</v>
      </c>
      <c r="E254" s="57">
        <v>56898.78</v>
      </c>
    </row>
    <row r="255" spans="2:5" x14ac:dyDescent="0.25">
      <c r="B255" s="138">
        <v>46037</v>
      </c>
      <c r="C255" s="81">
        <v>23052301</v>
      </c>
      <c r="D255" s="54" t="s">
        <v>39</v>
      </c>
      <c r="E255" s="57">
        <v>42296.19</v>
      </c>
    </row>
    <row r="256" spans="2:5" x14ac:dyDescent="0.25">
      <c r="B256" s="138">
        <v>46037</v>
      </c>
      <c r="C256" s="81">
        <v>23052300</v>
      </c>
      <c r="D256" s="54" t="s">
        <v>39</v>
      </c>
      <c r="E256" s="57">
        <v>62289.18</v>
      </c>
    </row>
    <row r="257" spans="2:5" x14ac:dyDescent="0.25">
      <c r="B257" s="138">
        <v>46037</v>
      </c>
      <c r="C257" s="81">
        <v>23052294</v>
      </c>
      <c r="D257" s="54" t="s">
        <v>39</v>
      </c>
      <c r="E257" s="57">
        <v>236237.42</v>
      </c>
    </row>
    <row r="258" spans="2:5" x14ac:dyDescent="0.25">
      <c r="B258" s="138">
        <v>46037</v>
      </c>
      <c r="C258" s="81">
        <v>23052293</v>
      </c>
      <c r="D258" s="54" t="s">
        <v>39</v>
      </c>
      <c r="E258" s="57">
        <v>19225.810000000001</v>
      </c>
    </row>
    <row r="259" spans="2:5" x14ac:dyDescent="0.25">
      <c r="B259" s="138">
        <v>46037</v>
      </c>
      <c r="C259" s="81">
        <v>21137129</v>
      </c>
      <c r="D259" s="54" t="s">
        <v>39</v>
      </c>
      <c r="E259" s="57">
        <v>99034.83</v>
      </c>
    </row>
    <row r="260" spans="2:5" x14ac:dyDescent="0.25">
      <c r="B260" s="138">
        <v>46037</v>
      </c>
      <c r="C260" s="81">
        <v>21137130</v>
      </c>
      <c r="D260" s="54" t="s">
        <v>39</v>
      </c>
      <c r="E260" s="57">
        <v>20909.189999999999</v>
      </c>
    </row>
    <row r="261" spans="2:5" x14ac:dyDescent="0.25">
      <c r="B261" s="138">
        <v>46037</v>
      </c>
      <c r="C261" s="81">
        <v>23052292</v>
      </c>
      <c r="D261" s="54" t="s">
        <v>39</v>
      </c>
      <c r="E261" s="57">
        <v>29756.97</v>
      </c>
    </row>
    <row r="262" spans="2:5" x14ac:dyDescent="0.25">
      <c r="B262" s="138">
        <v>46037</v>
      </c>
      <c r="C262" s="81">
        <v>23052291</v>
      </c>
      <c r="D262" s="54" t="s">
        <v>39</v>
      </c>
      <c r="E262" s="57">
        <v>2620.9699999999998</v>
      </c>
    </row>
    <row r="263" spans="2:5" x14ac:dyDescent="0.25">
      <c r="B263" s="138">
        <v>46037</v>
      </c>
      <c r="C263" s="81">
        <v>21137122</v>
      </c>
      <c r="D263" s="54" t="s">
        <v>39</v>
      </c>
      <c r="E263" s="57">
        <v>81143.649999999994</v>
      </c>
    </row>
    <row r="264" spans="2:5" x14ac:dyDescent="0.25">
      <c r="B264" s="138">
        <v>46037</v>
      </c>
      <c r="C264" s="81">
        <v>21137139</v>
      </c>
      <c r="D264" s="54" t="s">
        <v>39</v>
      </c>
      <c r="E264" s="57">
        <v>33483.519999999997</v>
      </c>
    </row>
    <row r="265" spans="2:5" x14ac:dyDescent="0.25">
      <c r="B265" s="138">
        <v>46037</v>
      </c>
      <c r="C265" s="81">
        <v>21137120</v>
      </c>
      <c r="D265" s="54" t="s">
        <v>39</v>
      </c>
      <c r="E265" s="57">
        <v>7419.35</v>
      </c>
    </row>
    <row r="266" spans="2:5" x14ac:dyDescent="0.25">
      <c r="B266" s="138">
        <v>46037</v>
      </c>
      <c r="C266" s="81">
        <v>21137121</v>
      </c>
      <c r="D266" s="54" t="s">
        <v>39</v>
      </c>
      <c r="E266" s="57">
        <v>15149.14</v>
      </c>
    </row>
    <row r="267" spans="2:5" x14ac:dyDescent="0.25">
      <c r="B267" s="138">
        <v>46037</v>
      </c>
      <c r="C267" s="81">
        <v>21137124</v>
      </c>
      <c r="D267" s="54" t="s">
        <v>39</v>
      </c>
      <c r="E267" s="57">
        <v>6693.55</v>
      </c>
    </row>
    <row r="268" spans="2:5" x14ac:dyDescent="0.25">
      <c r="B268" s="138">
        <v>46037</v>
      </c>
      <c r="C268" s="81">
        <v>21137125</v>
      </c>
      <c r="D268" s="54" t="s">
        <v>39</v>
      </c>
      <c r="E268" s="57">
        <v>55773.5</v>
      </c>
    </row>
    <row r="269" spans="2:5" x14ac:dyDescent="0.25">
      <c r="B269" s="138">
        <v>46037</v>
      </c>
      <c r="C269" s="81">
        <v>23052319</v>
      </c>
      <c r="D269" s="54" t="s">
        <v>39</v>
      </c>
      <c r="E269" s="57">
        <v>11169.22</v>
      </c>
    </row>
    <row r="270" spans="2:5" x14ac:dyDescent="0.25">
      <c r="B270" s="138">
        <v>46037</v>
      </c>
      <c r="C270" s="81">
        <v>21137127</v>
      </c>
      <c r="D270" s="54" t="s">
        <v>39</v>
      </c>
      <c r="E270" s="57">
        <v>17596.54</v>
      </c>
    </row>
    <row r="271" spans="2:5" x14ac:dyDescent="0.25">
      <c r="B271" s="138">
        <v>46037</v>
      </c>
      <c r="C271" s="81">
        <v>21137128</v>
      </c>
      <c r="D271" s="54" t="s">
        <v>39</v>
      </c>
      <c r="E271" s="57">
        <v>7383.42</v>
      </c>
    </row>
    <row r="272" spans="2:5" x14ac:dyDescent="0.25">
      <c r="B272" s="138">
        <v>46037</v>
      </c>
      <c r="C272" s="81">
        <v>23052306</v>
      </c>
      <c r="D272" s="54" t="s">
        <v>39</v>
      </c>
      <c r="E272" s="57">
        <v>21920.23</v>
      </c>
    </row>
    <row r="273" spans="2:5" x14ac:dyDescent="0.25">
      <c r="B273" s="138">
        <v>46037</v>
      </c>
      <c r="C273" s="92">
        <v>23052305</v>
      </c>
      <c r="D273" s="134" t="s">
        <v>39</v>
      </c>
      <c r="E273" s="135">
        <v>148552.25</v>
      </c>
    </row>
    <row r="274" spans="2:5" x14ac:dyDescent="0.25">
      <c r="B274" s="138">
        <v>46037</v>
      </c>
      <c r="C274" s="81">
        <v>23052304</v>
      </c>
      <c r="D274" s="54" t="s">
        <v>39</v>
      </c>
      <c r="E274" s="57">
        <v>7184.5</v>
      </c>
    </row>
    <row r="275" spans="2:5" x14ac:dyDescent="0.25">
      <c r="B275" s="138">
        <v>46037</v>
      </c>
      <c r="C275" s="81">
        <v>23052299</v>
      </c>
      <c r="D275" s="54" t="s">
        <v>39</v>
      </c>
      <c r="E275" s="57">
        <v>61057.49</v>
      </c>
    </row>
    <row r="276" spans="2:5" x14ac:dyDescent="0.25">
      <c r="B276" s="138">
        <v>46037</v>
      </c>
      <c r="C276" s="81">
        <v>23052296</v>
      </c>
      <c r="D276" s="54" t="s">
        <v>39</v>
      </c>
      <c r="E276" s="57">
        <v>10526.75</v>
      </c>
    </row>
    <row r="277" spans="2:5" x14ac:dyDescent="0.25">
      <c r="B277" s="138">
        <v>46037</v>
      </c>
      <c r="C277" s="81">
        <v>21137131</v>
      </c>
      <c r="D277" s="54" t="s">
        <v>39</v>
      </c>
      <c r="E277" s="57">
        <v>81090.27</v>
      </c>
    </row>
    <row r="278" spans="2:5" x14ac:dyDescent="0.25">
      <c r="B278" s="138">
        <v>46037</v>
      </c>
      <c r="C278" s="81">
        <v>21137132</v>
      </c>
      <c r="D278" s="54" t="s">
        <v>39</v>
      </c>
      <c r="E278" s="57">
        <v>3279.57</v>
      </c>
    </row>
    <row r="279" spans="2:5" x14ac:dyDescent="0.25">
      <c r="B279" s="138">
        <v>46037</v>
      </c>
      <c r="C279" s="81">
        <v>23052298</v>
      </c>
      <c r="D279" s="54" t="s">
        <v>39</v>
      </c>
      <c r="E279" s="57">
        <v>17792.34</v>
      </c>
    </row>
    <row r="280" spans="2:5" x14ac:dyDescent="0.25">
      <c r="B280" s="138">
        <v>46037</v>
      </c>
      <c r="C280" s="81">
        <v>23052297</v>
      </c>
      <c r="D280" s="54" t="s">
        <v>39</v>
      </c>
      <c r="E280" s="57">
        <v>4032.26</v>
      </c>
    </row>
    <row r="281" spans="2:5" x14ac:dyDescent="0.25">
      <c r="B281" s="138">
        <v>46037</v>
      </c>
      <c r="C281" s="81">
        <v>23052295</v>
      </c>
      <c r="D281" s="54" t="s">
        <v>39</v>
      </c>
      <c r="E281" s="57">
        <v>12597.17</v>
      </c>
    </row>
    <row r="282" spans="2:5" x14ac:dyDescent="0.25">
      <c r="B282" s="138">
        <v>46037</v>
      </c>
      <c r="C282" s="81">
        <v>21137134</v>
      </c>
      <c r="D282" s="54" t="s">
        <v>39</v>
      </c>
      <c r="E282" s="57">
        <v>140159.46</v>
      </c>
    </row>
    <row r="283" spans="2:5" x14ac:dyDescent="0.25">
      <c r="B283" s="138">
        <v>46037</v>
      </c>
      <c r="C283" s="81" t="s">
        <v>214</v>
      </c>
      <c r="D283" s="54" t="s">
        <v>68</v>
      </c>
      <c r="E283" s="57">
        <v>3</v>
      </c>
    </row>
    <row r="284" spans="2:5" x14ac:dyDescent="0.25">
      <c r="B284" s="138">
        <v>46037</v>
      </c>
      <c r="C284" s="81" t="s">
        <v>215</v>
      </c>
      <c r="D284" s="54" t="s">
        <v>66</v>
      </c>
      <c r="E284" s="57">
        <v>2069</v>
      </c>
    </row>
    <row r="285" spans="2:5" x14ac:dyDescent="0.25">
      <c r="B285" s="138">
        <v>46038</v>
      </c>
      <c r="C285" s="81" t="s">
        <v>216</v>
      </c>
      <c r="D285" s="54" t="s">
        <v>41</v>
      </c>
      <c r="E285" s="57">
        <v>4860</v>
      </c>
    </row>
    <row r="286" spans="2:5" x14ac:dyDescent="0.25">
      <c r="B286" s="138">
        <v>46038</v>
      </c>
      <c r="C286" s="81" t="s">
        <v>217</v>
      </c>
      <c r="D286" s="54" t="s">
        <v>41</v>
      </c>
      <c r="E286" s="57">
        <v>40</v>
      </c>
    </row>
    <row r="287" spans="2:5" x14ac:dyDescent="0.25">
      <c r="B287" s="138">
        <v>46038</v>
      </c>
      <c r="C287" s="81" t="s">
        <v>218</v>
      </c>
      <c r="D287" s="54" t="s">
        <v>41</v>
      </c>
      <c r="E287" s="57">
        <v>20</v>
      </c>
    </row>
    <row r="288" spans="2:5" x14ac:dyDescent="0.25">
      <c r="B288" s="138">
        <v>46038</v>
      </c>
      <c r="C288" s="81" t="s">
        <v>219</v>
      </c>
      <c r="D288" s="54" t="s">
        <v>41</v>
      </c>
      <c r="E288" s="57">
        <v>20</v>
      </c>
    </row>
    <row r="289" spans="2:5" x14ac:dyDescent="0.25">
      <c r="B289" s="138">
        <v>46038</v>
      </c>
      <c r="C289" s="81" t="s">
        <v>218</v>
      </c>
      <c r="D289" s="54" t="s">
        <v>41</v>
      </c>
      <c r="E289" s="57">
        <v>20</v>
      </c>
    </row>
    <row r="290" spans="2:5" x14ac:dyDescent="0.25">
      <c r="B290" s="138">
        <v>46038</v>
      </c>
      <c r="C290" s="81" t="s">
        <v>219</v>
      </c>
      <c r="D290" s="54" t="s">
        <v>41</v>
      </c>
      <c r="E290" s="57">
        <v>20</v>
      </c>
    </row>
    <row r="291" spans="2:5" x14ac:dyDescent="0.25">
      <c r="B291" s="138">
        <v>46038</v>
      </c>
      <c r="C291" s="81" t="s">
        <v>220</v>
      </c>
      <c r="D291" s="54" t="s">
        <v>41</v>
      </c>
      <c r="E291" s="57">
        <v>3000</v>
      </c>
    </row>
    <row r="292" spans="2:5" x14ac:dyDescent="0.25">
      <c r="B292" s="138">
        <v>46038</v>
      </c>
      <c r="C292" s="81" t="s">
        <v>221</v>
      </c>
      <c r="D292" s="54" t="s">
        <v>41</v>
      </c>
      <c r="E292" s="57">
        <v>2250</v>
      </c>
    </row>
    <row r="293" spans="2:5" x14ac:dyDescent="0.25">
      <c r="B293" s="138">
        <v>46038</v>
      </c>
      <c r="C293" s="81" t="s">
        <v>222</v>
      </c>
      <c r="D293" s="54" t="s">
        <v>31</v>
      </c>
      <c r="E293" s="57">
        <v>76786.570000000007</v>
      </c>
    </row>
    <row r="294" spans="2:5" x14ac:dyDescent="0.25">
      <c r="B294" s="138">
        <v>46038</v>
      </c>
      <c r="C294" s="81" t="s">
        <v>223</v>
      </c>
      <c r="D294" s="54" t="s">
        <v>132</v>
      </c>
      <c r="E294" s="57">
        <v>4363</v>
      </c>
    </row>
    <row r="295" spans="2:5" x14ac:dyDescent="0.25">
      <c r="B295" s="138">
        <v>46038</v>
      </c>
      <c r="C295" s="81" t="s">
        <v>224</v>
      </c>
      <c r="D295" s="54" t="s">
        <v>132</v>
      </c>
      <c r="E295" s="57">
        <v>128</v>
      </c>
    </row>
    <row r="296" spans="2:5" x14ac:dyDescent="0.25">
      <c r="B296" s="138">
        <v>46038</v>
      </c>
      <c r="C296" s="81" t="s">
        <v>225</v>
      </c>
      <c r="D296" s="54" t="s">
        <v>40</v>
      </c>
      <c r="E296" s="57">
        <v>12912</v>
      </c>
    </row>
    <row r="297" spans="2:5" x14ac:dyDescent="0.25">
      <c r="B297" s="138">
        <v>46038</v>
      </c>
      <c r="C297" s="81" t="s">
        <v>226</v>
      </c>
      <c r="D297" s="54" t="s">
        <v>44</v>
      </c>
      <c r="E297" s="57">
        <v>8012.33</v>
      </c>
    </row>
    <row r="298" spans="2:5" x14ac:dyDescent="0.25">
      <c r="B298" s="138">
        <v>46038</v>
      </c>
      <c r="C298" s="81" t="s">
        <v>227</v>
      </c>
      <c r="D298" s="54" t="s">
        <v>44</v>
      </c>
      <c r="E298" s="57">
        <v>3987.27</v>
      </c>
    </row>
    <row r="299" spans="2:5" x14ac:dyDescent="0.25">
      <c r="B299" s="138">
        <v>46038</v>
      </c>
      <c r="C299" s="81" t="s">
        <v>228</v>
      </c>
      <c r="D299" s="54" t="s">
        <v>39</v>
      </c>
      <c r="E299" s="57">
        <v>13466</v>
      </c>
    </row>
    <row r="300" spans="2:5" x14ac:dyDescent="0.25">
      <c r="B300" s="138">
        <v>46038</v>
      </c>
      <c r="C300" s="81" t="s">
        <v>229</v>
      </c>
      <c r="D300" s="54" t="s">
        <v>39</v>
      </c>
      <c r="E300" s="57">
        <v>9158</v>
      </c>
    </row>
    <row r="301" spans="2:5" x14ac:dyDescent="0.25">
      <c r="B301" s="138">
        <v>46038</v>
      </c>
      <c r="C301" s="81" t="s">
        <v>230</v>
      </c>
      <c r="D301" s="54" t="s">
        <v>40</v>
      </c>
      <c r="E301" s="57">
        <v>1397.18</v>
      </c>
    </row>
    <row r="302" spans="2:5" x14ac:dyDescent="0.25">
      <c r="B302" s="138">
        <v>46038</v>
      </c>
      <c r="C302" s="81" t="s">
        <v>231</v>
      </c>
      <c r="D302" s="54" t="s">
        <v>40</v>
      </c>
      <c r="E302" s="57">
        <v>43644.82</v>
      </c>
    </row>
    <row r="303" spans="2:5" x14ac:dyDescent="0.25">
      <c r="B303" s="138">
        <v>46041</v>
      </c>
      <c r="C303" s="81" t="s">
        <v>232</v>
      </c>
      <c r="D303" s="54" t="s">
        <v>31</v>
      </c>
      <c r="E303" s="57">
        <v>74940.649999999994</v>
      </c>
    </row>
    <row r="304" spans="2:5" x14ac:dyDescent="0.25">
      <c r="B304" s="138">
        <v>46041</v>
      </c>
      <c r="C304" s="88" t="s">
        <v>233</v>
      </c>
      <c r="D304" s="89" t="s">
        <v>31</v>
      </c>
      <c r="E304" s="71">
        <v>37557</v>
      </c>
    </row>
    <row r="305" spans="2:5" x14ac:dyDescent="0.25">
      <c r="B305" s="138">
        <v>46041</v>
      </c>
      <c r="C305" s="81" t="s">
        <v>234</v>
      </c>
      <c r="D305" s="54" t="s">
        <v>31</v>
      </c>
      <c r="E305" s="57">
        <v>16545</v>
      </c>
    </row>
    <row r="306" spans="2:5" ht="17.25" x14ac:dyDescent="0.3">
      <c r="B306" s="138">
        <v>46041</v>
      </c>
      <c r="C306" s="139" t="s">
        <v>235</v>
      </c>
      <c r="D306" s="54" t="s">
        <v>40</v>
      </c>
      <c r="E306" s="57">
        <v>962</v>
      </c>
    </row>
    <row r="307" spans="2:5" x14ac:dyDescent="0.25">
      <c r="B307" s="138">
        <v>46041</v>
      </c>
      <c r="C307" s="81" t="s">
        <v>236</v>
      </c>
      <c r="D307" s="54" t="s">
        <v>39</v>
      </c>
      <c r="E307" s="57">
        <v>9280</v>
      </c>
    </row>
    <row r="308" spans="2:5" x14ac:dyDescent="0.25">
      <c r="B308" s="138">
        <v>46041</v>
      </c>
      <c r="C308" s="81" t="s">
        <v>237</v>
      </c>
      <c r="D308" s="54" t="s">
        <v>39</v>
      </c>
      <c r="E308" s="57">
        <v>8405</v>
      </c>
    </row>
    <row r="309" spans="2:5" x14ac:dyDescent="0.25">
      <c r="B309" s="138">
        <v>46041</v>
      </c>
      <c r="C309" s="81" t="s">
        <v>238</v>
      </c>
      <c r="D309" s="54" t="s">
        <v>39</v>
      </c>
      <c r="E309" s="57">
        <v>10818</v>
      </c>
    </row>
    <row r="310" spans="2:5" x14ac:dyDescent="0.25">
      <c r="B310" s="138">
        <v>46041</v>
      </c>
      <c r="C310" s="81" t="s">
        <v>239</v>
      </c>
      <c r="D310" s="54" t="s">
        <v>66</v>
      </c>
      <c r="E310" s="57">
        <v>2500</v>
      </c>
    </row>
    <row r="311" spans="2:5" x14ac:dyDescent="0.25">
      <c r="B311" s="138">
        <v>46041</v>
      </c>
      <c r="C311" s="81" t="s">
        <v>240</v>
      </c>
      <c r="D311" s="54" t="s">
        <v>41</v>
      </c>
      <c r="E311" s="57">
        <v>6352</v>
      </c>
    </row>
    <row r="312" spans="2:5" x14ac:dyDescent="0.25">
      <c r="B312" s="138">
        <v>46041</v>
      </c>
      <c r="C312" s="81" t="s">
        <v>241</v>
      </c>
      <c r="D312" s="54" t="s">
        <v>41</v>
      </c>
      <c r="E312" s="57">
        <v>6352</v>
      </c>
    </row>
    <row r="313" spans="2:5" x14ac:dyDescent="0.25">
      <c r="B313" s="138">
        <v>46041</v>
      </c>
      <c r="C313" s="81" t="s">
        <v>242</v>
      </c>
      <c r="D313" s="54" t="s">
        <v>66</v>
      </c>
      <c r="E313" s="57">
        <v>16328</v>
      </c>
    </row>
    <row r="314" spans="2:5" x14ac:dyDescent="0.25">
      <c r="B314" s="138">
        <v>46041</v>
      </c>
      <c r="C314" s="81" t="s">
        <v>243</v>
      </c>
      <c r="D314" s="54" t="s">
        <v>66</v>
      </c>
      <c r="E314" s="57">
        <v>81</v>
      </c>
    </row>
    <row r="315" spans="2:5" x14ac:dyDescent="0.25">
      <c r="B315" s="138">
        <v>46041</v>
      </c>
      <c r="C315" s="81" t="s">
        <v>244</v>
      </c>
      <c r="D315" s="54" t="s">
        <v>66</v>
      </c>
      <c r="E315" s="57">
        <v>3685</v>
      </c>
    </row>
    <row r="316" spans="2:5" x14ac:dyDescent="0.25">
      <c r="B316" s="138">
        <v>46042</v>
      </c>
      <c r="C316" s="81" t="s">
        <v>245</v>
      </c>
      <c r="D316" s="54" t="s">
        <v>41</v>
      </c>
      <c r="E316" s="57">
        <v>3725</v>
      </c>
    </row>
    <row r="317" spans="2:5" x14ac:dyDescent="0.25">
      <c r="B317" s="138">
        <v>46042</v>
      </c>
      <c r="C317" s="81" t="s">
        <v>246</v>
      </c>
      <c r="D317" s="54" t="s">
        <v>31</v>
      </c>
      <c r="E317" s="57">
        <v>72556.820000000007</v>
      </c>
    </row>
    <row r="318" spans="2:5" x14ac:dyDescent="0.25">
      <c r="B318" s="138">
        <v>46042</v>
      </c>
      <c r="C318" s="81" t="s">
        <v>247</v>
      </c>
      <c r="D318" s="54" t="s">
        <v>40</v>
      </c>
      <c r="E318" s="57">
        <v>6700</v>
      </c>
    </row>
    <row r="319" spans="2:5" x14ac:dyDescent="0.25">
      <c r="B319" s="138">
        <v>46042</v>
      </c>
      <c r="C319" s="81" t="s">
        <v>248</v>
      </c>
      <c r="D319" s="54" t="s">
        <v>132</v>
      </c>
      <c r="E319" s="57">
        <v>3487</v>
      </c>
    </row>
    <row r="320" spans="2:5" x14ac:dyDescent="0.25">
      <c r="B320" s="138">
        <v>46042</v>
      </c>
      <c r="C320" s="81" t="s">
        <v>249</v>
      </c>
      <c r="D320" s="54" t="s">
        <v>39</v>
      </c>
      <c r="E320" s="57">
        <v>8905</v>
      </c>
    </row>
    <row r="321" spans="2:5" x14ac:dyDescent="0.25">
      <c r="B321" s="138">
        <v>46042</v>
      </c>
      <c r="C321" s="81" t="s">
        <v>250</v>
      </c>
      <c r="D321" s="54" t="s">
        <v>39</v>
      </c>
      <c r="E321" s="57">
        <v>13655</v>
      </c>
    </row>
    <row r="322" spans="2:5" x14ac:dyDescent="0.25">
      <c r="B322" s="138">
        <v>46042</v>
      </c>
      <c r="C322" s="81" t="s">
        <v>251</v>
      </c>
      <c r="D322" s="54" t="s">
        <v>252</v>
      </c>
      <c r="E322" s="57">
        <v>1550161.96</v>
      </c>
    </row>
    <row r="323" spans="2:5" x14ac:dyDescent="0.25">
      <c r="B323" s="138">
        <v>46042</v>
      </c>
      <c r="C323" s="81" t="s">
        <v>253</v>
      </c>
      <c r="D323" s="54" t="s">
        <v>39</v>
      </c>
      <c r="E323" s="57">
        <v>866150.9</v>
      </c>
    </row>
    <row r="324" spans="2:5" x14ac:dyDescent="0.25">
      <c r="B324" s="138">
        <v>46042</v>
      </c>
      <c r="C324" s="81" t="s">
        <v>254</v>
      </c>
      <c r="D324" s="54" t="s">
        <v>39</v>
      </c>
      <c r="E324" s="57">
        <v>2383936.13</v>
      </c>
    </row>
    <row r="325" spans="2:5" x14ac:dyDescent="0.25">
      <c r="B325" s="138">
        <v>46042</v>
      </c>
      <c r="C325" s="81" t="s">
        <v>255</v>
      </c>
      <c r="D325" s="54" t="s">
        <v>39</v>
      </c>
      <c r="E325" s="57">
        <v>13620459.76</v>
      </c>
    </row>
    <row r="326" spans="2:5" x14ac:dyDescent="0.25">
      <c r="B326" s="138">
        <v>46042</v>
      </c>
      <c r="C326" s="81" t="s">
        <v>256</v>
      </c>
      <c r="D326" s="54" t="s">
        <v>39</v>
      </c>
      <c r="E326" s="57">
        <v>93095.1</v>
      </c>
    </row>
    <row r="327" spans="2:5" x14ac:dyDescent="0.25">
      <c r="B327" s="138">
        <v>46042</v>
      </c>
      <c r="C327" s="81" t="s">
        <v>257</v>
      </c>
      <c r="D327" s="54" t="s">
        <v>66</v>
      </c>
      <c r="E327" s="57">
        <v>999</v>
      </c>
    </row>
    <row r="328" spans="2:5" x14ac:dyDescent="0.25">
      <c r="B328" s="138">
        <v>46044</v>
      </c>
      <c r="C328" s="81" t="s">
        <v>258</v>
      </c>
      <c r="D328" s="54" t="s">
        <v>31</v>
      </c>
      <c r="E328" s="57">
        <v>682474.67</v>
      </c>
    </row>
    <row r="329" spans="2:5" x14ac:dyDescent="0.25">
      <c r="B329" s="138">
        <v>46044</v>
      </c>
      <c r="C329" s="81" t="s">
        <v>259</v>
      </c>
      <c r="D329" s="54" t="s">
        <v>31</v>
      </c>
      <c r="E329" s="57">
        <v>241345</v>
      </c>
    </row>
    <row r="330" spans="2:5" x14ac:dyDescent="0.25">
      <c r="B330" s="138">
        <v>46044</v>
      </c>
      <c r="C330" s="81" t="s">
        <v>260</v>
      </c>
      <c r="D330" s="54" t="s">
        <v>50</v>
      </c>
      <c r="E330" s="57">
        <v>1630</v>
      </c>
    </row>
    <row r="331" spans="2:5" x14ac:dyDescent="0.25">
      <c r="B331" s="138">
        <v>46044</v>
      </c>
      <c r="C331" s="81" t="s">
        <v>261</v>
      </c>
      <c r="D331" s="54" t="s">
        <v>41</v>
      </c>
      <c r="E331" s="57">
        <v>6284</v>
      </c>
    </row>
    <row r="332" spans="2:5" x14ac:dyDescent="0.25">
      <c r="B332" s="138">
        <v>46044</v>
      </c>
      <c r="C332" s="81" t="s">
        <v>262</v>
      </c>
      <c r="D332" s="54" t="s">
        <v>41</v>
      </c>
      <c r="E332" s="57">
        <v>6284</v>
      </c>
    </row>
    <row r="333" spans="2:5" x14ac:dyDescent="0.25">
      <c r="B333" s="138">
        <v>46044</v>
      </c>
      <c r="C333" s="81" t="s">
        <v>263</v>
      </c>
      <c r="D333" s="54" t="s">
        <v>39</v>
      </c>
      <c r="E333" s="57">
        <v>9835</v>
      </c>
    </row>
    <row r="334" spans="2:5" x14ac:dyDescent="0.25">
      <c r="B334" s="138">
        <v>46044</v>
      </c>
      <c r="C334" s="81" t="s">
        <v>264</v>
      </c>
      <c r="D334" s="54" t="s">
        <v>39</v>
      </c>
      <c r="E334" s="57">
        <v>13548</v>
      </c>
    </row>
    <row r="335" spans="2:5" x14ac:dyDescent="0.25">
      <c r="B335" s="138">
        <v>46044</v>
      </c>
      <c r="C335" s="81" t="s">
        <v>265</v>
      </c>
      <c r="D335" s="54" t="s">
        <v>40</v>
      </c>
      <c r="E335" s="57">
        <v>175</v>
      </c>
    </row>
    <row r="336" spans="2:5" x14ac:dyDescent="0.25">
      <c r="B336" s="138">
        <v>46044</v>
      </c>
      <c r="C336" s="81" t="s">
        <v>266</v>
      </c>
      <c r="D336" s="54" t="s">
        <v>42</v>
      </c>
      <c r="E336" s="57">
        <v>3016</v>
      </c>
    </row>
    <row r="337" spans="2:5" x14ac:dyDescent="0.25">
      <c r="B337" s="138">
        <v>46044</v>
      </c>
      <c r="C337" s="81" t="s">
        <v>267</v>
      </c>
      <c r="D337" s="54" t="s">
        <v>42</v>
      </c>
      <c r="E337" s="57">
        <v>1392</v>
      </c>
    </row>
    <row r="338" spans="2:5" x14ac:dyDescent="0.25">
      <c r="B338" s="138">
        <v>46044</v>
      </c>
      <c r="C338" s="81" t="s">
        <v>268</v>
      </c>
      <c r="D338" s="54" t="s">
        <v>31</v>
      </c>
      <c r="E338" s="57">
        <v>78680</v>
      </c>
    </row>
    <row r="339" spans="2:5" x14ac:dyDescent="0.25">
      <c r="B339" s="138">
        <v>46044</v>
      </c>
      <c r="C339" s="81" t="s">
        <v>269</v>
      </c>
      <c r="D339" s="54" t="s">
        <v>41</v>
      </c>
      <c r="E339" s="57">
        <v>77419</v>
      </c>
    </row>
    <row r="340" spans="2:5" x14ac:dyDescent="0.25">
      <c r="B340" s="138">
        <v>46045</v>
      </c>
      <c r="C340" s="81" t="s">
        <v>270</v>
      </c>
      <c r="D340" s="54" t="s">
        <v>41</v>
      </c>
      <c r="E340" s="57">
        <v>7220</v>
      </c>
    </row>
    <row r="341" spans="2:5" x14ac:dyDescent="0.25">
      <c r="B341" s="138">
        <v>46045</v>
      </c>
      <c r="C341" s="81" t="s">
        <v>271</v>
      </c>
      <c r="D341" s="54" t="s">
        <v>28</v>
      </c>
      <c r="E341" s="57">
        <v>6429</v>
      </c>
    </row>
    <row r="342" spans="2:5" x14ac:dyDescent="0.25">
      <c r="B342" s="138">
        <v>46045</v>
      </c>
      <c r="C342" s="81" t="s">
        <v>272</v>
      </c>
      <c r="D342" s="54" t="s">
        <v>66</v>
      </c>
      <c r="E342" s="57">
        <v>1146</v>
      </c>
    </row>
    <row r="343" spans="2:5" x14ac:dyDescent="0.25">
      <c r="B343" s="138">
        <v>46045</v>
      </c>
      <c r="C343" s="81" t="s">
        <v>273</v>
      </c>
      <c r="D343" s="54" t="s">
        <v>31</v>
      </c>
      <c r="E343" s="57">
        <v>351813.89</v>
      </c>
    </row>
    <row r="344" spans="2:5" x14ac:dyDescent="0.25">
      <c r="B344" s="138">
        <v>46045</v>
      </c>
      <c r="C344" s="81" t="s">
        <v>274</v>
      </c>
      <c r="D344" s="54" t="s">
        <v>40</v>
      </c>
      <c r="E344" s="57">
        <v>303480</v>
      </c>
    </row>
    <row r="345" spans="2:5" x14ac:dyDescent="0.25">
      <c r="B345" s="138">
        <v>46045</v>
      </c>
      <c r="C345" s="81" t="s">
        <v>275</v>
      </c>
      <c r="D345" s="54" t="s">
        <v>68</v>
      </c>
      <c r="E345" s="57">
        <v>11240</v>
      </c>
    </row>
    <row r="346" spans="2:5" x14ac:dyDescent="0.25">
      <c r="B346" s="138">
        <v>46045</v>
      </c>
      <c r="C346" s="81" t="s">
        <v>276</v>
      </c>
      <c r="D346" s="54" t="s">
        <v>68</v>
      </c>
      <c r="E346" s="57">
        <v>7464</v>
      </c>
    </row>
    <row r="347" spans="2:5" x14ac:dyDescent="0.25">
      <c r="B347" s="138">
        <v>46045</v>
      </c>
      <c r="C347" s="81" t="s">
        <v>277</v>
      </c>
      <c r="D347" s="54" t="s">
        <v>39</v>
      </c>
      <c r="E347" s="57">
        <v>14450</v>
      </c>
    </row>
    <row r="348" spans="2:5" x14ac:dyDescent="0.25">
      <c r="B348" s="138">
        <v>46045</v>
      </c>
      <c r="C348" s="81" t="s">
        <v>278</v>
      </c>
      <c r="D348" s="54" t="s">
        <v>39</v>
      </c>
      <c r="E348" s="57">
        <v>8547</v>
      </c>
    </row>
    <row r="349" spans="2:5" x14ac:dyDescent="0.25">
      <c r="B349" s="138">
        <v>46045</v>
      </c>
      <c r="C349" s="81" t="s">
        <v>279</v>
      </c>
      <c r="D349" s="54" t="s">
        <v>40</v>
      </c>
      <c r="E349" s="57">
        <v>4295</v>
      </c>
    </row>
    <row r="350" spans="2:5" x14ac:dyDescent="0.25">
      <c r="B350" s="138">
        <v>46045</v>
      </c>
      <c r="C350" s="81" t="s">
        <v>280</v>
      </c>
      <c r="D350" s="54" t="s">
        <v>66</v>
      </c>
      <c r="E350" s="57">
        <v>5696</v>
      </c>
    </row>
    <row r="351" spans="2:5" x14ac:dyDescent="0.25">
      <c r="B351" s="138">
        <v>46049</v>
      </c>
      <c r="C351" s="81" t="s">
        <v>281</v>
      </c>
      <c r="D351" s="54" t="s">
        <v>31</v>
      </c>
      <c r="E351" s="57">
        <v>87295</v>
      </c>
    </row>
    <row r="352" spans="2:5" x14ac:dyDescent="0.25">
      <c r="B352" s="138">
        <v>46049</v>
      </c>
      <c r="C352" s="81" t="s">
        <v>282</v>
      </c>
      <c r="D352" s="54" t="s">
        <v>41</v>
      </c>
      <c r="E352" s="57">
        <v>3000</v>
      </c>
    </row>
    <row r="353" spans="2:5" x14ac:dyDescent="0.25">
      <c r="B353" s="138">
        <v>46049</v>
      </c>
      <c r="C353" s="81" t="s">
        <v>283</v>
      </c>
      <c r="D353" s="54" t="s">
        <v>39</v>
      </c>
      <c r="E353" s="57">
        <v>6328375.5499999998</v>
      </c>
    </row>
    <row r="354" spans="2:5" x14ac:dyDescent="0.25">
      <c r="B354" s="138">
        <v>46049</v>
      </c>
      <c r="C354" s="81" t="s">
        <v>284</v>
      </c>
      <c r="D354" s="54" t="s">
        <v>132</v>
      </c>
      <c r="E354" s="57">
        <v>6269</v>
      </c>
    </row>
    <row r="355" spans="2:5" x14ac:dyDescent="0.25">
      <c r="B355" s="138">
        <v>46049</v>
      </c>
      <c r="C355" s="81" t="s">
        <v>285</v>
      </c>
      <c r="D355" s="54" t="s">
        <v>39</v>
      </c>
      <c r="E355" s="57">
        <v>11614</v>
      </c>
    </row>
    <row r="356" spans="2:5" x14ac:dyDescent="0.25">
      <c r="B356" s="138">
        <v>46049</v>
      </c>
      <c r="C356" s="81" t="s">
        <v>286</v>
      </c>
      <c r="D356" s="54" t="s">
        <v>39</v>
      </c>
      <c r="E356" s="57">
        <v>11605</v>
      </c>
    </row>
    <row r="357" spans="2:5" x14ac:dyDescent="0.25">
      <c r="B357" s="138">
        <v>46049</v>
      </c>
      <c r="C357" s="81" t="s">
        <v>287</v>
      </c>
      <c r="D357" s="54" t="s">
        <v>39</v>
      </c>
      <c r="E357" s="57">
        <v>9475</v>
      </c>
    </row>
    <row r="358" spans="2:5" x14ac:dyDescent="0.25">
      <c r="B358" s="138">
        <v>46049</v>
      </c>
      <c r="C358" s="81" t="s">
        <v>288</v>
      </c>
      <c r="D358" s="54" t="s">
        <v>42</v>
      </c>
      <c r="E358" s="57">
        <v>14092</v>
      </c>
    </row>
    <row r="359" spans="2:5" x14ac:dyDescent="0.25">
      <c r="B359" s="138">
        <v>46049</v>
      </c>
      <c r="C359" s="81" t="s">
        <v>289</v>
      </c>
      <c r="D359" s="54" t="s">
        <v>40</v>
      </c>
      <c r="E359" s="57">
        <v>1390.94</v>
      </c>
    </row>
    <row r="360" spans="2:5" x14ac:dyDescent="0.25">
      <c r="B360" s="138">
        <v>46049</v>
      </c>
      <c r="C360" s="81" t="s">
        <v>290</v>
      </c>
      <c r="D360" s="54" t="s">
        <v>40</v>
      </c>
      <c r="E360" s="57">
        <v>3441.27</v>
      </c>
    </row>
    <row r="361" spans="2:5" x14ac:dyDescent="0.25">
      <c r="B361" s="138">
        <v>46049</v>
      </c>
      <c r="C361" s="81" t="s">
        <v>291</v>
      </c>
      <c r="D361" s="54" t="s">
        <v>68</v>
      </c>
      <c r="E361" s="57">
        <v>3484</v>
      </c>
    </row>
    <row r="362" spans="2:5" x14ac:dyDescent="0.25">
      <c r="B362" s="138">
        <v>46049</v>
      </c>
      <c r="C362" s="81" t="s">
        <v>292</v>
      </c>
      <c r="D362" s="54" t="s">
        <v>41</v>
      </c>
      <c r="E362" s="57">
        <v>6267</v>
      </c>
    </row>
    <row r="363" spans="2:5" x14ac:dyDescent="0.25">
      <c r="B363" s="138">
        <v>46049</v>
      </c>
      <c r="C363" s="81" t="s">
        <v>293</v>
      </c>
      <c r="D363" s="54" t="s">
        <v>41</v>
      </c>
      <c r="E363" s="57">
        <v>3266</v>
      </c>
    </row>
    <row r="364" spans="2:5" x14ac:dyDescent="0.25">
      <c r="B364" s="138">
        <v>46049</v>
      </c>
      <c r="C364" s="81" t="s">
        <v>294</v>
      </c>
      <c r="D364" s="54" t="s">
        <v>41</v>
      </c>
      <c r="E364" s="57">
        <v>8446</v>
      </c>
    </row>
    <row r="365" spans="2:5" x14ac:dyDescent="0.25">
      <c r="B365" s="138">
        <v>46050</v>
      </c>
      <c r="C365" s="81" t="s">
        <v>295</v>
      </c>
      <c r="D365" s="54" t="s">
        <v>31</v>
      </c>
      <c r="E365" s="57">
        <v>83665.91</v>
      </c>
    </row>
    <row r="366" spans="2:5" x14ac:dyDescent="0.25">
      <c r="B366" s="138">
        <v>46050</v>
      </c>
      <c r="C366" s="81" t="s">
        <v>296</v>
      </c>
      <c r="D366" s="54" t="s">
        <v>66</v>
      </c>
      <c r="E366" s="57">
        <v>1884</v>
      </c>
    </row>
    <row r="367" spans="2:5" x14ac:dyDescent="0.25">
      <c r="B367" s="138">
        <v>46050</v>
      </c>
      <c r="C367" s="81" t="s">
        <v>297</v>
      </c>
      <c r="D367" s="54" t="s">
        <v>50</v>
      </c>
      <c r="E367" s="57">
        <v>1495</v>
      </c>
    </row>
    <row r="368" spans="2:5" x14ac:dyDescent="0.25">
      <c r="B368" s="138">
        <v>46050</v>
      </c>
      <c r="C368" s="81" t="s">
        <v>298</v>
      </c>
      <c r="D368" s="54" t="s">
        <v>66</v>
      </c>
      <c r="E368" s="57">
        <v>16806.48</v>
      </c>
    </row>
    <row r="369" spans="2:5" x14ac:dyDescent="0.25">
      <c r="B369" s="138">
        <v>46050</v>
      </c>
      <c r="C369" s="81" t="s">
        <v>299</v>
      </c>
      <c r="D369" s="54" t="s">
        <v>39</v>
      </c>
      <c r="E369" s="57">
        <v>15253</v>
      </c>
    </row>
    <row r="370" spans="2:5" x14ac:dyDescent="0.25">
      <c r="B370" s="138">
        <v>46050</v>
      </c>
      <c r="C370" s="81" t="s">
        <v>300</v>
      </c>
      <c r="D370" s="54" t="s">
        <v>39</v>
      </c>
      <c r="E370" s="57">
        <v>9080</v>
      </c>
    </row>
    <row r="371" spans="2:5" x14ac:dyDescent="0.25">
      <c r="B371" s="138">
        <v>46050</v>
      </c>
      <c r="C371" s="81" t="s">
        <v>301</v>
      </c>
      <c r="D371" s="54" t="s">
        <v>50</v>
      </c>
      <c r="E371" s="57">
        <v>31510</v>
      </c>
    </row>
    <row r="372" spans="2:5" x14ac:dyDescent="0.25">
      <c r="B372" s="138">
        <v>46051</v>
      </c>
      <c r="C372" s="81" t="s">
        <v>302</v>
      </c>
      <c r="D372" s="54" t="s">
        <v>31</v>
      </c>
      <c r="E372" s="57">
        <v>146181.26999999999</v>
      </c>
    </row>
    <row r="373" spans="2:5" x14ac:dyDescent="0.25">
      <c r="B373" s="138">
        <v>46051</v>
      </c>
      <c r="C373" s="81" t="s">
        <v>303</v>
      </c>
      <c r="D373" s="54" t="s">
        <v>28</v>
      </c>
      <c r="E373" s="57">
        <v>5193</v>
      </c>
    </row>
    <row r="374" spans="2:5" x14ac:dyDescent="0.25">
      <c r="B374" s="138">
        <v>46051</v>
      </c>
      <c r="C374" s="81" t="s">
        <v>304</v>
      </c>
      <c r="D374" s="54" t="s">
        <v>66</v>
      </c>
      <c r="E374" s="57">
        <v>96</v>
      </c>
    </row>
    <row r="375" spans="2:5" x14ac:dyDescent="0.25">
      <c r="B375" s="138">
        <v>46051</v>
      </c>
      <c r="C375" s="81" t="s">
        <v>305</v>
      </c>
      <c r="D375" s="54" t="s">
        <v>132</v>
      </c>
      <c r="E375" s="57">
        <v>9366</v>
      </c>
    </row>
    <row r="376" spans="2:5" x14ac:dyDescent="0.25">
      <c r="B376" s="138">
        <v>46051</v>
      </c>
      <c r="C376" s="81" t="s">
        <v>306</v>
      </c>
      <c r="D376" s="54" t="s">
        <v>41</v>
      </c>
      <c r="E376" s="57">
        <v>6264</v>
      </c>
    </row>
    <row r="377" spans="2:5" x14ac:dyDescent="0.25">
      <c r="B377" s="138">
        <v>46051</v>
      </c>
      <c r="C377" s="81" t="s">
        <v>307</v>
      </c>
      <c r="D377" s="54" t="s">
        <v>41</v>
      </c>
      <c r="E377" s="57">
        <v>6264</v>
      </c>
    </row>
    <row r="378" spans="2:5" x14ac:dyDescent="0.25">
      <c r="B378" s="138">
        <v>46051</v>
      </c>
      <c r="C378" s="81" t="s">
        <v>308</v>
      </c>
      <c r="D378" s="54" t="s">
        <v>42</v>
      </c>
      <c r="E378" s="57">
        <v>3289</v>
      </c>
    </row>
    <row r="379" spans="2:5" x14ac:dyDescent="0.25">
      <c r="B379" s="138">
        <v>46051</v>
      </c>
      <c r="C379" s="81" t="s">
        <v>309</v>
      </c>
      <c r="D379" s="54" t="s">
        <v>42</v>
      </c>
      <c r="E379" s="57">
        <v>540</v>
      </c>
    </row>
    <row r="380" spans="2:5" x14ac:dyDescent="0.25">
      <c r="B380" s="138">
        <v>46051</v>
      </c>
      <c r="C380" s="81" t="s">
        <v>310</v>
      </c>
      <c r="D380" s="54" t="s">
        <v>39</v>
      </c>
      <c r="E380" s="57">
        <v>9915</v>
      </c>
    </row>
    <row r="381" spans="2:5" x14ac:dyDescent="0.25">
      <c r="B381" s="138">
        <v>46051</v>
      </c>
      <c r="C381" s="81" t="s">
        <v>311</v>
      </c>
      <c r="D381" s="54" t="s">
        <v>39</v>
      </c>
      <c r="E381" s="57">
        <v>14576</v>
      </c>
    </row>
    <row r="382" spans="2:5" x14ac:dyDescent="0.25">
      <c r="B382" s="138">
        <v>46051</v>
      </c>
      <c r="C382" s="81">
        <v>300010398</v>
      </c>
      <c r="D382" s="54" t="s">
        <v>312</v>
      </c>
      <c r="E382" s="57">
        <v>12630.84</v>
      </c>
    </row>
    <row r="383" spans="2:5" x14ac:dyDescent="0.25">
      <c r="B383" s="138">
        <v>46051</v>
      </c>
      <c r="C383" s="81" t="s">
        <v>313</v>
      </c>
      <c r="D383" s="54" t="s">
        <v>28</v>
      </c>
      <c r="E383" s="57">
        <v>121050</v>
      </c>
    </row>
    <row r="384" spans="2:5" x14ac:dyDescent="0.25">
      <c r="B384" s="138">
        <v>46051</v>
      </c>
      <c r="C384" s="81" t="s">
        <v>314</v>
      </c>
      <c r="D384" s="54" t="s">
        <v>41</v>
      </c>
      <c r="E384" s="57">
        <v>18802</v>
      </c>
    </row>
    <row r="385" spans="2:5" x14ac:dyDescent="0.25">
      <c r="B385" s="138">
        <v>46051</v>
      </c>
      <c r="C385" s="81" t="s">
        <v>315</v>
      </c>
      <c r="D385" s="54" t="s">
        <v>41</v>
      </c>
      <c r="E385" s="57">
        <v>46492</v>
      </c>
    </row>
    <row r="386" spans="2:5" x14ac:dyDescent="0.25">
      <c r="B386" s="138">
        <v>46051</v>
      </c>
      <c r="C386" s="81" t="s">
        <v>316</v>
      </c>
      <c r="D386" s="54" t="s">
        <v>66</v>
      </c>
      <c r="E386" s="57">
        <v>4959</v>
      </c>
    </row>
    <row r="387" spans="2:5" x14ac:dyDescent="0.25">
      <c r="B387" s="138">
        <v>46051</v>
      </c>
      <c r="C387" s="81" t="s">
        <v>317</v>
      </c>
      <c r="D387" s="54" t="s">
        <v>68</v>
      </c>
      <c r="E387" s="57">
        <v>3117</v>
      </c>
    </row>
    <row r="388" spans="2:5" x14ac:dyDescent="0.25">
      <c r="B388" s="138">
        <v>46052</v>
      </c>
      <c r="C388" s="81" t="s">
        <v>318</v>
      </c>
      <c r="D388" s="54" t="s">
        <v>31</v>
      </c>
      <c r="E388" s="57">
        <v>5307</v>
      </c>
    </row>
    <row r="389" spans="2:5" x14ac:dyDescent="0.25">
      <c r="B389" s="138">
        <v>46052</v>
      </c>
      <c r="C389" s="81" t="s">
        <v>319</v>
      </c>
      <c r="D389" s="54" t="s">
        <v>31</v>
      </c>
      <c r="E389" s="57">
        <v>936599.98</v>
      </c>
    </row>
    <row r="390" spans="2:5" x14ac:dyDescent="0.25">
      <c r="B390" s="138">
        <v>46052</v>
      </c>
      <c r="C390" s="81" t="s">
        <v>320</v>
      </c>
      <c r="D390" s="54" t="s">
        <v>31</v>
      </c>
      <c r="E390" s="57">
        <v>310768</v>
      </c>
    </row>
    <row r="391" spans="2:5" x14ac:dyDescent="0.25">
      <c r="B391" s="138">
        <v>46052</v>
      </c>
      <c r="C391" s="81" t="s">
        <v>321</v>
      </c>
      <c r="D391" s="54" t="s">
        <v>66</v>
      </c>
      <c r="E391" s="57">
        <v>2100</v>
      </c>
    </row>
    <row r="392" spans="2:5" x14ac:dyDescent="0.25">
      <c r="B392" s="138">
        <v>46052</v>
      </c>
      <c r="C392" s="81" t="s">
        <v>322</v>
      </c>
      <c r="D392" s="54" t="s">
        <v>41</v>
      </c>
      <c r="E392" s="57">
        <v>2100</v>
      </c>
    </row>
    <row r="393" spans="2:5" x14ac:dyDescent="0.25">
      <c r="B393" s="138">
        <v>46052</v>
      </c>
      <c r="C393" s="81" t="s">
        <v>323</v>
      </c>
      <c r="D393" s="54" t="s">
        <v>66</v>
      </c>
      <c r="E393" s="57">
        <v>2100</v>
      </c>
    </row>
    <row r="394" spans="2:5" x14ac:dyDescent="0.25">
      <c r="B394" s="138">
        <v>46052</v>
      </c>
      <c r="C394" s="81" t="s">
        <v>324</v>
      </c>
      <c r="D394" s="54" t="s">
        <v>40</v>
      </c>
      <c r="E394" s="57">
        <v>87350</v>
      </c>
    </row>
    <row r="395" spans="2:5" x14ac:dyDescent="0.25">
      <c r="B395" s="138">
        <v>46052</v>
      </c>
      <c r="C395" s="81" t="s">
        <v>325</v>
      </c>
      <c r="D395" s="54" t="s">
        <v>40</v>
      </c>
      <c r="E395" s="57">
        <v>550</v>
      </c>
    </row>
    <row r="396" spans="2:5" x14ac:dyDescent="0.25">
      <c r="B396" s="138">
        <v>46052</v>
      </c>
      <c r="C396" s="81" t="s">
        <v>326</v>
      </c>
      <c r="D396" s="54" t="s">
        <v>50</v>
      </c>
      <c r="E396" s="57">
        <v>1801</v>
      </c>
    </row>
    <row r="397" spans="2:5" x14ac:dyDescent="0.25">
      <c r="B397" s="138">
        <v>46052</v>
      </c>
      <c r="C397" s="81" t="s">
        <v>327</v>
      </c>
      <c r="D397" s="54" t="s">
        <v>328</v>
      </c>
      <c r="E397" s="57">
        <v>325</v>
      </c>
    </row>
    <row r="398" spans="2:5" x14ac:dyDescent="0.25">
      <c r="B398" s="138">
        <v>46052</v>
      </c>
      <c r="C398" s="81" t="s">
        <v>329</v>
      </c>
      <c r="D398" s="54" t="s">
        <v>50</v>
      </c>
      <c r="E398" s="57">
        <v>2160</v>
      </c>
    </row>
    <row r="399" spans="2:5" x14ac:dyDescent="0.25">
      <c r="B399" s="138">
        <v>46052</v>
      </c>
      <c r="C399" s="81" t="s">
        <v>330</v>
      </c>
      <c r="D399" s="54" t="s">
        <v>40</v>
      </c>
      <c r="E399" s="57">
        <v>400</v>
      </c>
    </row>
    <row r="400" spans="2:5" x14ac:dyDescent="0.25">
      <c r="B400" s="138">
        <v>46052</v>
      </c>
      <c r="C400" s="81" t="s">
        <v>331</v>
      </c>
      <c r="D400" s="54" t="s">
        <v>40</v>
      </c>
      <c r="E400" s="57">
        <v>375</v>
      </c>
    </row>
    <row r="401" spans="2:5" x14ac:dyDescent="0.25">
      <c r="B401" s="138">
        <v>46052</v>
      </c>
      <c r="C401" s="81" t="s">
        <v>332</v>
      </c>
      <c r="D401" s="54" t="s">
        <v>40</v>
      </c>
      <c r="E401" s="57">
        <v>125</v>
      </c>
    </row>
    <row r="402" spans="2:5" x14ac:dyDescent="0.25">
      <c r="B402" s="138">
        <v>46052</v>
      </c>
      <c r="C402" s="81" t="s">
        <v>333</v>
      </c>
      <c r="D402" s="54" t="s">
        <v>40</v>
      </c>
      <c r="E402" s="57">
        <v>250</v>
      </c>
    </row>
    <row r="403" spans="2:5" x14ac:dyDescent="0.25">
      <c r="B403" s="138">
        <v>46052</v>
      </c>
      <c r="C403" s="81" t="s">
        <v>334</v>
      </c>
      <c r="D403" s="54" t="s">
        <v>39</v>
      </c>
      <c r="E403" s="57">
        <v>9940</v>
      </c>
    </row>
    <row r="404" spans="2:5" x14ac:dyDescent="0.25">
      <c r="B404" s="138">
        <v>46052</v>
      </c>
      <c r="C404" s="81" t="s">
        <v>335</v>
      </c>
      <c r="D404" s="54" t="s">
        <v>39</v>
      </c>
      <c r="E404" s="57">
        <v>13605</v>
      </c>
    </row>
    <row r="405" spans="2:5" x14ac:dyDescent="0.25">
      <c r="B405" s="138">
        <v>46052</v>
      </c>
      <c r="C405" s="81" t="s">
        <v>336</v>
      </c>
      <c r="D405" s="54" t="s">
        <v>41</v>
      </c>
      <c r="E405" s="57">
        <v>202320</v>
      </c>
    </row>
    <row r="406" spans="2:5" ht="16.5" thickBot="1" x14ac:dyDescent="0.3">
      <c r="B406" s="59"/>
      <c r="C406" s="59"/>
      <c r="D406" s="62" t="s">
        <v>4</v>
      </c>
      <c r="E406" s="63">
        <f>SUM(E83:E405)</f>
        <v>67814159.240000024</v>
      </c>
    </row>
    <row r="407" spans="2:5" ht="16.5" thickTop="1" x14ac:dyDescent="0.25">
      <c r="B407" s="59"/>
      <c r="C407" s="59"/>
      <c r="D407" s="59"/>
      <c r="E407" s="59"/>
    </row>
    <row r="408" spans="2:5" ht="16.5" thickBot="1" x14ac:dyDescent="0.3">
      <c r="B408" s="251" t="s">
        <v>45</v>
      </c>
      <c r="C408" s="251"/>
      <c r="D408" s="251"/>
      <c r="E408" s="251"/>
    </row>
    <row r="409" spans="2:5" ht="16.5" thickBot="1" x14ac:dyDescent="0.3">
      <c r="B409" s="100" t="s">
        <v>2</v>
      </c>
      <c r="C409" s="101" t="s">
        <v>1</v>
      </c>
      <c r="D409" s="98" t="s">
        <v>8</v>
      </c>
      <c r="E409" s="102" t="s">
        <v>9</v>
      </c>
    </row>
    <row r="410" spans="2:5" x14ac:dyDescent="0.25">
      <c r="B410" s="74">
        <v>46024</v>
      </c>
      <c r="C410" s="85">
        <v>202260092389000</v>
      </c>
      <c r="D410" s="252" t="s">
        <v>45</v>
      </c>
      <c r="E410" s="207">
        <v>8118227.6100000003</v>
      </c>
    </row>
    <row r="411" spans="2:5" x14ac:dyDescent="0.25">
      <c r="B411" s="74">
        <v>46024</v>
      </c>
      <c r="C411" s="85">
        <v>202260092389046</v>
      </c>
      <c r="D411" s="253"/>
      <c r="E411" s="207">
        <v>9806.39</v>
      </c>
    </row>
    <row r="412" spans="2:5" x14ac:dyDescent="0.25">
      <c r="B412" s="162">
        <v>46024</v>
      </c>
      <c r="C412" s="206">
        <v>202260092409172</v>
      </c>
      <c r="D412" s="253"/>
      <c r="E412" s="208">
        <v>193771.2</v>
      </c>
    </row>
    <row r="413" spans="2:5" x14ac:dyDescent="0.25">
      <c r="B413" s="72">
        <v>46030</v>
      </c>
      <c r="C413" s="86">
        <v>202260092843668</v>
      </c>
      <c r="D413" s="253"/>
      <c r="E413" s="209">
        <v>69130</v>
      </c>
    </row>
    <row r="414" spans="2:5" x14ac:dyDescent="0.25">
      <c r="B414" s="72">
        <v>46031</v>
      </c>
      <c r="C414" s="86">
        <v>202260092902369</v>
      </c>
      <c r="D414" s="253"/>
      <c r="E414" s="209">
        <v>2540</v>
      </c>
    </row>
    <row r="415" spans="2:5" x14ac:dyDescent="0.25">
      <c r="B415" s="72">
        <v>46031</v>
      </c>
      <c r="C415" s="86">
        <v>202260092937757</v>
      </c>
      <c r="D415" s="253"/>
      <c r="E415" s="209">
        <v>112400</v>
      </c>
    </row>
    <row r="416" spans="2:5" x14ac:dyDescent="0.25">
      <c r="B416" s="140">
        <v>46034</v>
      </c>
      <c r="C416" s="141">
        <v>202260093160727</v>
      </c>
      <c r="D416" s="253"/>
      <c r="E416" s="210">
        <v>126165</v>
      </c>
    </row>
    <row r="417" spans="2:5" x14ac:dyDescent="0.25">
      <c r="B417" s="140">
        <v>46035</v>
      </c>
      <c r="C417" s="141">
        <v>202260093222276</v>
      </c>
      <c r="D417" s="253"/>
      <c r="E417" s="142">
        <v>252331.2</v>
      </c>
    </row>
    <row r="418" spans="2:5" x14ac:dyDescent="0.25">
      <c r="B418" s="140">
        <v>46041</v>
      </c>
      <c r="C418" s="141">
        <v>202260093719978</v>
      </c>
      <c r="D418" s="253"/>
      <c r="E418" s="142">
        <v>9684</v>
      </c>
    </row>
    <row r="419" spans="2:5" x14ac:dyDescent="0.25">
      <c r="B419" s="72">
        <v>46050</v>
      </c>
      <c r="C419" s="86">
        <v>202260094150248</v>
      </c>
      <c r="D419" s="253"/>
      <c r="E419" s="142">
        <v>24418758.59</v>
      </c>
    </row>
    <row r="420" spans="2:5" x14ac:dyDescent="0.25">
      <c r="B420" s="72">
        <v>46052</v>
      </c>
      <c r="C420" s="86">
        <v>202260094741619</v>
      </c>
      <c r="D420" s="253"/>
      <c r="E420" s="142">
        <v>10773.45</v>
      </c>
    </row>
    <row r="421" spans="2:5" x14ac:dyDescent="0.25">
      <c r="B421" s="72">
        <v>46052</v>
      </c>
      <c r="C421" s="86">
        <v>202260094774259</v>
      </c>
      <c r="D421" s="254"/>
      <c r="E421" s="142">
        <v>59998</v>
      </c>
    </row>
    <row r="422" spans="2:5" ht="16.5" thickBot="1" x14ac:dyDescent="0.3">
      <c r="B422" s="59"/>
      <c r="C422" s="59"/>
      <c r="D422" s="62" t="s">
        <v>4</v>
      </c>
      <c r="E422" s="63">
        <f>SUM(E410:E421)</f>
        <v>33383585.439999998</v>
      </c>
    </row>
    <row r="423" spans="2:5" ht="16.5" thickTop="1" x14ac:dyDescent="0.25">
      <c r="B423" s="59"/>
      <c r="C423" s="59"/>
      <c r="D423" s="59"/>
      <c r="E423" s="59"/>
    </row>
    <row r="424" spans="2:5" ht="15.75" x14ac:dyDescent="0.25">
      <c r="B424" s="59"/>
      <c r="C424" s="59"/>
      <c r="D424" s="59"/>
      <c r="E424" s="59"/>
    </row>
    <row r="425" spans="2:5" ht="16.5" thickBot="1" x14ac:dyDescent="0.3">
      <c r="B425" s="255" t="s">
        <v>48</v>
      </c>
      <c r="C425" s="255"/>
      <c r="D425" s="255"/>
      <c r="E425" s="255"/>
    </row>
    <row r="426" spans="2:5" ht="16.5" thickBot="1" x14ac:dyDescent="0.3">
      <c r="B426" s="103" t="s">
        <v>2</v>
      </c>
      <c r="C426" s="101" t="s">
        <v>1</v>
      </c>
      <c r="D426" s="101" t="s">
        <v>8</v>
      </c>
      <c r="E426" s="99" t="s">
        <v>9</v>
      </c>
    </row>
    <row r="427" spans="2:5" x14ac:dyDescent="0.25">
      <c r="B427" s="156">
        <v>46024</v>
      </c>
      <c r="C427" s="157">
        <v>4524000033344</v>
      </c>
      <c r="D427" s="256" t="s">
        <v>62</v>
      </c>
      <c r="E427" s="161">
        <v>2384965.1</v>
      </c>
    </row>
    <row r="428" spans="2:5" x14ac:dyDescent="0.25">
      <c r="B428" s="158">
        <v>46028</v>
      </c>
      <c r="C428" s="159">
        <v>4524000031904</v>
      </c>
      <c r="D428" s="257"/>
      <c r="E428" s="57">
        <v>6355</v>
      </c>
    </row>
    <row r="429" spans="2:5" x14ac:dyDescent="0.25">
      <c r="B429" s="158">
        <v>46028</v>
      </c>
      <c r="C429" s="159">
        <v>4524000066720</v>
      </c>
      <c r="D429" s="257"/>
      <c r="E429" s="57">
        <v>39709</v>
      </c>
    </row>
    <row r="430" spans="2:5" x14ac:dyDescent="0.25">
      <c r="B430" s="158">
        <v>46029</v>
      </c>
      <c r="C430" s="159">
        <v>4524000033543</v>
      </c>
      <c r="D430" s="257"/>
      <c r="E430" s="57">
        <v>19465</v>
      </c>
    </row>
    <row r="431" spans="2:5" x14ac:dyDescent="0.25">
      <c r="B431" s="158">
        <v>46029</v>
      </c>
      <c r="C431" s="159">
        <v>4524000033694</v>
      </c>
      <c r="D431" s="257"/>
      <c r="E431" s="57">
        <v>4067.8</v>
      </c>
    </row>
    <row r="432" spans="2:5" x14ac:dyDescent="0.25">
      <c r="B432" s="158">
        <v>46031</v>
      </c>
      <c r="C432" s="159">
        <v>4524000056110</v>
      </c>
      <c r="D432" s="257"/>
      <c r="E432" s="57">
        <v>4726625.42</v>
      </c>
    </row>
    <row r="433" spans="2:5" x14ac:dyDescent="0.25">
      <c r="B433" s="158">
        <v>46034</v>
      </c>
      <c r="C433" s="159">
        <v>4524000034325</v>
      </c>
      <c r="D433" s="257"/>
      <c r="E433" s="57">
        <v>4143004.61</v>
      </c>
    </row>
    <row r="434" spans="2:5" x14ac:dyDescent="0.25">
      <c r="B434" s="158">
        <v>46034</v>
      </c>
      <c r="C434" s="159">
        <v>4524000037562</v>
      </c>
      <c r="D434" s="257"/>
      <c r="E434" s="136">
        <v>12277.7</v>
      </c>
    </row>
    <row r="435" spans="2:5" x14ac:dyDescent="0.25">
      <c r="B435" s="158">
        <v>46034</v>
      </c>
      <c r="C435" s="159">
        <v>4524000037572</v>
      </c>
      <c r="D435" s="257"/>
      <c r="E435" s="136">
        <v>3673.5</v>
      </c>
    </row>
    <row r="436" spans="2:5" x14ac:dyDescent="0.25">
      <c r="B436" s="158">
        <v>46034</v>
      </c>
      <c r="C436" s="159">
        <v>4524000037573</v>
      </c>
      <c r="D436" s="257"/>
      <c r="E436" s="136">
        <v>1900</v>
      </c>
    </row>
    <row r="437" spans="2:5" x14ac:dyDescent="0.25">
      <c r="B437" s="158">
        <v>46034</v>
      </c>
      <c r="C437" s="159">
        <v>4524000035146</v>
      </c>
      <c r="D437" s="257"/>
      <c r="E437" s="136">
        <v>8623</v>
      </c>
    </row>
    <row r="438" spans="2:5" x14ac:dyDescent="0.25">
      <c r="B438" s="158">
        <v>46034</v>
      </c>
      <c r="C438" s="160">
        <v>452400053577</v>
      </c>
      <c r="D438" s="257"/>
      <c r="E438" s="73">
        <v>4857</v>
      </c>
    </row>
    <row r="439" spans="2:5" x14ac:dyDescent="0.25">
      <c r="B439" s="158">
        <v>46034</v>
      </c>
      <c r="C439" s="160">
        <v>4524000053638</v>
      </c>
      <c r="D439" s="257"/>
      <c r="E439" s="73">
        <v>755816</v>
      </c>
    </row>
    <row r="440" spans="2:5" x14ac:dyDescent="0.25">
      <c r="B440" s="158">
        <v>46035</v>
      </c>
      <c r="C440" s="160">
        <v>4524000032280</v>
      </c>
      <c r="D440" s="257"/>
      <c r="E440" s="73">
        <v>16000</v>
      </c>
    </row>
    <row r="441" spans="2:5" x14ac:dyDescent="0.25">
      <c r="B441" s="158">
        <v>46036</v>
      </c>
      <c r="C441" s="160">
        <v>4524000032394</v>
      </c>
      <c r="D441" s="257"/>
      <c r="E441" s="73">
        <v>487133</v>
      </c>
    </row>
    <row r="442" spans="2:5" x14ac:dyDescent="0.25">
      <c r="B442" s="158">
        <v>46036</v>
      </c>
      <c r="C442" s="160">
        <v>4524000032901</v>
      </c>
      <c r="D442" s="257"/>
      <c r="E442" s="73">
        <v>19107</v>
      </c>
    </row>
    <row r="443" spans="2:5" x14ac:dyDescent="0.25">
      <c r="B443" s="158">
        <v>46036</v>
      </c>
      <c r="C443" s="160">
        <v>4524000050419</v>
      </c>
      <c r="D443" s="257"/>
      <c r="E443" s="73">
        <v>17654.13</v>
      </c>
    </row>
    <row r="444" spans="2:5" x14ac:dyDescent="0.25">
      <c r="B444" s="158">
        <v>46038</v>
      </c>
      <c r="C444" s="160">
        <v>4524000031431</v>
      </c>
      <c r="D444" s="257"/>
      <c r="E444" s="73">
        <v>102952.31</v>
      </c>
    </row>
    <row r="445" spans="2:5" x14ac:dyDescent="0.25">
      <c r="B445" s="158">
        <v>46038</v>
      </c>
      <c r="C445" s="160">
        <v>4524000036511</v>
      </c>
      <c r="D445" s="257"/>
      <c r="E445" s="73">
        <v>1275</v>
      </c>
    </row>
    <row r="446" spans="2:5" x14ac:dyDescent="0.25">
      <c r="B446" s="158">
        <v>46038</v>
      </c>
      <c r="C446" s="160">
        <v>4524000055022</v>
      </c>
      <c r="D446" s="257"/>
      <c r="E446" s="73">
        <v>6250</v>
      </c>
    </row>
    <row r="447" spans="2:5" x14ac:dyDescent="0.25">
      <c r="B447" s="158">
        <v>46038</v>
      </c>
      <c r="C447" s="160">
        <v>4524000055029</v>
      </c>
      <c r="D447" s="257"/>
      <c r="E447" s="73">
        <v>8861</v>
      </c>
    </row>
    <row r="448" spans="2:5" x14ac:dyDescent="0.25">
      <c r="B448" s="158">
        <v>46038</v>
      </c>
      <c r="C448" s="160">
        <v>4524000055047</v>
      </c>
      <c r="D448" s="257"/>
      <c r="E448" s="73">
        <v>2000</v>
      </c>
    </row>
    <row r="449" spans="2:5" x14ac:dyDescent="0.25">
      <c r="B449" s="158">
        <v>46041</v>
      </c>
      <c r="C449" s="160">
        <v>4524000031669</v>
      </c>
      <c r="D449" s="257"/>
      <c r="E449" s="73">
        <v>274406.95</v>
      </c>
    </row>
    <row r="450" spans="2:5" x14ac:dyDescent="0.25">
      <c r="B450" s="158">
        <v>46041</v>
      </c>
      <c r="C450" s="160">
        <v>4524000030642</v>
      </c>
      <c r="D450" s="257"/>
      <c r="E450" s="73">
        <v>569937.5</v>
      </c>
    </row>
    <row r="451" spans="2:5" x14ac:dyDescent="0.25">
      <c r="B451" s="158">
        <v>46041</v>
      </c>
      <c r="C451" s="160">
        <v>4524000033825</v>
      </c>
      <c r="D451" s="257"/>
      <c r="E451" s="73">
        <v>3500</v>
      </c>
    </row>
    <row r="452" spans="2:5" x14ac:dyDescent="0.25">
      <c r="B452" s="158">
        <v>46041</v>
      </c>
      <c r="C452" s="160">
        <v>4524000033832</v>
      </c>
      <c r="D452" s="257"/>
      <c r="E452" s="73">
        <v>1300</v>
      </c>
    </row>
    <row r="453" spans="2:5" x14ac:dyDescent="0.25">
      <c r="B453" s="158">
        <v>46041</v>
      </c>
      <c r="C453" s="160">
        <v>4524000054614</v>
      </c>
      <c r="D453" s="257"/>
      <c r="E453" s="73">
        <v>124649.01</v>
      </c>
    </row>
    <row r="454" spans="2:5" x14ac:dyDescent="0.25">
      <c r="B454" s="158">
        <v>46042</v>
      </c>
      <c r="C454" s="160">
        <v>4524000039105</v>
      </c>
      <c r="D454" s="257"/>
      <c r="E454" s="73">
        <v>10531.5</v>
      </c>
    </row>
    <row r="455" spans="2:5" x14ac:dyDescent="0.25">
      <c r="B455" s="158">
        <v>46042</v>
      </c>
      <c r="C455" s="160">
        <v>4524000051515</v>
      </c>
      <c r="D455" s="257"/>
      <c r="E455" s="73">
        <v>237929.5</v>
      </c>
    </row>
    <row r="456" spans="2:5" x14ac:dyDescent="0.25">
      <c r="B456" s="158">
        <v>46042</v>
      </c>
      <c r="C456" s="160">
        <v>4524000055512</v>
      </c>
      <c r="D456" s="257"/>
      <c r="E456" s="73">
        <v>2011</v>
      </c>
    </row>
    <row r="457" spans="2:5" x14ac:dyDescent="0.25">
      <c r="B457" s="138">
        <v>46044</v>
      </c>
      <c r="C457" s="141">
        <v>4524000039680</v>
      </c>
      <c r="D457" s="257"/>
      <c r="E457" s="57">
        <v>2241</v>
      </c>
    </row>
    <row r="458" spans="2:5" x14ac:dyDescent="0.25">
      <c r="B458" s="143">
        <v>46045</v>
      </c>
      <c r="C458" s="160">
        <v>4522000033231</v>
      </c>
      <c r="D458" s="257"/>
      <c r="E458" s="73">
        <v>5152.5</v>
      </c>
    </row>
    <row r="459" spans="2:5" x14ac:dyDescent="0.25">
      <c r="B459" s="143">
        <v>46045</v>
      </c>
      <c r="C459" s="160">
        <v>4522000033379</v>
      </c>
      <c r="D459" s="257"/>
      <c r="E459" s="73">
        <v>12651</v>
      </c>
    </row>
    <row r="460" spans="2:5" x14ac:dyDescent="0.25">
      <c r="B460" s="143">
        <v>46045</v>
      </c>
      <c r="C460" s="160">
        <v>4522000033381</v>
      </c>
      <c r="D460" s="257"/>
      <c r="E460" s="73">
        <v>1350</v>
      </c>
    </row>
    <row r="461" spans="2:5" x14ac:dyDescent="0.25">
      <c r="B461" s="143">
        <v>46045</v>
      </c>
      <c r="C461" s="160">
        <v>4522000033386</v>
      </c>
      <c r="D461" s="257"/>
      <c r="E461" s="73">
        <v>165</v>
      </c>
    </row>
    <row r="462" spans="2:5" x14ac:dyDescent="0.25">
      <c r="B462" s="143">
        <v>46045</v>
      </c>
      <c r="C462" s="160">
        <v>4524000053702</v>
      </c>
      <c r="D462" s="257"/>
      <c r="E462" s="73">
        <v>1398266.86</v>
      </c>
    </row>
    <row r="463" spans="2:5" x14ac:dyDescent="0.25">
      <c r="B463" s="143">
        <v>46049</v>
      </c>
      <c r="C463" s="160">
        <v>4524000034941</v>
      </c>
      <c r="D463" s="257"/>
      <c r="E463" s="73">
        <v>193715.5</v>
      </c>
    </row>
    <row r="464" spans="2:5" x14ac:dyDescent="0.25">
      <c r="B464" s="143">
        <v>46049</v>
      </c>
      <c r="C464" s="160">
        <v>4524000031836</v>
      </c>
      <c r="D464" s="257"/>
      <c r="E464" s="73">
        <v>3740</v>
      </c>
    </row>
    <row r="465" spans="2:5" x14ac:dyDescent="0.25">
      <c r="B465" s="143">
        <v>46049</v>
      </c>
      <c r="C465" s="160">
        <v>4524000031837</v>
      </c>
      <c r="D465" s="257"/>
      <c r="E465" s="73">
        <v>2800</v>
      </c>
    </row>
    <row r="466" spans="2:5" x14ac:dyDescent="0.25">
      <c r="B466" s="143">
        <v>46049</v>
      </c>
      <c r="C466" s="160">
        <v>4524000032070</v>
      </c>
      <c r="D466" s="257"/>
      <c r="E466" s="73">
        <v>30325.200000000001</v>
      </c>
    </row>
    <row r="467" spans="2:5" x14ac:dyDescent="0.25">
      <c r="B467" s="143">
        <v>46050</v>
      </c>
      <c r="C467" s="160">
        <v>4524000053959</v>
      </c>
      <c r="D467" s="257"/>
      <c r="E467" s="73">
        <v>1305</v>
      </c>
    </row>
    <row r="468" spans="2:5" x14ac:dyDescent="0.25">
      <c r="B468" s="143">
        <v>46050</v>
      </c>
      <c r="C468" s="160">
        <v>4524000053966</v>
      </c>
      <c r="D468" s="257"/>
      <c r="E468" s="73">
        <v>4620</v>
      </c>
    </row>
    <row r="469" spans="2:5" x14ac:dyDescent="0.25">
      <c r="B469" s="143">
        <v>46051</v>
      </c>
      <c r="C469" s="160">
        <v>4524000034691</v>
      </c>
      <c r="D469" s="257"/>
      <c r="E469" s="73">
        <v>1257.8</v>
      </c>
    </row>
    <row r="470" spans="2:5" x14ac:dyDescent="0.25">
      <c r="B470" s="143">
        <v>46051</v>
      </c>
      <c r="C470" s="160">
        <v>4524000035547</v>
      </c>
      <c r="D470" s="257"/>
      <c r="E470" s="73">
        <v>350</v>
      </c>
    </row>
    <row r="471" spans="2:5" x14ac:dyDescent="0.25">
      <c r="B471" s="143">
        <v>46051</v>
      </c>
      <c r="C471" s="160">
        <v>4524000035552</v>
      </c>
      <c r="D471" s="257"/>
      <c r="E471" s="73">
        <v>350</v>
      </c>
    </row>
    <row r="472" spans="2:5" x14ac:dyDescent="0.25">
      <c r="B472" s="143">
        <v>46051</v>
      </c>
      <c r="C472" s="160">
        <v>4524000052889</v>
      </c>
      <c r="D472" s="257"/>
      <c r="E472" s="73">
        <v>1880.1</v>
      </c>
    </row>
    <row r="473" spans="2:5" x14ac:dyDescent="0.25">
      <c r="B473" s="143">
        <v>46051</v>
      </c>
      <c r="C473" s="160">
        <v>4524000059534</v>
      </c>
      <c r="D473" s="257"/>
      <c r="E473" s="73">
        <v>11250</v>
      </c>
    </row>
    <row r="474" spans="2:5" x14ac:dyDescent="0.25">
      <c r="B474" s="143">
        <v>46052</v>
      </c>
      <c r="C474" s="160">
        <v>4524000031904</v>
      </c>
      <c r="D474" s="257"/>
      <c r="E474" s="73">
        <v>1773545.54</v>
      </c>
    </row>
    <row r="475" spans="2:5" ht="16.5" thickBot="1" x14ac:dyDescent="0.3">
      <c r="B475" s="258" t="s">
        <v>14</v>
      </c>
      <c r="C475" s="258"/>
      <c r="D475" s="258"/>
      <c r="E475" s="93">
        <f>SUM(E427:E474)</f>
        <v>17441802.529999997</v>
      </c>
    </row>
    <row r="476" spans="2:5" ht="16.5" thickTop="1" x14ac:dyDescent="0.25">
      <c r="B476" s="59"/>
      <c r="C476" s="59"/>
      <c r="D476" s="59"/>
      <c r="E476" s="59"/>
    </row>
    <row r="477" spans="2:5" ht="15.75" x14ac:dyDescent="0.25">
      <c r="B477" s="61"/>
      <c r="C477" s="60"/>
      <c r="D477" s="64"/>
      <c r="E477" s="65"/>
    </row>
    <row r="478" spans="2:5" ht="16.5" thickBot="1" x14ac:dyDescent="0.3">
      <c r="B478" s="251" t="s">
        <v>7</v>
      </c>
      <c r="C478" s="251"/>
      <c r="D478" s="251"/>
      <c r="E478" s="251"/>
    </row>
    <row r="479" spans="2:5" ht="16.5" thickBot="1" x14ac:dyDescent="0.3">
      <c r="B479" s="96" t="s">
        <v>2</v>
      </c>
      <c r="C479" s="97" t="s">
        <v>1</v>
      </c>
      <c r="D479" s="98" t="s">
        <v>0</v>
      </c>
      <c r="E479" s="99" t="s">
        <v>13</v>
      </c>
    </row>
    <row r="480" spans="2:5" x14ac:dyDescent="0.25">
      <c r="B480" s="211">
        <v>46055</v>
      </c>
      <c r="C480" s="212" t="s">
        <v>337</v>
      </c>
      <c r="D480" s="213" t="s">
        <v>31</v>
      </c>
      <c r="E480" s="214">
        <v>11252</v>
      </c>
    </row>
    <row r="481" spans="2:6" x14ac:dyDescent="0.25">
      <c r="B481" s="211">
        <v>46055</v>
      </c>
      <c r="C481" s="215" t="s">
        <v>338</v>
      </c>
      <c r="D481" s="216" t="s">
        <v>31</v>
      </c>
      <c r="E481" s="214">
        <v>79838</v>
      </c>
    </row>
    <row r="482" spans="2:6" x14ac:dyDescent="0.25">
      <c r="B482" s="211">
        <v>46055</v>
      </c>
      <c r="C482" s="215" t="s">
        <v>339</v>
      </c>
      <c r="D482" s="216" t="s">
        <v>31</v>
      </c>
      <c r="E482" s="214">
        <v>13504.43</v>
      </c>
    </row>
    <row r="483" spans="2:6" ht="16.5" thickBot="1" x14ac:dyDescent="0.3">
      <c r="B483" s="259" t="s">
        <v>27</v>
      </c>
      <c r="C483" s="259"/>
      <c r="D483" s="259"/>
      <c r="E483" s="94">
        <f>SUM(E480:E482)</f>
        <v>104594.43</v>
      </c>
    </row>
    <row r="484" spans="2:6" ht="16.5" thickTop="1" x14ac:dyDescent="0.25">
      <c r="B484" s="66"/>
      <c r="C484" s="66"/>
      <c r="D484" s="66"/>
      <c r="E484" s="67"/>
    </row>
    <row r="485" spans="2:6" ht="15.75" x14ac:dyDescent="0.25">
      <c r="B485" s="66"/>
      <c r="C485" s="66"/>
      <c r="D485" s="66"/>
      <c r="E485" s="67"/>
    </row>
    <row r="486" spans="2:6" ht="16.5" thickBot="1" x14ac:dyDescent="0.3">
      <c r="B486" s="251" t="s">
        <v>57</v>
      </c>
      <c r="C486" s="251"/>
      <c r="D486" s="251"/>
      <c r="E486" s="251"/>
    </row>
    <row r="487" spans="2:6" ht="16.5" thickBot="1" x14ac:dyDescent="0.3">
      <c r="B487" s="104" t="s">
        <v>59</v>
      </c>
      <c r="C487" s="105" t="s">
        <v>2</v>
      </c>
      <c r="D487" s="105" t="s">
        <v>58</v>
      </c>
      <c r="E487" s="106" t="s">
        <v>8</v>
      </c>
      <c r="F487" s="107" t="s">
        <v>9</v>
      </c>
    </row>
    <row r="488" spans="2:6" x14ac:dyDescent="0.25">
      <c r="B488" s="85">
        <v>267310</v>
      </c>
      <c r="C488" s="72">
        <v>46030</v>
      </c>
      <c r="D488" s="185" t="s">
        <v>340</v>
      </c>
      <c r="E488" s="186" t="s">
        <v>51</v>
      </c>
      <c r="F488" s="163">
        <v>139548.18</v>
      </c>
    </row>
    <row r="489" spans="2:6" x14ac:dyDescent="0.25">
      <c r="B489" s="85">
        <v>267150</v>
      </c>
      <c r="C489" s="74">
        <v>46049</v>
      </c>
      <c r="D489" s="185" t="s">
        <v>341</v>
      </c>
      <c r="E489" s="186" t="s">
        <v>342</v>
      </c>
      <c r="F489" s="163">
        <v>15652.78</v>
      </c>
    </row>
    <row r="490" spans="2:6" ht="16.5" thickBot="1" x14ac:dyDescent="0.3">
      <c r="B490" s="259" t="s">
        <v>27</v>
      </c>
      <c r="C490" s="259"/>
      <c r="D490" s="259"/>
      <c r="E490" s="259"/>
      <c r="F490" s="95">
        <f>SUM(F488:F489)</f>
        <v>155200.95999999999</v>
      </c>
    </row>
    <row r="491" spans="2:6" ht="16.5" thickTop="1" x14ac:dyDescent="0.25">
      <c r="B491" s="66"/>
      <c r="C491" s="66"/>
      <c r="D491" s="66"/>
      <c r="E491" s="67"/>
    </row>
    <row r="492" spans="2:6" ht="15.75" x14ac:dyDescent="0.25">
      <c r="B492" s="66"/>
      <c r="C492" s="66"/>
      <c r="D492" s="66"/>
      <c r="E492" s="67"/>
    </row>
    <row r="493" spans="2:6" ht="15.75" x14ac:dyDescent="0.25">
      <c r="B493" s="239" t="s">
        <v>25</v>
      </c>
      <c r="C493" s="239"/>
      <c r="D493" s="239"/>
      <c r="E493" s="239"/>
    </row>
    <row r="494" spans="2:6" x14ac:dyDescent="0.25">
      <c r="B494" s="260" t="s">
        <v>26</v>
      </c>
      <c r="C494" s="260"/>
      <c r="D494" s="260"/>
      <c r="E494" s="260"/>
    </row>
    <row r="495" spans="2:6" x14ac:dyDescent="0.25">
      <c r="B495" s="260" t="s">
        <v>23</v>
      </c>
      <c r="C495" s="260"/>
      <c r="D495" s="260"/>
      <c r="E495" s="260"/>
    </row>
    <row r="496" spans="2:6" x14ac:dyDescent="0.25">
      <c r="B496" s="261" t="s">
        <v>38</v>
      </c>
      <c r="C496" s="261"/>
      <c r="D496" s="261"/>
      <c r="E496" s="261"/>
    </row>
    <row r="497" spans="2:6" x14ac:dyDescent="0.25">
      <c r="B497" s="68"/>
      <c r="C497" s="68"/>
      <c r="D497" s="68"/>
      <c r="E497" s="68"/>
    </row>
    <row r="498" spans="2:6" x14ac:dyDescent="0.25">
      <c r="B498" s="69" t="s">
        <v>2</v>
      </c>
      <c r="C498" s="69" t="s">
        <v>1</v>
      </c>
      <c r="D498" s="69" t="s">
        <v>46</v>
      </c>
      <c r="E498" s="69" t="s">
        <v>47</v>
      </c>
    </row>
    <row r="499" spans="2:6" x14ac:dyDescent="0.25">
      <c r="B499" s="53"/>
      <c r="C499" s="58"/>
      <c r="D499" s="54"/>
      <c r="E499" s="57"/>
    </row>
    <row r="500" spans="2:6" x14ac:dyDescent="0.25">
      <c r="B500" s="262" t="s">
        <v>14</v>
      </c>
      <c r="C500" s="263"/>
      <c r="D500" s="264"/>
      <c r="E500" s="70">
        <f>SUM(E499:E499)</f>
        <v>0</v>
      </c>
    </row>
    <row r="501" spans="2:6" ht="15.75" x14ac:dyDescent="0.25">
      <c r="B501" s="66"/>
      <c r="C501" s="66"/>
      <c r="D501" s="66"/>
      <c r="E501" s="67"/>
    </row>
    <row r="502" spans="2:6" ht="15.75" x14ac:dyDescent="0.25">
      <c r="B502" s="66"/>
      <c r="C502" s="66"/>
      <c r="D502" s="66"/>
      <c r="E502" s="67"/>
    </row>
    <row r="503" spans="2:6" ht="16.5" thickBot="1" x14ac:dyDescent="0.3">
      <c r="B503" s="66"/>
      <c r="C503" s="66"/>
      <c r="D503" s="66"/>
      <c r="E503" s="67"/>
    </row>
    <row r="504" spans="2:6" ht="16.5" thickBot="1" x14ac:dyDescent="0.3">
      <c r="B504" s="243" t="s">
        <v>32</v>
      </c>
      <c r="C504" s="244"/>
      <c r="D504" s="244"/>
      <c r="E504" s="245">
        <f>E406+E422+E475+E483+F490</f>
        <v>118899342.60000002</v>
      </c>
      <c r="F504" s="246"/>
    </row>
    <row r="517" spans="2:5" ht="19.5" thickBot="1" x14ac:dyDescent="0.35">
      <c r="B517" s="247" t="s">
        <v>11</v>
      </c>
      <c r="C517" s="247"/>
      <c r="D517" s="247"/>
      <c r="E517" s="247"/>
    </row>
    <row r="518" spans="2:5" ht="32.25" thickBot="1" x14ac:dyDescent="0.3">
      <c r="B518" s="96" t="s">
        <v>19</v>
      </c>
      <c r="C518" s="96" t="s">
        <v>1</v>
      </c>
      <c r="D518" s="96" t="s">
        <v>20</v>
      </c>
      <c r="E518" s="108" t="s">
        <v>9</v>
      </c>
    </row>
    <row r="519" spans="2:5" x14ac:dyDescent="0.25">
      <c r="B519" s="74">
        <v>46024</v>
      </c>
      <c r="C519" s="164" t="s">
        <v>84</v>
      </c>
      <c r="D519" s="165" t="s">
        <v>85</v>
      </c>
      <c r="E519" s="76">
        <v>1335</v>
      </c>
    </row>
    <row r="520" spans="2:5" x14ac:dyDescent="0.25">
      <c r="B520" s="162">
        <v>46024</v>
      </c>
      <c r="C520" s="166" t="s">
        <v>86</v>
      </c>
      <c r="D520" s="89" t="s">
        <v>43</v>
      </c>
      <c r="E520" s="167">
        <v>168600</v>
      </c>
    </row>
    <row r="521" spans="2:5" x14ac:dyDescent="0.25">
      <c r="B521" s="74">
        <v>46028</v>
      </c>
      <c r="C521" s="164" t="s">
        <v>87</v>
      </c>
      <c r="D521" s="165" t="s">
        <v>85</v>
      </c>
      <c r="E521" s="76">
        <v>695</v>
      </c>
    </row>
    <row r="522" spans="2:5" x14ac:dyDescent="0.25">
      <c r="B522" s="74">
        <v>46028</v>
      </c>
      <c r="C522" s="164" t="s">
        <v>88</v>
      </c>
      <c r="D522" s="165" t="s">
        <v>85</v>
      </c>
      <c r="E522" s="76">
        <v>645</v>
      </c>
    </row>
    <row r="523" spans="2:5" x14ac:dyDescent="0.25">
      <c r="B523" s="74">
        <v>46029</v>
      </c>
      <c r="C523" s="164" t="s">
        <v>89</v>
      </c>
      <c r="D523" s="165" t="s">
        <v>85</v>
      </c>
      <c r="E523" s="76">
        <v>415</v>
      </c>
    </row>
    <row r="524" spans="2:5" x14ac:dyDescent="0.25">
      <c r="B524" s="162">
        <v>46029</v>
      </c>
      <c r="C524" s="166" t="s">
        <v>90</v>
      </c>
      <c r="D524" s="89" t="s">
        <v>43</v>
      </c>
      <c r="E524" s="167">
        <v>5390.28</v>
      </c>
    </row>
    <row r="525" spans="2:5" x14ac:dyDescent="0.25">
      <c r="B525" s="74">
        <v>46030</v>
      </c>
      <c r="C525" s="164" t="s">
        <v>91</v>
      </c>
      <c r="D525" s="165" t="s">
        <v>85</v>
      </c>
      <c r="E525" s="76">
        <v>590</v>
      </c>
    </row>
    <row r="526" spans="2:5" x14ac:dyDescent="0.25">
      <c r="B526" s="74">
        <v>46031</v>
      </c>
      <c r="C526" s="164" t="s">
        <v>92</v>
      </c>
      <c r="D526" s="165" t="s">
        <v>43</v>
      </c>
      <c r="E526" s="76">
        <v>2085.46</v>
      </c>
    </row>
    <row r="527" spans="2:5" x14ac:dyDescent="0.25">
      <c r="B527" s="74">
        <v>46031</v>
      </c>
      <c r="C527" s="164" t="s">
        <v>93</v>
      </c>
      <c r="D527" s="165" t="s">
        <v>85</v>
      </c>
      <c r="E527" s="76">
        <v>500</v>
      </c>
    </row>
    <row r="528" spans="2:5" x14ac:dyDescent="0.25">
      <c r="B528" s="162">
        <v>46034</v>
      </c>
      <c r="C528" s="166" t="s">
        <v>94</v>
      </c>
      <c r="D528" s="89" t="s">
        <v>85</v>
      </c>
      <c r="E528" s="167">
        <v>710</v>
      </c>
    </row>
    <row r="529" spans="2:5" x14ac:dyDescent="0.25">
      <c r="B529" s="162">
        <v>46034</v>
      </c>
      <c r="C529" s="166" t="s">
        <v>95</v>
      </c>
      <c r="D529" s="89" t="s">
        <v>85</v>
      </c>
      <c r="E529" s="167">
        <v>330</v>
      </c>
    </row>
    <row r="530" spans="2:5" x14ac:dyDescent="0.25">
      <c r="B530" s="162">
        <v>46035</v>
      </c>
      <c r="C530" s="166" t="s">
        <v>96</v>
      </c>
      <c r="D530" s="89" t="s">
        <v>85</v>
      </c>
      <c r="E530" s="167">
        <v>690</v>
      </c>
    </row>
    <row r="531" spans="2:5" x14ac:dyDescent="0.25">
      <c r="B531" s="74">
        <v>46035</v>
      </c>
      <c r="C531" s="164" t="s">
        <v>97</v>
      </c>
      <c r="D531" s="165" t="s">
        <v>43</v>
      </c>
      <c r="E531" s="76">
        <v>3963</v>
      </c>
    </row>
    <row r="532" spans="2:5" x14ac:dyDescent="0.25">
      <c r="B532" s="74">
        <v>46035</v>
      </c>
      <c r="C532" s="164" t="s">
        <v>98</v>
      </c>
      <c r="D532" s="165" t="s">
        <v>43</v>
      </c>
      <c r="E532" s="76">
        <v>3174</v>
      </c>
    </row>
    <row r="533" spans="2:5" x14ac:dyDescent="0.25">
      <c r="B533" s="74">
        <v>46035</v>
      </c>
      <c r="C533" s="164" t="s">
        <v>99</v>
      </c>
      <c r="D533" s="165" t="s">
        <v>43</v>
      </c>
      <c r="E533" s="76">
        <v>28408.34</v>
      </c>
    </row>
    <row r="534" spans="2:5" x14ac:dyDescent="0.25">
      <c r="B534" s="74">
        <v>46036</v>
      </c>
      <c r="C534" s="164" t="s">
        <v>100</v>
      </c>
      <c r="D534" s="165" t="s">
        <v>85</v>
      </c>
      <c r="E534" s="76">
        <v>550</v>
      </c>
    </row>
    <row r="535" spans="2:5" x14ac:dyDescent="0.25">
      <c r="B535" s="162">
        <v>46036</v>
      </c>
      <c r="C535" s="166" t="s">
        <v>101</v>
      </c>
      <c r="D535" s="89" t="s">
        <v>43</v>
      </c>
      <c r="E535" s="167">
        <v>4103.92</v>
      </c>
    </row>
    <row r="536" spans="2:5" x14ac:dyDescent="0.25">
      <c r="B536" s="162">
        <v>46037</v>
      </c>
      <c r="C536" s="166" t="s">
        <v>102</v>
      </c>
      <c r="D536" s="89" t="s">
        <v>85</v>
      </c>
      <c r="E536" s="167">
        <v>815</v>
      </c>
    </row>
    <row r="537" spans="2:5" x14ac:dyDescent="0.25">
      <c r="B537" s="74">
        <v>46038</v>
      </c>
      <c r="C537" s="164" t="s">
        <v>103</v>
      </c>
      <c r="D537" s="89" t="s">
        <v>85</v>
      </c>
      <c r="E537" s="167">
        <v>500</v>
      </c>
    </row>
    <row r="538" spans="2:5" x14ac:dyDescent="0.25">
      <c r="B538" s="74">
        <v>46041</v>
      </c>
      <c r="C538" s="164" t="s">
        <v>104</v>
      </c>
      <c r="D538" s="89" t="s">
        <v>85</v>
      </c>
      <c r="E538" s="167">
        <v>45</v>
      </c>
    </row>
    <row r="539" spans="2:5" x14ac:dyDescent="0.25">
      <c r="B539" s="74">
        <v>46041</v>
      </c>
      <c r="C539" s="164" t="s">
        <v>105</v>
      </c>
      <c r="D539" s="89" t="s">
        <v>85</v>
      </c>
      <c r="E539" s="167">
        <v>200</v>
      </c>
    </row>
    <row r="540" spans="2:5" x14ac:dyDescent="0.25">
      <c r="B540" s="74">
        <v>46042</v>
      </c>
      <c r="C540" s="164" t="s">
        <v>106</v>
      </c>
      <c r="D540" s="89" t="s">
        <v>43</v>
      </c>
      <c r="E540" s="167">
        <v>28625.040000000001</v>
      </c>
    </row>
    <row r="541" spans="2:5" x14ac:dyDescent="0.25">
      <c r="B541" s="74">
        <v>46042</v>
      </c>
      <c r="C541" s="164" t="s">
        <v>107</v>
      </c>
      <c r="D541" s="89" t="s">
        <v>43</v>
      </c>
      <c r="E541" s="167">
        <v>13541</v>
      </c>
    </row>
    <row r="542" spans="2:5" x14ac:dyDescent="0.25">
      <c r="B542" s="74">
        <v>46042</v>
      </c>
      <c r="C542" s="164" t="s">
        <v>108</v>
      </c>
      <c r="D542" s="89" t="s">
        <v>85</v>
      </c>
      <c r="E542" s="167">
        <v>325</v>
      </c>
    </row>
    <row r="543" spans="2:5" x14ac:dyDescent="0.25">
      <c r="B543" s="74">
        <v>46044</v>
      </c>
      <c r="C543" s="164" t="s">
        <v>109</v>
      </c>
      <c r="D543" s="89" t="s">
        <v>85</v>
      </c>
      <c r="E543" s="167">
        <v>465</v>
      </c>
    </row>
    <row r="544" spans="2:5" x14ac:dyDescent="0.25">
      <c r="B544" s="162">
        <v>46045</v>
      </c>
      <c r="C544" s="166" t="s">
        <v>110</v>
      </c>
      <c r="D544" s="89" t="s">
        <v>85</v>
      </c>
      <c r="E544" s="167">
        <v>285</v>
      </c>
    </row>
    <row r="545" spans="2:5" x14ac:dyDescent="0.25">
      <c r="B545" s="74">
        <v>46049</v>
      </c>
      <c r="C545" s="164" t="s">
        <v>111</v>
      </c>
      <c r="D545" s="89" t="s">
        <v>85</v>
      </c>
      <c r="E545" s="167">
        <v>13000</v>
      </c>
    </row>
    <row r="546" spans="2:5" x14ac:dyDescent="0.25">
      <c r="B546" s="74">
        <v>46049</v>
      </c>
      <c r="C546" s="164" t="s">
        <v>112</v>
      </c>
      <c r="D546" s="89" t="s">
        <v>85</v>
      </c>
      <c r="E546" s="167">
        <v>455</v>
      </c>
    </row>
    <row r="547" spans="2:5" x14ac:dyDescent="0.25">
      <c r="B547" s="74">
        <v>46049</v>
      </c>
      <c r="C547" s="164" t="s">
        <v>113</v>
      </c>
      <c r="D547" s="89" t="s">
        <v>85</v>
      </c>
      <c r="E547" s="167">
        <v>210</v>
      </c>
    </row>
    <row r="548" spans="2:5" x14ac:dyDescent="0.25">
      <c r="B548" s="162">
        <v>46050</v>
      </c>
      <c r="C548" s="166" t="s">
        <v>105</v>
      </c>
      <c r="D548" s="89" t="s">
        <v>85</v>
      </c>
      <c r="E548" s="167">
        <v>325</v>
      </c>
    </row>
    <row r="549" spans="2:5" x14ac:dyDescent="0.25">
      <c r="B549" s="74">
        <v>46051</v>
      </c>
      <c r="C549" s="164" t="s">
        <v>114</v>
      </c>
      <c r="D549" s="89" t="s">
        <v>85</v>
      </c>
      <c r="E549" s="167">
        <v>625</v>
      </c>
    </row>
    <row r="550" spans="2:5" x14ac:dyDescent="0.25">
      <c r="B550" s="162">
        <v>46052</v>
      </c>
      <c r="C550" s="166" t="s">
        <v>115</v>
      </c>
      <c r="D550" s="89" t="s">
        <v>85</v>
      </c>
      <c r="E550" s="167">
        <v>340</v>
      </c>
    </row>
    <row r="551" spans="2:5" x14ac:dyDescent="0.25">
      <c r="B551" s="162">
        <v>46052</v>
      </c>
      <c r="C551" s="166" t="s">
        <v>116</v>
      </c>
      <c r="D551" s="89" t="s">
        <v>41</v>
      </c>
      <c r="E551" s="167">
        <v>1893.17</v>
      </c>
    </row>
    <row r="552" spans="2:5" x14ac:dyDescent="0.25">
      <c r="B552" s="74">
        <v>46052</v>
      </c>
      <c r="C552" s="164" t="s">
        <v>117</v>
      </c>
      <c r="D552" s="89" t="s">
        <v>43</v>
      </c>
      <c r="E552" s="167">
        <v>9701</v>
      </c>
    </row>
    <row r="553" spans="2:5" x14ac:dyDescent="0.25">
      <c r="B553" s="74">
        <v>46052</v>
      </c>
      <c r="C553" s="164" t="s">
        <v>118</v>
      </c>
      <c r="D553" s="89" t="s">
        <v>43</v>
      </c>
      <c r="E553" s="167">
        <v>5862</v>
      </c>
    </row>
    <row r="554" spans="2:5" x14ac:dyDescent="0.25">
      <c r="B554" s="74">
        <v>46052</v>
      </c>
      <c r="C554" s="164" t="s">
        <v>119</v>
      </c>
      <c r="D554" s="89" t="s">
        <v>43</v>
      </c>
      <c r="E554" s="167">
        <v>30358</v>
      </c>
    </row>
    <row r="555" spans="2:5" ht="15.75" thickBot="1" x14ac:dyDescent="0.3">
      <c r="B555" s="248" t="s">
        <v>4</v>
      </c>
      <c r="C555" s="248"/>
      <c r="D555" s="248"/>
      <c r="E555" s="56">
        <f>SUM(E519:E554)</f>
        <v>329755.21000000002</v>
      </c>
    </row>
    <row r="556" spans="2:5" ht="15.75" thickTop="1" x14ac:dyDescent="0.25">
      <c r="B556" s="36"/>
      <c r="C556" s="50"/>
      <c r="D556" s="51"/>
      <c r="E556" s="52"/>
    </row>
    <row r="557" spans="2:5" ht="17.25" thickBot="1" x14ac:dyDescent="0.3">
      <c r="B557" s="249" t="s">
        <v>30</v>
      </c>
      <c r="C557" s="249"/>
      <c r="D557" s="249"/>
      <c r="E557" s="249"/>
    </row>
    <row r="558" spans="2:5" ht="16.5" thickBot="1" x14ac:dyDescent="0.3">
      <c r="B558" s="96" t="s">
        <v>2</v>
      </c>
      <c r="C558" s="97" t="s">
        <v>1</v>
      </c>
      <c r="D558" s="109" t="s">
        <v>8</v>
      </c>
      <c r="E558" s="110" t="s">
        <v>13</v>
      </c>
    </row>
    <row r="559" spans="2:5" x14ac:dyDescent="0.25">
      <c r="B559" s="144">
        <v>46028</v>
      </c>
      <c r="C559" s="145">
        <v>4524000069608</v>
      </c>
      <c r="D559" s="236" t="s">
        <v>49</v>
      </c>
      <c r="E559" s="146">
        <v>1096978.5</v>
      </c>
    </row>
    <row r="560" spans="2:5" x14ac:dyDescent="0.25">
      <c r="B560" s="144">
        <v>46028</v>
      </c>
      <c r="C560" s="145">
        <v>4524000069609</v>
      </c>
      <c r="D560" s="237"/>
      <c r="E560" s="146">
        <v>1096978.5</v>
      </c>
    </row>
    <row r="561" spans="2:5" x14ac:dyDescent="0.25">
      <c r="B561" s="144">
        <v>46038</v>
      </c>
      <c r="C561" s="145">
        <v>4524000052092</v>
      </c>
      <c r="D561" s="237"/>
      <c r="E561" s="146">
        <v>1085978.5</v>
      </c>
    </row>
    <row r="562" spans="2:5" x14ac:dyDescent="0.25">
      <c r="B562" s="144">
        <v>46042</v>
      </c>
      <c r="C562" s="145">
        <v>4524000051645</v>
      </c>
      <c r="D562" s="237"/>
      <c r="E562" s="146">
        <v>11000</v>
      </c>
    </row>
    <row r="563" spans="2:5" x14ac:dyDescent="0.25">
      <c r="B563" s="144">
        <v>46042</v>
      </c>
      <c r="C563" s="145">
        <v>4524000051646</v>
      </c>
      <c r="D563" s="237"/>
      <c r="E563" s="146">
        <v>73173</v>
      </c>
    </row>
    <row r="564" spans="2:5" x14ac:dyDescent="0.25">
      <c r="B564" s="199">
        <v>46049</v>
      </c>
      <c r="C564" s="200">
        <v>4524000053151</v>
      </c>
      <c r="D564" s="237"/>
      <c r="E564" s="201">
        <v>5136.9799999999996</v>
      </c>
    </row>
    <row r="565" spans="2:5" x14ac:dyDescent="0.25">
      <c r="B565" s="199">
        <v>46051</v>
      </c>
      <c r="C565" s="200">
        <v>4524000035398</v>
      </c>
      <c r="D565" s="238"/>
      <c r="E565" s="201">
        <v>69661.5</v>
      </c>
    </row>
    <row r="566" spans="2:5" ht="15.75" thickBot="1" x14ac:dyDescent="0.3">
      <c r="B566" s="77"/>
      <c r="C566" s="78"/>
      <c r="D566" s="79" t="s">
        <v>4</v>
      </c>
      <c r="E566" s="80">
        <f>SUM(E559:E565)</f>
        <v>3438906.98</v>
      </c>
    </row>
    <row r="567" spans="2:5" ht="15.75" thickTop="1" x14ac:dyDescent="0.25">
      <c r="B567" s="36"/>
      <c r="C567" s="24"/>
      <c r="D567" s="25"/>
      <c r="E567" s="26"/>
    </row>
    <row r="568" spans="2:5" ht="18.75" x14ac:dyDescent="0.3">
      <c r="B568" s="8"/>
      <c r="C568" s="17"/>
      <c r="D568" s="18"/>
      <c r="E568" s="18"/>
    </row>
    <row r="569" spans="2:5" ht="15.75" x14ac:dyDescent="0.25">
      <c r="B569" s="239" t="s">
        <v>15</v>
      </c>
      <c r="C569" s="239"/>
      <c r="D569" s="239"/>
      <c r="E569" s="239"/>
    </row>
    <row r="570" spans="2:5" ht="15.75" x14ac:dyDescent="0.25">
      <c r="B570" s="240" t="s">
        <v>29</v>
      </c>
      <c r="C570" s="240"/>
      <c r="D570" s="240"/>
      <c r="E570" s="240"/>
    </row>
    <row r="571" spans="2:5" ht="16.5" x14ac:dyDescent="0.25">
      <c r="B571" s="241" t="s">
        <v>37</v>
      </c>
      <c r="C571" s="241"/>
      <c r="D571" s="241"/>
      <c r="E571" s="241"/>
    </row>
    <row r="572" spans="2:5" ht="15.75" x14ac:dyDescent="0.25">
      <c r="B572" s="242" t="s">
        <v>35</v>
      </c>
      <c r="C572" s="242"/>
      <c r="D572" s="242"/>
      <c r="E572" s="242"/>
    </row>
    <row r="573" spans="2:5" ht="15.75" x14ac:dyDescent="0.25">
      <c r="B573" s="55"/>
      <c r="C573" s="55"/>
      <c r="D573" s="55"/>
      <c r="E573" s="55"/>
    </row>
    <row r="574" spans="2:5" x14ac:dyDescent="0.25">
      <c r="B574" s="34" t="s">
        <v>21</v>
      </c>
      <c r="C574" s="34" t="s">
        <v>1</v>
      </c>
      <c r="D574" s="37" t="s">
        <v>8</v>
      </c>
      <c r="E574" s="34" t="s">
        <v>22</v>
      </c>
    </row>
    <row r="575" spans="2:5" x14ac:dyDescent="0.25">
      <c r="B575" s="202">
        <v>46049</v>
      </c>
      <c r="C575" s="203">
        <v>4524000050183</v>
      </c>
      <c r="D575" s="204" t="s">
        <v>23</v>
      </c>
      <c r="E575" s="205">
        <v>600000</v>
      </c>
    </row>
    <row r="576" spans="2:5" x14ac:dyDescent="0.25">
      <c r="B576" s="233" t="s">
        <v>14</v>
      </c>
      <c r="C576" s="234"/>
      <c r="D576" s="235"/>
      <c r="E576" s="34">
        <f>SUM(E575)</f>
        <v>600000</v>
      </c>
    </row>
    <row r="577" spans="2:5" x14ac:dyDescent="0.25">
      <c r="B577" s="45"/>
      <c r="C577" s="45"/>
      <c r="D577" s="45"/>
      <c r="E577" s="16"/>
    </row>
    <row r="578" spans="2:5" ht="17.25" thickBot="1" x14ac:dyDescent="0.3">
      <c r="B578" s="22"/>
      <c r="C578" s="23"/>
      <c r="D578" s="35"/>
      <c r="E578" s="35"/>
    </row>
    <row r="579" spans="2:5" ht="24" thickBot="1" x14ac:dyDescent="0.3">
      <c r="B579" s="226" t="s">
        <v>5</v>
      </c>
      <c r="C579" s="227"/>
      <c r="D579" s="227"/>
      <c r="E579" s="91">
        <f>E576+E566+E555</f>
        <v>4368662.1900000004</v>
      </c>
    </row>
    <row r="580" spans="2:5" x14ac:dyDescent="0.25">
      <c r="B580" s="17"/>
      <c r="C580" s="18"/>
      <c r="D580" s="18"/>
      <c r="E580" s="19"/>
    </row>
    <row r="581" spans="2:5" x14ac:dyDescent="0.25">
      <c r="B581" s="3"/>
      <c r="C581" s="3"/>
      <c r="D581" s="20"/>
      <c r="E581" s="21"/>
    </row>
    <row r="592" spans="2:5" ht="18.75" x14ac:dyDescent="0.3">
      <c r="B592" s="31"/>
      <c r="C592" s="31"/>
      <c r="D592" s="32"/>
      <c r="E592" s="3"/>
    </row>
    <row r="593" spans="2:5" ht="19.5" thickBot="1" x14ac:dyDescent="0.35">
      <c r="B593" s="228" t="s">
        <v>24</v>
      </c>
      <c r="C593" s="228"/>
      <c r="D593" s="228"/>
      <c r="E593" s="228"/>
    </row>
    <row r="594" spans="2:5" ht="16.5" thickBot="1" x14ac:dyDescent="0.3">
      <c r="B594" s="112" t="s">
        <v>1</v>
      </c>
      <c r="C594" s="113" t="s">
        <v>2</v>
      </c>
      <c r="D594" s="114" t="s">
        <v>3</v>
      </c>
      <c r="E594" s="115" t="s">
        <v>4</v>
      </c>
    </row>
    <row r="595" spans="2:5" x14ac:dyDescent="0.25">
      <c r="B595" s="152">
        <v>510040150</v>
      </c>
      <c r="C595" s="149">
        <v>45812</v>
      </c>
      <c r="D595" s="169"/>
      <c r="E595" s="151"/>
    </row>
    <row r="596" spans="2:5" ht="19.5" thickBot="1" x14ac:dyDescent="0.35">
      <c r="B596" s="229" t="s">
        <v>36</v>
      </c>
      <c r="C596" s="229"/>
      <c r="D596" s="27">
        <f>SUM(D595:D595)</f>
        <v>0</v>
      </c>
      <c r="E596" s="27">
        <f>SUM(E595:E595)</f>
        <v>0</v>
      </c>
    </row>
    <row r="597" spans="2:5" ht="15.75" thickTop="1" x14ac:dyDescent="0.25">
      <c r="B597" s="5"/>
      <c r="C597" s="5"/>
      <c r="D597" s="6"/>
      <c r="E597" s="7"/>
    </row>
    <row r="598" spans="2:5" x14ac:dyDescent="0.25">
      <c r="B598" s="5"/>
      <c r="C598" s="5"/>
      <c r="D598" s="6"/>
      <c r="E598" s="7"/>
    </row>
    <row r="599" spans="2:5" ht="19.5" thickBot="1" x14ac:dyDescent="0.35">
      <c r="B599" s="228" t="s">
        <v>39</v>
      </c>
      <c r="C599" s="228"/>
      <c r="D599" s="228"/>
      <c r="E599" s="228"/>
    </row>
    <row r="600" spans="2:5" ht="16.5" thickBot="1" x14ac:dyDescent="0.3">
      <c r="B600" s="180" t="s">
        <v>19</v>
      </c>
      <c r="C600" s="180" t="s">
        <v>1</v>
      </c>
      <c r="D600" s="180" t="s">
        <v>20</v>
      </c>
      <c r="E600" s="115" t="s">
        <v>4</v>
      </c>
    </row>
    <row r="601" spans="2:5" x14ac:dyDescent="0.25">
      <c r="B601" s="74"/>
      <c r="C601" s="75"/>
      <c r="D601" s="165"/>
      <c r="E601" s="76"/>
    </row>
    <row r="602" spans="2:5" ht="19.5" thickBot="1" x14ac:dyDescent="0.35">
      <c r="B602" s="229" t="s">
        <v>10</v>
      </c>
      <c r="C602" s="229"/>
      <c r="D602" s="27"/>
      <c r="E602" s="27">
        <f>SUM(E601:E601)</f>
        <v>0</v>
      </c>
    </row>
    <row r="603" spans="2:5" ht="19.5" thickTop="1" x14ac:dyDescent="0.3">
      <c r="B603" s="90"/>
      <c r="C603" s="90"/>
      <c r="D603" s="32"/>
      <c r="E603" s="32"/>
    </row>
    <row r="608" spans="2:5" ht="18.75" x14ac:dyDescent="0.3">
      <c r="B608" s="90"/>
      <c r="C608" s="90"/>
      <c r="D608" s="32"/>
      <c r="E608" s="32"/>
    </row>
    <row r="609" spans="2:5" ht="19.5" thickBot="1" x14ac:dyDescent="0.35">
      <c r="B609" s="228" t="s">
        <v>31</v>
      </c>
      <c r="C609" s="228"/>
      <c r="D609" s="228"/>
      <c r="E609" s="228"/>
    </row>
    <row r="610" spans="2:5" ht="16.5" thickBot="1" x14ac:dyDescent="0.3">
      <c r="B610" s="112" t="s">
        <v>1</v>
      </c>
      <c r="C610" s="113" t="s">
        <v>2</v>
      </c>
      <c r="D610" s="114" t="s">
        <v>3</v>
      </c>
      <c r="E610" s="115" t="s">
        <v>4</v>
      </c>
    </row>
    <row r="611" spans="2:5" ht="15.75" x14ac:dyDescent="0.25">
      <c r="B611" s="129"/>
      <c r="C611" s="130"/>
      <c r="D611" s="132"/>
      <c r="E611" s="131"/>
    </row>
    <row r="612" spans="2:5" ht="19.5" thickBot="1" x14ac:dyDescent="0.35">
      <c r="B612" s="229" t="s">
        <v>10</v>
      </c>
      <c r="C612" s="229"/>
      <c r="D612" s="27">
        <f>SUM(D611:D611)</f>
        <v>0</v>
      </c>
      <c r="E612" s="27">
        <f>SUM(E611:E611)</f>
        <v>0</v>
      </c>
    </row>
    <row r="613" spans="2:5" ht="19.5" thickTop="1" x14ac:dyDescent="0.3">
      <c r="B613" s="90"/>
      <c r="C613" s="90"/>
      <c r="D613" s="32"/>
      <c r="E613" s="32"/>
    </row>
    <row r="614" spans="2:5" ht="19.5" thickBot="1" x14ac:dyDescent="0.35">
      <c r="B614" s="230" t="s">
        <v>63</v>
      </c>
      <c r="C614" s="230"/>
      <c r="D614" s="230"/>
      <c r="E614" s="231"/>
    </row>
    <row r="615" spans="2:5" ht="16.5" thickBot="1" x14ac:dyDescent="0.3">
      <c r="B615" s="179" t="s">
        <v>1</v>
      </c>
      <c r="C615" s="179" t="s">
        <v>2</v>
      </c>
      <c r="D615" s="178" t="s">
        <v>3</v>
      </c>
      <c r="E615" s="177" t="s">
        <v>4</v>
      </c>
    </row>
    <row r="616" spans="2:5" x14ac:dyDescent="0.25">
      <c r="B616" s="152"/>
      <c r="C616" s="176"/>
      <c r="D616" s="175"/>
      <c r="E616" s="150"/>
    </row>
    <row r="617" spans="2:5" x14ac:dyDescent="0.25">
      <c r="B617" s="168"/>
      <c r="C617" s="174"/>
      <c r="D617" s="173"/>
      <c r="E617" s="150"/>
    </row>
    <row r="618" spans="2:5" ht="19.5" thickBot="1" x14ac:dyDescent="0.35">
      <c r="B618" s="229" t="s">
        <v>10</v>
      </c>
      <c r="C618" s="229"/>
      <c r="D618" s="172">
        <f>SUM(D616:D617)</f>
        <v>0</v>
      </c>
      <c r="E618" s="171">
        <f>SUM(E616:E617)</f>
        <v>0</v>
      </c>
    </row>
    <row r="619" spans="2:5" ht="16.5" thickTop="1" x14ac:dyDescent="0.25">
      <c r="B619" s="170"/>
      <c r="C619" s="170"/>
      <c r="D619" s="170"/>
      <c r="E619" s="170"/>
    </row>
    <row r="620" spans="2:5" ht="18.75" x14ac:dyDescent="0.3">
      <c r="B620" s="31"/>
      <c r="C620" s="31"/>
      <c r="D620" s="32"/>
      <c r="E620" s="46"/>
    </row>
    <row r="621" spans="2:5" ht="15.75" thickBot="1" x14ac:dyDescent="0.3">
      <c r="B621" s="5"/>
      <c r="C621" s="5"/>
      <c r="D621" s="10"/>
      <c r="E621" s="9"/>
    </row>
    <row r="622" spans="2:5" ht="24" thickBot="1" x14ac:dyDescent="0.3">
      <c r="B622" s="226" t="s">
        <v>5</v>
      </c>
      <c r="C622" s="227"/>
      <c r="D622" s="227"/>
      <c r="E622" s="91">
        <f>SUM(E602)</f>
        <v>0</v>
      </c>
    </row>
    <row r="623" spans="2:5" ht="18.75" x14ac:dyDescent="0.3">
      <c r="B623" s="5"/>
      <c r="C623" s="11"/>
      <c r="D623" s="28"/>
      <c r="E623" s="9"/>
    </row>
    <row r="635" spans="2:7" x14ac:dyDescent="0.25">
      <c r="C635" s="5"/>
      <c r="D635" s="5"/>
      <c r="E635" s="6"/>
      <c r="F635" s="3"/>
    </row>
    <row r="636" spans="2:7" ht="18.75" x14ac:dyDescent="0.3">
      <c r="C636" s="31"/>
      <c r="D636" s="31"/>
      <c r="E636" s="32"/>
      <c r="F636" s="3"/>
    </row>
    <row r="637" spans="2:7" ht="19.5" thickBot="1" x14ac:dyDescent="0.35">
      <c r="C637" s="228" t="s">
        <v>24</v>
      </c>
      <c r="D637" s="228"/>
      <c r="E637" s="228"/>
      <c r="F637" s="228"/>
      <c r="G637" s="33"/>
    </row>
    <row r="638" spans="2:7" ht="16.5" thickBot="1" x14ac:dyDescent="0.3">
      <c r="B638" s="117"/>
      <c r="C638" s="112" t="s">
        <v>1</v>
      </c>
      <c r="D638" s="113" t="s">
        <v>2</v>
      </c>
      <c r="E638" s="114" t="s">
        <v>3</v>
      </c>
      <c r="F638" s="115" t="s">
        <v>4</v>
      </c>
      <c r="G638" s="116"/>
    </row>
    <row r="639" spans="2:7" ht="15.75" x14ac:dyDescent="0.25">
      <c r="B639" s="117"/>
      <c r="C639" s="152">
        <v>510040150</v>
      </c>
      <c r="D639" s="149">
        <v>45812</v>
      </c>
      <c r="E639" s="169"/>
      <c r="F639" s="151"/>
      <c r="G639" s="116"/>
    </row>
    <row r="640" spans="2:7" ht="19.5" thickBot="1" x14ac:dyDescent="0.35">
      <c r="C640" s="229" t="s">
        <v>36</v>
      </c>
      <c r="D640" s="229"/>
      <c r="E640" s="27">
        <f>SUM(E639:E639)</f>
        <v>0</v>
      </c>
      <c r="F640" s="27">
        <f>SUM(F639:F639)</f>
        <v>0</v>
      </c>
    </row>
    <row r="641" spans="3:6" ht="15.75" thickTop="1" x14ac:dyDescent="0.25">
      <c r="C641" s="5"/>
      <c r="D641" s="5"/>
      <c r="E641" s="6"/>
      <c r="F641" s="7"/>
    </row>
    <row r="642" spans="3:6" x14ac:dyDescent="0.25">
      <c r="C642" s="5"/>
      <c r="D642" s="5"/>
      <c r="E642" s="6"/>
      <c r="F642" s="7"/>
    </row>
    <row r="643" spans="3:6" ht="19.5" thickBot="1" x14ac:dyDescent="0.35">
      <c r="C643" s="228" t="s">
        <v>11</v>
      </c>
      <c r="D643" s="228"/>
      <c r="E643" s="228"/>
      <c r="F643" s="228"/>
    </row>
    <row r="644" spans="3:6" ht="16.5" thickBot="1" x14ac:dyDescent="0.3">
      <c r="C644" s="96" t="s">
        <v>2</v>
      </c>
      <c r="D644" s="97" t="s">
        <v>1</v>
      </c>
      <c r="E644" s="98" t="s">
        <v>60</v>
      </c>
      <c r="F644" s="99" t="s">
        <v>13</v>
      </c>
    </row>
    <row r="645" spans="3:6" ht="28.5" x14ac:dyDescent="0.25">
      <c r="C645" s="217">
        <v>46050</v>
      </c>
      <c r="D645" s="218" t="s">
        <v>69</v>
      </c>
      <c r="E645" s="219" t="s">
        <v>67</v>
      </c>
      <c r="F645" s="220">
        <v>85000000</v>
      </c>
    </row>
    <row r="646" spans="3:6" ht="19.5" thickBot="1" x14ac:dyDescent="0.35">
      <c r="C646" s="229" t="s">
        <v>10</v>
      </c>
      <c r="D646" s="229"/>
      <c r="E646" s="27"/>
      <c r="F646" s="27">
        <f>SUM(F645:F645)</f>
        <v>85000000</v>
      </c>
    </row>
    <row r="647" spans="3:6" ht="19.5" thickTop="1" x14ac:dyDescent="0.3">
      <c r="C647" s="90"/>
      <c r="D647" s="90"/>
      <c r="E647" s="32"/>
      <c r="F647" s="32"/>
    </row>
    <row r="652" spans="3:6" ht="18.75" x14ac:dyDescent="0.3">
      <c r="C652" s="90"/>
      <c r="D652" s="90"/>
      <c r="E652" s="32"/>
      <c r="F652" s="32"/>
    </row>
    <row r="653" spans="3:6" ht="19.5" thickBot="1" x14ac:dyDescent="0.35">
      <c r="C653" s="228" t="s">
        <v>31</v>
      </c>
      <c r="D653" s="228"/>
      <c r="E653" s="228"/>
      <c r="F653" s="228"/>
    </row>
    <row r="654" spans="3:6" ht="16.5" thickBot="1" x14ac:dyDescent="0.3">
      <c r="C654" s="112" t="s">
        <v>1</v>
      </c>
      <c r="D654" s="113" t="s">
        <v>2</v>
      </c>
      <c r="E654" s="114" t="s">
        <v>3</v>
      </c>
      <c r="F654" s="115" t="s">
        <v>4</v>
      </c>
    </row>
    <row r="655" spans="3:6" ht="15.75" x14ac:dyDescent="0.25">
      <c r="C655" s="129"/>
      <c r="D655" s="130"/>
      <c r="E655" s="132"/>
      <c r="F655" s="131"/>
    </row>
    <row r="656" spans="3:6" ht="19.5" thickBot="1" x14ac:dyDescent="0.35">
      <c r="C656" s="229" t="s">
        <v>10</v>
      </c>
      <c r="D656" s="229"/>
      <c r="E656" s="27">
        <f>SUM(E655:E655)</f>
        <v>0</v>
      </c>
      <c r="F656" s="27">
        <f>SUM(F655:F655)</f>
        <v>0</v>
      </c>
    </row>
    <row r="657" spans="2:7" ht="19.5" thickTop="1" x14ac:dyDescent="0.3">
      <c r="C657" s="90"/>
      <c r="D657" s="90"/>
      <c r="E657" s="32"/>
      <c r="F657" s="32"/>
    </row>
    <row r="658" spans="2:7" ht="19.5" thickBot="1" x14ac:dyDescent="0.35">
      <c r="C658" s="230" t="s">
        <v>63</v>
      </c>
      <c r="D658" s="230"/>
      <c r="E658" s="230"/>
      <c r="F658" s="231"/>
    </row>
    <row r="659" spans="2:7" ht="16.5" thickBot="1" x14ac:dyDescent="0.3">
      <c r="C659" s="179" t="s">
        <v>1</v>
      </c>
      <c r="D659" s="179" t="s">
        <v>2</v>
      </c>
      <c r="E659" s="178" t="s">
        <v>3</v>
      </c>
      <c r="F659" s="177" t="s">
        <v>4</v>
      </c>
    </row>
    <row r="660" spans="2:7" x14ac:dyDescent="0.25">
      <c r="C660" s="152"/>
      <c r="D660" s="176"/>
      <c r="E660" s="175"/>
      <c r="F660" s="150"/>
    </row>
    <row r="661" spans="2:7" x14ac:dyDescent="0.25">
      <c r="C661" s="168"/>
      <c r="D661" s="174"/>
      <c r="E661" s="173"/>
      <c r="F661" s="150"/>
    </row>
    <row r="662" spans="2:7" ht="19.5" thickBot="1" x14ac:dyDescent="0.35">
      <c r="C662" s="229" t="s">
        <v>10</v>
      </c>
      <c r="D662" s="229"/>
      <c r="E662" s="172">
        <f>SUM(E660:E661)</f>
        <v>0</v>
      </c>
      <c r="F662" s="171">
        <f>SUM(F660:F661)</f>
        <v>0</v>
      </c>
    </row>
    <row r="663" spans="2:7" ht="16.5" thickTop="1" x14ac:dyDescent="0.25">
      <c r="B663" s="232"/>
      <c r="C663" s="232"/>
      <c r="D663" s="232"/>
      <c r="E663" s="232"/>
      <c r="F663" s="232"/>
    </row>
    <row r="664" spans="2:7" ht="18.75" x14ac:dyDescent="0.3">
      <c r="C664" s="31"/>
      <c r="D664" s="31"/>
      <c r="E664" s="32"/>
      <c r="F664" s="46"/>
      <c r="G664" s="40"/>
    </row>
    <row r="665" spans="2:7" ht="15.75" thickBot="1" x14ac:dyDescent="0.3">
      <c r="C665" s="5"/>
      <c r="D665" s="5"/>
      <c r="E665" s="10"/>
      <c r="F665" s="9"/>
      <c r="G665" s="47"/>
    </row>
    <row r="666" spans="2:7" ht="24" thickBot="1" x14ac:dyDescent="0.3">
      <c r="C666" s="226" t="s">
        <v>5</v>
      </c>
      <c r="D666" s="227"/>
      <c r="E666" s="227"/>
      <c r="F666" s="91">
        <f>SUM(F646)</f>
        <v>85000000</v>
      </c>
      <c r="G666" s="49"/>
    </row>
    <row r="667" spans="2:7" ht="18.75" x14ac:dyDescent="0.3">
      <c r="C667" s="5"/>
      <c r="D667" s="11"/>
      <c r="E667" s="28"/>
      <c r="F667" s="9"/>
    </row>
    <row r="668" spans="2:7" x14ac:dyDescent="0.25">
      <c r="C668" s="5"/>
      <c r="D668" s="11"/>
      <c r="E668" s="6"/>
      <c r="F668" s="15"/>
    </row>
    <row r="669" spans="2:7" x14ac:dyDescent="0.25">
      <c r="C669" s="2"/>
      <c r="D669" s="38"/>
      <c r="E669" s="38"/>
      <c r="F669" s="38"/>
    </row>
    <row r="678" spans="1:6" ht="21" x14ac:dyDescent="0.35">
      <c r="A678" s="221" t="s">
        <v>343</v>
      </c>
      <c r="B678" s="221" t="s">
        <v>344</v>
      </c>
      <c r="C678" s="221" t="s">
        <v>345</v>
      </c>
      <c r="D678" s="221" t="s">
        <v>346</v>
      </c>
      <c r="E678" s="221" t="s">
        <v>347</v>
      </c>
      <c r="F678" s="221" t="s">
        <v>348</v>
      </c>
    </row>
    <row r="679" spans="1:6" x14ac:dyDescent="0.25">
      <c r="A679" s="224">
        <v>267296</v>
      </c>
      <c r="B679" s="223">
        <v>46204</v>
      </c>
      <c r="C679" s="222" t="s">
        <v>352</v>
      </c>
      <c r="D679" s="222" t="s">
        <v>385</v>
      </c>
      <c r="E679" s="224" t="s">
        <v>391</v>
      </c>
      <c r="F679" s="224" t="s">
        <v>392</v>
      </c>
    </row>
    <row r="680" spans="1:6" x14ac:dyDescent="0.25">
      <c r="A680" s="224">
        <v>267297</v>
      </c>
      <c r="B680" s="223">
        <v>46204</v>
      </c>
      <c r="C680" s="222" t="s">
        <v>353</v>
      </c>
      <c r="D680" s="222" t="s">
        <v>385</v>
      </c>
      <c r="E680" s="224" t="s">
        <v>391</v>
      </c>
      <c r="F680" s="224">
        <v>0</v>
      </c>
    </row>
    <row r="681" spans="1:6" x14ac:dyDescent="0.25">
      <c r="A681" s="224">
        <v>267298</v>
      </c>
      <c r="B681" s="223">
        <v>46204</v>
      </c>
      <c r="C681" s="222" t="s">
        <v>354</v>
      </c>
      <c r="D681" s="222" t="s">
        <v>385</v>
      </c>
      <c r="E681" s="224" t="s">
        <v>391</v>
      </c>
      <c r="F681" s="224" t="s">
        <v>392</v>
      </c>
    </row>
    <row r="682" spans="1:6" x14ac:dyDescent="0.25">
      <c r="A682" s="224">
        <v>267299</v>
      </c>
      <c r="B682" s="223">
        <v>46204</v>
      </c>
      <c r="C682" s="222" t="s">
        <v>355</v>
      </c>
      <c r="D682" s="222" t="s">
        <v>385</v>
      </c>
      <c r="E682" s="224" t="s">
        <v>391</v>
      </c>
      <c r="F682" s="224" t="s">
        <v>393</v>
      </c>
    </row>
    <row r="683" spans="1:6" x14ac:dyDescent="0.25">
      <c r="A683" s="224">
        <v>267300</v>
      </c>
      <c r="B683" s="223">
        <v>46204</v>
      </c>
      <c r="C683" s="222" t="s">
        <v>356</v>
      </c>
      <c r="D683" s="222" t="s">
        <v>385</v>
      </c>
      <c r="E683" s="224" t="s">
        <v>391</v>
      </c>
      <c r="F683" s="224" t="s">
        <v>394</v>
      </c>
    </row>
    <row r="684" spans="1:6" x14ac:dyDescent="0.25">
      <c r="A684" s="224">
        <v>267301</v>
      </c>
      <c r="B684" s="223">
        <v>46204</v>
      </c>
      <c r="C684" s="222" t="s">
        <v>357</v>
      </c>
      <c r="D684" s="222" t="s">
        <v>385</v>
      </c>
      <c r="E684" s="224" t="s">
        <v>391</v>
      </c>
      <c r="F684" s="224" t="s">
        <v>394</v>
      </c>
    </row>
    <row r="685" spans="1:6" x14ac:dyDescent="0.25">
      <c r="A685" s="224">
        <v>267302</v>
      </c>
      <c r="B685" s="223">
        <v>46204</v>
      </c>
      <c r="C685" s="222" t="s">
        <v>358</v>
      </c>
      <c r="D685" s="222" t="s">
        <v>385</v>
      </c>
      <c r="E685" s="224" t="s">
        <v>391</v>
      </c>
      <c r="F685" s="224" t="s">
        <v>392</v>
      </c>
    </row>
    <row r="686" spans="1:6" x14ac:dyDescent="0.25">
      <c r="A686" s="224">
        <v>267303</v>
      </c>
      <c r="B686" s="223">
        <v>46204</v>
      </c>
      <c r="C686" s="222" t="s">
        <v>359</v>
      </c>
      <c r="D686" s="222" t="s">
        <v>385</v>
      </c>
      <c r="E686" s="224" t="s">
        <v>391</v>
      </c>
      <c r="F686" s="224" t="s">
        <v>395</v>
      </c>
    </row>
    <row r="687" spans="1:6" x14ac:dyDescent="0.25">
      <c r="A687" s="224">
        <v>267304</v>
      </c>
      <c r="B687" s="223">
        <v>46204</v>
      </c>
      <c r="C687" s="222" t="s">
        <v>360</v>
      </c>
      <c r="D687" s="222" t="s">
        <v>385</v>
      </c>
      <c r="E687" s="224" t="s">
        <v>391</v>
      </c>
      <c r="F687" s="224" t="s">
        <v>392</v>
      </c>
    </row>
    <row r="688" spans="1:6" x14ac:dyDescent="0.25">
      <c r="A688" s="224">
        <v>267305</v>
      </c>
      <c r="B688" s="223">
        <v>46204</v>
      </c>
      <c r="C688" s="222" t="s">
        <v>361</v>
      </c>
      <c r="D688" s="222" t="s">
        <v>385</v>
      </c>
      <c r="E688" s="224" t="s">
        <v>391</v>
      </c>
      <c r="F688" s="224" t="s">
        <v>392</v>
      </c>
    </row>
    <row r="689" spans="1:6" x14ac:dyDescent="0.25">
      <c r="A689" s="224">
        <v>267306</v>
      </c>
      <c r="B689" s="223">
        <v>46204</v>
      </c>
      <c r="C689" s="222" t="s">
        <v>362</v>
      </c>
      <c r="D689" s="222" t="s">
        <v>385</v>
      </c>
      <c r="E689" s="224" t="s">
        <v>391</v>
      </c>
      <c r="F689" s="224" t="s">
        <v>392</v>
      </c>
    </row>
    <row r="690" spans="1:6" x14ac:dyDescent="0.25">
      <c r="A690" s="224">
        <v>267307</v>
      </c>
      <c r="B690" s="223">
        <v>46204</v>
      </c>
      <c r="C690" s="222" t="s">
        <v>363</v>
      </c>
      <c r="D690" s="222" t="s">
        <v>385</v>
      </c>
      <c r="E690" s="224" t="s">
        <v>391</v>
      </c>
      <c r="F690" s="224" t="s">
        <v>396</v>
      </c>
    </row>
    <row r="691" spans="1:6" x14ac:dyDescent="0.25">
      <c r="A691" s="224">
        <v>267308</v>
      </c>
      <c r="B691" s="223">
        <v>46204</v>
      </c>
      <c r="C691" s="222" t="s">
        <v>364</v>
      </c>
      <c r="D691" s="222" t="s">
        <v>385</v>
      </c>
      <c r="E691" s="224" t="s">
        <v>391</v>
      </c>
      <c r="F691" s="224" t="s">
        <v>396</v>
      </c>
    </row>
    <row r="692" spans="1:6" x14ac:dyDescent="0.25">
      <c r="A692" s="224">
        <v>267309</v>
      </c>
      <c r="B692" s="223">
        <v>46204</v>
      </c>
      <c r="C692" s="222" t="s">
        <v>365</v>
      </c>
      <c r="D692" s="222" t="s">
        <v>385</v>
      </c>
      <c r="E692" s="224" t="s">
        <v>391</v>
      </c>
      <c r="F692" s="224" t="s">
        <v>397</v>
      </c>
    </row>
    <row r="693" spans="1:6" x14ac:dyDescent="0.25">
      <c r="A693" s="224">
        <v>267310</v>
      </c>
      <c r="B693" s="223">
        <v>46235</v>
      </c>
      <c r="C693" s="222" t="s">
        <v>340</v>
      </c>
      <c r="D693" s="222" t="s">
        <v>51</v>
      </c>
      <c r="E693" s="224" t="s">
        <v>391</v>
      </c>
      <c r="F693" s="224" t="s">
        <v>398</v>
      </c>
    </row>
    <row r="694" spans="1:6" x14ac:dyDescent="0.25">
      <c r="A694" s="224">
        <v>267311</v>
      </c>
      <c r="B694" s="223">
        <v>46235</v>
      </c>
      <c r="C694" s="222" t="s">
        <v>366</v>
      </c>
      <c r="D694" s="222" t="s">
        <v>51</v>
      </c>
      <c r="E694" s="224" t="s">
        <v>391</v>
      </c>
      <c r="F694" s="224" t="s">
        <v>399</v>
      </c>
    </row>
    <row r="695" spans="1:6" x14ac:dyDescent="0.25">
      <c r="A695" s="224">
        <v>267312</v>
      </c>
      <c r="B695" s="223">
        <v>46235</v>
      </c>
      <c r="C695" s="222" t="s">
        <v>367</v>
      </c>
      <c r="D695" s="222" t="s">
        <v>51</v>
      </c>
      <c r="E695" s="224" t="s">
        <v>391</v>
      </c>
      <c r="F695" s="224" t="s">
        <v>400</v>
      </c>
    </row>
    <row r="696" spans="1:6" x14ac:dyDescent="0.25">
      <c r="A696" s="224">
        <v>267313</v>
      </c>
      <c r="B696" s="223">
        <v>46235</v>
      </c>
      <c r="C696" s="222" t="s">
        <v>368</v>
      </c>
      <c r="D696" s="222" t="s">
        <v>386</v>
      </c>
      <c r="E696" s="224" t="s">
        <v>391</v>
      </c>
      <c r="F696" s="224" t="s">
        <v>401</v>
      </c>
    </row>
    <row r="697" spans="1:6" x14ac:dyDescent="0.25">
      <c r="A697" s="224">
        <v>267314</v>
      </c>
      <c r="B697" s="223">
        <v>46235</v>
      </c>
      <c r="C697" s="222" t="s">
        <v>369</v>
      </c>
      <c r="D697" s="222" t="s">
        <v>385</v>
      </c>
      <c r="E697" s="224" t="s">
        <v>391</v>
      </c>
      <c r="F697" s="224" t="s">
        <v>394</v>
      </c>
    </row>
    <row r="698" spans="1:6" x14ac:dyDescent="0.25">
      <c r="A698" s="224">
        <v>267315</v>
      </c>
      <c r="B698" s="223">
        <v>46235</v>
      </c>
      <c r="C698" s="222" t="s">
        <v>370</v>
      </c>
      <c r="D698" s="222" t="s">
        <v>51</v>
      </c>
      <c r="E698" s="224" t="s">
        <v>391</v>
      </c>
      <c r="F698" s="224" t="s">
        <v>402</v>
      </c>
    </row>
    <row r="699" spans="1:6" x14ac:dyDescent="0.25">
      <c r="A699" s="224">
        <v>267316</v>
      </c>
      <c r="B699" s="224" t="s">
        <v>349</v>
      </c>
      <c r="C699" s="222" t="s">
        <v>371</v>
      </c>
      <c r="D699" s="222" t="s">
        <v>385</v>
      </c>
      <c r="E699" s="224" t="s">
        <v>391</v>
      </c>
      <c r="F699" s="224" t="s">
        <v>392</v>
      </c>
    </row>
    <row r="700" spans="1:6" x14ac:dyDescent="0.25">
      <c r="A700" s="224">
        <v>267317</v>
      </c>
      <c r="B700" s="224" t="s">
        <v>349</v>
      </c>
      <c r="C700" s="222" t="s">
        <v>372</v>
      </c>
      <c r="D700" s="222" t="s">
        <v>385</v>
      </c>
      <c r="E700" s="224" t="s">
        <v>391</v>
      </c>
      <c r="F700" s="224" t="s">
        <v>403</v>
      </c>
    </row>
    <row r="701" spans="1:6" x14ac:dyDescent="0.25">
      <c r="A701" s="224">
        <v>267318</v>
      </c>
      <c r="B701" s="224" t="s">
        <v>349</v>
      </c>
      <c r="C701" s="222" t="s">
        <v>373</v>
      </c>
      <c r="D701" s="222" t="s">
        <v>385</v>
      </c>
      <c r="E701" s="224" t="s">
        <v>391</v>
      </c>
      <c r="F701" s="224" t="s">
        <v>404</v>
      </c>
    </row>
    <row r="702" spans="1:6" x14ac:dyDescent="0.25">
      <c r="A702" s="224">
        <v>267319</v>
      </c>
      <c r="B702" s="224" t="s">
        <v>349</v>
      </c>
      <c r="C702" s="222" t="s">
        <v>374</v>
      </c>
      <c r="D702" s="222" t="s">
        <v>385</v>
      </c>
      <c r="E702" s="224" t="s">
        <v>391</v>
      </c>
      <c r="F702" s="224" t="s">
        <v>394</v>
      </c>
    </row>
    <row r="703" spans="1:6" x14ac:dyDescent="0.25">
      <c r="A703" s="224">
        <v>267320</v>
      </c>
      <c r="B703" s="224" t="s">
        <v>349</v>
      </c>
      <c r="C703" s="222" t="s">
        <v>375</v>
      </c>
      <c r="D703" s="222" t="s">
        <v>385</v>
      </c>
      <c r="E703" s="224" t="s">
        <v>391</v>
      </c>
      <c r="F703" s="224" t="s">
        <v>392</v>
      </c>
    </row>
    <row r="704" spans="1:6" x14ac:dyDescent="0.25">
      <c r="A704" s="224">
        <v>267321</v>
      </c>
      <c r="B704" s="224" t="s">
        <v>349</v>
      </c>
      <c r="C704" s="222" t="s">
        <v>376</v>
      </c>
      <c r="D704" s="222" t="s">
        <v>385</v>
      </c>
      <c r="E704" s="224" t="s">
        <v>391</v>
      </c>
      <c r="F704" s="224" t="s">
        <v>392</v>
      </c>
    </row>
    <row r="705" spans="1:6" x14ac:dyDescent="0.25">
      <c r="A705" s="224">
        <v>267322</v>
      </c>
      <c r="B705" s="224" t="s">
        <v>349</v>
      </c>
      <c r="C705" s="222" t="s">
        <v>377</v>
      </c>
      <c r="D705" s="222" t="s">
        <v>385</v>
      </c>
      <c r="E705" s="224" t="s">
        <v>391</v>
      </c>
      <c r="F705" s="224" t="s">
        <v>396</v>
      </c>
    </row>
    <row r="706" spans="1:6" x14ac:dyDescent="0.25">
      <c r="A706" s="224">
        <v>267323</v>
      </c>
      <c r="B706" s="224" t="s">
        <v>349</v>
      </c>
      <c r="C706" s="222" t="s">
        <v>340</v>
      </c>
      <c r="D706" s="222" t="s">
        <v>51</v>
      </c>
      <c r="E706" s="224" t="s">
        <v>391</v>
      </c>
      <c r="F706" s="224" t="s">
        <v>405</v>
      </c>
    </row>
    <row r="707" spans="1:6" x14ac:dyDescent="0.25">
      <c r="A707" s="224">
        <v>267324</v>
      </c>
      <c r="B707" s="224" t="s">
        <v>350</v>
      </c>
      <c r="C707" s="222" t="s">
        <v>378</v>
      </c>
      <c r="D707" s="222" t="s">
        <v>387</v>
      </c>
      <c r="E707" s="224" t="s">
        <v>391</v>
      </c>
      <c r="F707" s="224" t="s">
        <v>406</v>
      </c>
    </row>
    <row r="708" spans="1:6" x14ac:dyDescent="0.25">
      <c r="A708" s="224">
        <v>267325</v>
      </c>
      <c r="B708" s="224" t="s">
        <v>351</v>
      </c>
      <c r="C708" s="222" t="s">
        <v>379</v>
      </c>
      <c r="D708" s="222" t="s">
        <v>388</v>
      </c>
      <c r="E708" s="224" t="s">
        <v>391</v>
      </c>
      <c r="F708" s="224" t="s">
        <v>407</v>
      </c>
    </row>
    <row r="709" spans="1:6" x14ac:dyDescent="0.25">
      <c r="A709" s="224">
        <v>267326</v>
      </c>
      <c r="B709" s="224" t="s">
        <v>351</v>
      </c>
      <c r="C709" s="222" t="s">
        <v>380</v>
      </c>
      <c r="D709" s="222" t="s">
        <v>388</v>
      </c>
      <c r="E709" s="224" t="s">
        <v>391</v>
      </c>
      <c r="F709" s="224" t="s">
        <v>408</v>
      </c>
    </row>
    <row r="710" spans="1:6" x14ac:dyDescent="0.25">
      <c r="A710" s="224">
        <v>267327</v>
      </c>
      <c r="B710" s="224" t="s">
        <v>351</v>
      </c>
      <c r="C710" s="222" t="s">
        <v>381</v>
      </c>
      <c r="D710" s="222" t="s">
        <v>388</v>
      </c>
      <c r="E710" s="224" t="s">
        <v>391</v>
      </c>
      <c r="F710" s="224" t="s">
        <v>408</v>
      </c>
    </row>
    <row r="711" spans="1:6" x14ac:dyDescent="0.25">
      <c r="A711" s="224">
        <v>267328</v>
      </c>
      <c r="B711" s="224" t="s">
        <v>351</v>
      </c>
      <c r="C711" s="222" t="s">
        <v>382</v>
      </c>
      <c r="D711" s="222" t="s">
        <v>385</v>
      </c>
      <c r="E711" s="224" t="s">
        <v>391</v>
      </c>
      <c r="F711" s="224" t="s">
        <v>392</v>
      </c>
    </row>
    <row r="712" spans="1:6" x14ac:dyDescent="0.25">
      <c r="A712" s="224">
        <v>267329</v>
      </c>
      <c r="B712" s="224" t="s">
        <v>351</v>
      </c>
      <c r="C712" s="222" t="s">
        <v>383</v>
      </c>
      <c r="D712" s="222" t="s">
        <v>389</v>
      </c>
      <c r="E712" s="224" t="s">
        <v>391</v>
      </c>
      <c r="F712" s="224" t="s">
        <v>409</v>
      </c>
    </row>
    <row r="713" spans="1:6" x14ac:dyDescent="0.25">
      <c r="A713" s="224">
        <v>267330</v>
      </c>
      <c r="B713" s="224" t="s">
        <v>351</v>
      </c>
      <c r="C713" s="222" t="s">
        <v>384</v>
      </c>
      <c r="D713" s="222" t="s">
        <v>390</v>
      </c>
      <c r="E713" s="224" t="s">
        <v>391</v>
      </c>
      <c r="F713" s="224" t="s">
        <v>410</v>
      </c>
    </row>
    <row r="714" spans="1:6" ht="21" x14ac:dyDescent="0.35">
      <c r="A714" s="265" t="s">
        <v>411</v>
      </c>
      <c r="B714" s="265"/>
      <c r="C714" s="265"/>
      <c r="D714" s="265"/>
      <c r="E714" s="265"/>
      <c r="F714" s="225" t="s">
        <v>412</v>
      </c>
    </row>
  </sheetData>
  <mergeCells count="70">
    <mergeCell ref="B4:H4"/>
    <mergeCell ref="B5:H5"/>
    <mergeCell ref="B10:F10"/>
    <mergeCell ref="E59:E60"/>
    <mergeCell ref="B50:F50"/>
    <mergeCell ref="B53:C53"/>
    <mergeCell ref="B6:H6"/>
    <mergeCell ref="B7:H7"/>
    <mergeCell ref="A714:E714"/>
    <mergeCell ref="C64:D64"/>
    <mergeCell ref="B57:F57"/>
    <mergeCell ref="B61:C61"/>
    <mergeCell ref="B12:F12"/>
    <mergeCell ref="B27:C27"/>
    <mergeCell ref="B16:C16"/>
    <mergeCell ref="B36:C36"/>
    <mergeCell ref="B43:C43"/>
    <mergeCell ref="A49:F49"/>
    <mergeCell ref="B19:F19"/>
    <mergeCell ref="B30:F30"/>
    <mergeCell ref="B39:F39"/>
    <mergeCell ref="B48:C48"/>
    <mergeCell ref="B45:F45"/>
    <mergeCell ref="D59:D60"/>
    <mergeCell ref="B493:E493"/>
    <mergeCell ref="B494:E494"/>
    <mergeCell ref="B495:E495"/>
    <mergeCell ref="B496:E496"/>
    <mergeCell ref="B500:D500"/>
    <mergeCell ref="B475:D475"/>
    <mergeCell ref="B478:E478"/>
    <mergeCell ref="B483:D483"/>
    <mergeCell ref="B486:E486"/>
    <mergeCell ref="B490:E490"/>
    <mergeCell ref="B81:E81"/>
    <mergeCell ref="B408:E408"/>
    <mergeCell ref="D410:D421"/>
    <mergeCell ref="B425:E425"/>
    <mergeCell ref="D427:D474"/>
    <mergeCell ref="B504:D504"/>
    <mergeCell ref="E504:F504"/>
    <mergeCell ref="B517:E517"/>
    <mergeCell ref="B555:D555"/>
    <mergeCell ref="B557:E557"/>
    <mergeCell ref="D559:D565"/>
    <mergeCell ref="B569:E569"/>
    <mergeCell ref="B570:E570"/>
    <mergeCell ref="B571:E571"/>
    <mergeCell ref="B572:E572"/>
    <mergeCell ref="B576:D576"/>
    <mergeCell ref="B579:D579"/>
    <mergeCell ref="B593:E593"/>
    <mergeCell ref="B596:C596"/>
    <mergeCell ref="B599:E599"/>
    <mergeCell ref="B602:C602"/>
    <mergeCell ref="B609:E609"/>
    <mergeCell ref="B612:C612"/>
    <mergeCell ref="B614:E614"/>
    <mergeCell ref="B618:C618"/>
    <mergeCell ref="B622:D622"/>
    <mergeCell ref="C637:F637"/>
    <mergeCell ref="C640:D640"/>
    <mergeCell ref="C643:F643"/>
    <mergeCell ref="C646:D646"/>
    <mergeCell ref="C666:E666"/>
    <mergeCell ref="C653:F653"/>
    <mergeCell ref="C656:D656"/>
    <mergeCell ref="C658:F658"/>
    <mergeCell ref="C662:D662"/>
    <mergeCell ref="B663:F663"/>
  </mergeCells>
  <pageMargins left="0.7" right="0.7" top="0.75" bottom="0.75" header="0.3" footer="0.3"/>
  <pageSetup scale="40" orientation="portrait" verticalDpi="0" r:id="rId1"/>
  <rowBreaks count="5" manualBreakCount="5">
    <brk id="67" max="6" man="1"/>
    <brk id="381" max="6" man="1"/>
    <brk id="476" max="6" man="1"/>
    <brk id="555" max="6" man="1"/>
    <brk id="623" max="6" man="1"/>
  </rowBreaks>
  <ignoredErrors>
    <ignoredError sqref="D43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9910D-1EED-4589-BA03-459EE2AB0949}">
  <dimension ref="C1:T85"/>
  <sheetViews>
    <sheetView showGridLines="0" tabSelected="1" view="pageBreakPreview" topLeftCell="C3" zoomScale="55" zoomScaleNormal="85" zoomScaleSheetLayoutView="55" workbookViewId="0">
      <pane xSplit="1" topLeftCell="D1" activePane="topRight" state="frozen"/>
      <selection activeCell="F712" sqref="F712"/>
      <selection pane="topRight" activeCell="F712" sqref="F712"/>
    </sheetView>
  </sheetViews>
  <sheetFormatPr baseColWidth="10" defaultColWidth="11.42578125" defaultRowHeight="21" x14ac:dyDescent="0.35"/>
  <cols>
    <col min="1" max="2" width="0" hidden="1" customWidth="1"/>
    <col min="3" max="3" width="65.7109375" style="282" customWidth="1"/>
    <col min="4" max="4" width="33.7109375" style="281" bestFit="1" customWidth="1"/>
    <col min="5" max="5" width="36.5703125" style="111" bestFit="1" customWidth="1"/>
    <col min="6" max="6" width="25.28515625" style="111" customWidth="1"/>
    <col min="7" max="7" width="14.5703125" style="111" customWidth="1"/>
    <col min="8" max="8" width="14.7109375" style="111" customWidth="1"/>
    <col min="9" max="9" width="15.140625" style="111" customWidth="1"/>
    <col min="10" max="10" width="15.7109375" style="280" customWidth="1"/>
    <col min="11" max="11" width="15" style="111" customWidth="1"/>
    <col min="12" max="12" width="15.5703125" style="111" customWidth="1"/>
    <col min="13" max="13" width="14.42578125" style="111" customWidth="1"/>
    <col min="14" max="14" width="14.5703125" style="111" customWidth="1"/>
    <col min="15" max="15" width="13.28515625" style="111" customWidth="1"/>
    <col min="16" max="17" width="14.42578125" style="279" bestFit="1" customWidth="1"/>
    <col min="18" max="18" width="18.85546875" style="279" bestFit="1" customWidth="1"/>
    <col min="19" max="19" width="1.7109375" style="279" customWidth="1"/>
    <col min="20" max="20" width="12.5703125" bestFit="1" customWidth="1"/>
  </cols>
  <sheetData>
    <row r="1" spans="3:20" ht="28.5" customHeight="1" x14ac:dyDescent="0.25">
      <c r="C1" s="336" t="s">
        <v>509</v>
      </c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4"/>
    </row>
    <row r="2" spans="3:20" ht="21.75" customHeight="1" x14ac:dyDescent="0.25">
      <c r="C2" s="330" t="s">
        <v>508</v>
      </c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8"/>
    </row>
    <row r="3" spans="3:20" ht="15" customHeight="1" x14ac:dyDescent="0.25">
      <c r="C3" s="333">
        <v>2026</v>
      </c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1"/>
    </row>
    <row r="4" spans="3:20" ht="27" customHeight="1" x14ac:dyDescent="0.25">
      <c r="C4" s="330" t="s">
        <v>507</v>
      </c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8"/>
    </row>
    <row r="5" spans="3:20" ht="21.75" customHeight="1" x14ac:dyDescent="0.25">
      <c r="C5" s="329" t="s">
        <v>506</v>
      </c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8"/>
    </row>
    <row r="6" spans="3:20" ht="9.75" customHeight="1" x14ac:dyDescent="0.35"/>
    <row r="7" spans="3:20" s="283" customFormat="1" ht="25.5" customHeight="1" x14ac:dyDescent="0.25">
      <c r="C7" s="321" t="s">
        <v>505</v>
      </c>
      <c r="D7" s="327" t="s">
        <v>504</v>
      </c>
      <c r="E7" s="326" t="s">
        <v>503</v>
      </c>
      <c r="F7" s="325" t="s">
        <v>502</v>
      </c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3"/>
      <c r="S7" s="322"/>
    </row>
    <row r="8" spans="3:20" s="283" customFormat="1" x14ac:dyDescent="0.35">
      <c r="C8" s="321"/>
      <c r="D8" s="320"/>
      <c r="E8" s="319"/>
      <c r="F8" s="317" t="s">
        <v>501</v>
      </c>
      <c r="G8" s="317" t="s">
        <v>500</v>
      </c>
      <c r="H8" s="317" t="s">
        <v>499</v>
      </c>
      <c r="I8" s="317" t="s">
        <v>498</v>
      </c>
      <c r="J8" s="318" t="s">
        <v>497</v>
      </c>
      <c r="K8" s="317" t="s">
        <v>496</v>
      </c>
      <c r="L8" s="316" t="s">
        <v>495</v>
      </c>
      <c r="M8" s="317" t="s">
        <v>494</v>
      </c>
      <c r="N8" s="317" t="s">
        <v>493</v>
      </c>
      <c r="O8" s="317" t="s">
        <v>492</v>
      </c>
      <c r="P8" s="317" t="s">
        <v>491</v>
      </c>
      <c r="Q8" s="316" t="s">
        <v>490</v>
      </c>
      <c r="R8" s="315" t="s">
        <v>489</v>
      </c>
      <c r="S8" s="314"/>
    </row>
    <row r="9" spans="3:20" s="111" customFormat="1" x14ac:dyDescent="0.35">
      <c r="C9" s="304" t="s">
        <v>488</v>
      </c>
      <c r="D9" s="313"/>
      <c r="E9" s="312"/>
      <c r="F9" s="312"/>
      <c r="G9" s="312"/>
      <c r="H9" s="312"/>
      <c r="I9" s="312"/>
      <c r="J9" s="307"/>
      <c r="K9" s="312"/>
      <c r="L9" s="312"/>
      <c r="M9" s="312"/>
      <c r="N9" s="312"/>
      <c r="O9" s="312"/>
      <c r="P9" s="312"/>
      <c r="Q9" s="312"/>
      <c r="R9" s="311"/>
      <c r="S9" s="311"/>
    </row>
    <row r="10" spans="3:20" ht="15.75" x14ac:dyDescent="0.25">
      <c r="C10" s="299" t="s">
        <v>487</v>
      </c>
      <c r="D10" s="306">
        <f>D11+D12+D13+D14+D15</f>
        <v>1315474222</v>
      </c>
      <c r="E10" s="306">
        <f>E11+E12+E13+E14+E15</f>
        <v>1315474222</v>
      </c>
      <c r="F10" s="302">
        <f>SUM(F11:F15)</f>
        <v>3869449.08</v>
      </c>
      <c r="G10" s="310">
        <f>SUM(G11:G15)</f>
        <v>0</v>
      </c>
      <c r="H10" s="302">
        <f>SUM(H11:H15)</f>
        <v>0</v>
      </c>
      <c r="I10" s="302">
        <f>SUM(I11:I15)</f>
        <v>0</v>
      </c>
      <c r="J10" s="302">
        <f>SUM(J11:J15)</f>
        <v>0</v>
      </c>
      <c r="K10" s="302">
        <f>SUM(K11:K15)</f>
        <v>0</v>
      </c>
      <c r="L10" s="302">
        <f>SUM(L11:L15)</f>
        <v>0</v>
      </c>
      <c r="M10" s="302">
        <f>SUM(M11:M15)</f>
        <v>0</v>
      </c>
      <c r="N10" s="302">
        <f>SUM(N11:N15)</f>
        <v>0</v>
      </c>
      <c r="O10" s="307">
        <f>SUM(O11:O15)</f>
        <v>0</v>
      </c>
      <c r="P10" s="307">
        <f>SUM(P11:P15)</f>
        <v>0</v>
      </c>
      <c r="Q10" s="307">
        <f>SUM(Q11:Q15)</f>
        <v>0</v>
      </c>
      <c r="R10" s="302">
        <f>SUM(F10:Q10)</f>
        <v>3869449.08</v>
      </c>
      <c r="S10" s="302"/>
      <c r="T10" s="291"/>
    </row>
    <row r="11" spans="3:20" ht="22.5" customHeight="1" x14ac:dyDescent="0.25">
      <c r="C11" s="297" t="s">
        <v>486</v>
      </c>
      <c r="D11" s="305">
        <v>882654345</v>
      </c>
      <c r="E11" s="305">
        <v>882654345</v>
      </c>
      <c r="F11" s="305">
        <v>534235.32000000007</v>
      </c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>
        <f>SUM(F11:Q11)</f>
        <v>534235.32000000007</v>
      </c>
      <c r="S11" s="300"/>
      <c r="T11" s="291"/>
    </row>
    <row r="12" spans="3:20" ht="22.5" customHeight="1" x14ac:dyDescent="0.25">
      <c r="C12" s="297" t="s">
        <v>485</v>
      </c>
      <c r="D12" s="305">
        <v>143846303</v>
      </c>
      <c r="E12" s="305">
        <v>143846303</v>
      </c>
      <c r="F12" s="305">
        <v>3060000</v>
      </c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>
        <f>SUM(F12:Q12)</f>
        <v>3060000</v>
      </c>
      <c r="S12" s="300"/>
      <c r="T12" s="291"/>
    </row>
    <row r="13" spans="3:20" ht="22.5" customHeight="1" x14ac:dyDescent="0.25">
      <c r="C13" s="297" t="s">
        <v>484</v>
      </c>
      <c r="D13" s="305">
        <v>1648500</v>
      </c>
      <c r="E13" s="305">
        <v>1648500</v>
      </c>
      <c r="F13" s="305">
        <v>220000</v>
      </c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>
        <f>SUM(F13:Q13)</f>
        <v>220000</v>
      </c>
      <c r="S13" s="300"/>
      <c r="T13" s="291"/>
    </row>
    <row r="14" spans="3:20" ht="22.5" customHeight="1" x14ac:dyDescent="0.25">
      <c r="C14" s="297" t="s">
        <v>483</v>
      </c>
      <c r="D14" s="305">
        <v>110381333</v>
      </c>
      <c r="E14" s="305">
        <v>110381333</v>
      </c>
      <c r="F14" s="305">
        <v>55000</v>
      </c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>
        <f>SUM(F14:Q14)</f>
        <v>55000</v>
      </c>
      <c r="S14" s="300"/>
      <c r="T14" s="291"/>
    </row>
    <row r="15" spans="3:20" ht="22.5" customHeight="1" x14ac:dyDescent="0.25">
      <c r="C15" s="297" t="s">
        <v>482</v>
      </c>
      <c r="D15" s="305">
        <v>176943741</v>
      </c>
      <c r="E15" s="305">
        <v>176943741</v>
      </c>
      <c r="F15" s="305">
        <v>213.76</v>
      </c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>
        <f>SUM(F15:Q15)</f>
        <v>213.76</v>
      </c>
      <c r="S15" s="300"/>
      <c r="T15" s="291"/>
    </row>
    <row r="16" spans="3:20" ht="19.5" customHeight="1" x14ac:dyDescent="0.25">
      <c r="C16" s="299" t="s">
        <v>481</v>
      </c>
      <c r="D16" s="306">
        <f>D17+D18+D19+D20+D21+D22+D23+D24+D25</f>
        <v>414373418</v>
      </c>
      <c r="E16" s="306">
        <f>E17+E18+E19+E20+E21+E22+E23+E24+E25</f>
        <v>354934396.15999997</v>
      </c>
      <c r="F16" s="306">
        <f>F17+F18+F19+F20+F21+F22+F23+F24+F25</f>
        <v>9521466.1199999992</v>
      </c>
      <c r="G16" s="306">
        <f>G17+G18+G19+G20+G21+G22+G23+G24+G25</f>
        <v>0</v>
      </c>
      <c r="H16" s="302">
        <f>SUM(H17:H25)</f>
        <v>0</v>
      </c>
      <c r="I16" s="302">
        <f>SUM(I17:I25)</f>
        <v>0</v>
      </c>
      <c r="J16" s="302">
        <f>SUM(J17:J25)</f>
        <v>0</v>
      </c>
      <c r="K16" s="302">
        <f>SUM(K17:K25)</f>
        <v>0</v>
      </c>
      <c r="L16" s="302">
        <f>SUM(L17:L25)</f>
        <v>0</v>
      </c>
      <c r="M16" s="302">
        <f>SUM(M17:M25)</f>
        <v>0</v>
      </c>
      <c r="N16" s="302">
        <f>SUM(N17:N25)</f>
        <v>0</v>
      </c>
      <c r="O16" s="302">
        <f>SUM(O17:O25)</f>
        <v>0</v>
      </c>
      <c r="P16" s="302">
        <f>SUM(P17:P25)</f>
        <v>0</v>
      </c>
      <c r="Q16" s="307">
        <f>SUM(Q17:Q25)</f>
        <v>0</v>
      </c>
      <c r="R16" s="302">
        <f>SUM(F16:Q16)</f>
        <v>9521466.1199999992</v>
      </c>
      <c r="S16" s="302"/>
      <c r="T16" s="291"/>
    </row>
    <row r="17" spans="3:20" ht="19.5" customHeight="1" x14ac:dyDescent="0.25">
      <c r="C17" s="297" t="s">
        <v>480</v>
      </c>
      <c r="D17" s="305">
        <v>35051141</v>
      </c>
      <c r="E17" s="305">
        <v>35051141</v>
      </c>
      <c r="F17" s="305">
        <v>23805</v>
      </c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>
        <f>SUM(F17:Q17)</f>
        <v>23805</v>
      </c>
      <c r="S17" s="300"/>
      <c r="T17" s="291"/>
    </row>
    <row r="18" spans="3:20" ht="17.25" customHeight="1" x14ac:dyDescent="0.25">
      <c r="C18" s="297" t="s">
        <v>479</v>
      </c>
      <c r="D18" s="305">
        <v>62816535</v>
      </c>
      <c r="E18" s="305">
        <v>62816535</v>
      </c>
      <c r="F18" s="305">
        <v>0</v>
      </c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>
        <f>SUM(F18:Q18)</f>
        <v>0</v>
      </c>
      <c r="S18" s="300"/>
      <c r="T18" s="291"/>
    </row>
    <row r="19" spans="3:20" ht="24" customHeight="1" x14ac:dyDescent="0.25">
      <c r="C19" s="297" t="s">
        <v>478</v>
      </c>
      <c r="D19" s="305">
        <v>14325617</v>
      </c>
      <c r="E19" s="305">
        <v>14325617</v>
      </c>
      <c r="F19" s="305">
        <v>476631.39</v>
      </c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>
        <f>SUM(F19:Q19)</f>
        <v>476631.39</v>
      </c>
      <c r="S19" s="300"/>
      <c r="T19" s="291"/>
    </row>
    <row r="20" spans="3:20" ht="25.5" customHeight="1" x14ac:dyDescent="0.25">
      <c r="C20" s="297" t="s">
        <v>477</v>
      </c>
      <c r="D20" s="305">
        <v>1210508</v>
      </c>
      <c r="E20" s="305">
        <v>1210508</v>
      </c>
      <c r="F20" s="305">
        <v>112765</v>
      </c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>
        <f>SUM(F20:Q20)</f>
        <v>112765</v>
      </c>
      <c r="S20" s="300"/>
      <c r="T20" s="291"/>
    </row>
    <row r="21" spans="3:20" ht="24" customHeight="1" x14ac:dyDescent="0.25">
      <c r="C21" s="297" t="s">
        <v>476</v>
      </c>
      <c r="D21" s="305">
        <v>19410066</v>
      </c>
      <c r="E21" s="305">
        <v>12410066</v>
      </c>
      <c r="F21" s="305">
        <v>0</v>
      </c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>
        <f>SUM(F21:Q21)</f>
        <v>0</v>
      </c>
      <c r="S21" s="300"/>
      <c r="T21" s="291"/>
    </row>
    <row r="22" spans="3:20" ht="19.5" customHeight="1" x14ac:dyDescent="0.25">
      <c r="C22" s="297" t="s">
        <v>475</v>
      </c>
      <c r="D22" s="305">
        <v>43616689</v>
      </c>
      <c r="E22" s="305">
        <v>43616689</v>
      </c>
      <c r="F22" s="305">
        <v>251299.69</v>
      </c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>
        <f>SUM(F22:Q22)</f>
        <v>251299.69</v>
      </c>
      <c r="S22" s="300"/>
      <c r="T22" s="291"/>
    </row>
    <row r="23" spans="3:20" ht="35.25" customHeight="1" x14ac:dyDescent="0.25">
      <c r="C23" s="297" t="s">
        <v>474</v>
      </c>
      <c r="D23" s="305">
        <v>20233742</v>
      </c>
      <c r="E23" s="305">
        <v>20233742</v>
      </c>
      <c r="F23" s="305">
        <v>0</v>
      </c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>
        <f>SUM(F23:Q23)</f>
        <v>0</v>
      </c>
      <c r="S23" s="300"/>
      <c r="T23" s="291"/>
    </row>
    <row r="24" spans="3:20" ht="30.75" customHeight="1" x14ac:dyDescent="0.25">
      <c r="C24" s="297" t="s">
        <v>473</v>
      </c>
      <c r="D24" s="305">
        <v>215882302</v>
      </c>
      <c r="E24" s="305">
        <v>163443280.16</v>
      </c>
      <c r="F24" s="280">
        <v>8656965.0399999991</v>
      </c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>
        <f>SUM(F24:Q24)</f>
        <v>8656965.0399999991</v>
      </c>
      <c r="S24" s="300"/>
      <c r="T24" s="291"/>
    </row>
    <row r="25" spans="3:20" ht="15.75" x14ac:dyDescent="0.25">
      <c r="C25" s="297" t="s">
        <v>472</v>
      </c>
      <c r="D25" s="305">
        <v>1826818</v>
      </c>
      <c r="E25" s="305">
        <v>1826818</v>
      </c>
      <c r="F25" s="305">
        <v>0</v>
      </c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>
        <f>SUM(F25:Q25)</f>
        <v>0</v>
      </c>
      <c r="S25" s="300"/>
      <c r="T25" s="291"/>
    </row>
    <row r="26" spans="3:20" ht="15.75" x14ac:dyDescent="0.25">
      <c r="C26" s="299" t="s">
        <v>471</v>
      </c>
      <c r="D26" s="306">
        <f>D27+D28+D29+D30+D31+D32+D33+D34+D35</f>
        <v>72735410</v>
      </c>
      <c r="E26" s="306">
        <f>E27+E28+E29+E30+E31+E32+E33+E34+E35</f>
        <v>38735410</v>
      </c>
      <c r="F26" s="306">
        <f>F27+F28+F29+F30+F31+F32+F33+F34+F35</f>
        <v>5467</v>
      </c>
      <c r="G26" s="302"/>
      <c r="H26" s="302">
        <f>SUM(H27:H35)</f>
        <v>0</v>
      </c>
      <c r="I26" s="302">
        <f>SUM(I27:I35)</f>
        <v>0</v>
      </c>
      <c r="J26" s="302">
        <f>SUM(J27:J35)</f>
        <v>0</v>
      </c>
      <c r="K26" s="302">
        <f>SUM(K27:K35)</f>
        <v>0</v>
      </c>
      <c r="L26" s="302">
        <f>SUM(L27:L35)</f>
        <v>0</v>
      </c>
      <c r="M26" s="302">
        <f>SUM(M27:M35)</f>
        <v>0</v>
      </c>
      <c r="N26" s="302">
        <f>SUM(N27:N35)</f>
        <v>0</v>
      </c>
      <c r="O26" s="302">
        <f>SUM(O27:O35)</f>
        <v>0</v>
      </c>
      <c r="P26" s="302">
        <f>SUM(P27:P35)</f>
        <v>0</v>
      </c>
      <c r="Q26" s="307">
        <f>SUM(Q27:Q35)</f>
        <v>0</v>
      </c>
      <c r="R26" s="302">
        <f>SUM(F26:Q26)</f>
        <v>5467</v>
      </c>
      <c r="S26" s="302"/>
      <c r="T26" s="291"/>
    </row>
    <row r="27" spans="3:20" ht="15.75" x14ac:dyDescent="0.25">
      <c r="C27" s="297" t="s">
        <v>470</v>
      </c>
      <c r="D27" s="305">
        <v>6206033</v>
      </c>
      <c r="E27" s="305">
        <v>2206033</v>
      </c>
      <c r="F27" s="300">
        <v>2567</v>
      </c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>
        <f>SUM(F27:Q27)</f>
        <v>2567</v>
      </c>
      <c r="S27" s="300"/>
      <c r="T27" s="291"/>
    </row>
    <row r="28" spans="3:20" ht="15.75" x14ac:dyDescent="0.25">
      <c r="C28" s="297" t="s">
        <v>469</v>
      </c>
      <c r="D28" s="305">
        <v>2622890</v>
      </c>
      <c r="E28" s="305">
        <v>2622890</v>
      </c>
      <c r="F28" s="300">
        <v>0</v>
      </c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>
        <f>SUM(F28:Q28)</f>
        <v>0</v>
      </c>
      <c r="S28" s="300"/>
      <c r="T28" s="291"/>
    </row>
    <row r="29" spans="3:20" ht="15.75" x14ac:dyDescent="0.25">
      <c r="C29" s="297" t="s">
        <v>468</v>
      </c>
      <c r="D29" s="305">
        <v>1974194</v>
      </c>
      <c r="E29" s="305">
        <v>1974194</v>
      </c>
      <c r="F29" s="300">
        <v>0</v>
      </c>
      <c r="G29" s="300"/>
      <c r="H29" s="300"/>
      <c r="I29" s="300"/>
      <c r="J29" s="300"/>
      <c r="K29" s="300"/>
      <c r="L29" s="300"/>
      <c r="M29" s="300"/>
      <c r="N29" s="300"/>
      <c r="O29" s="300"/>
      <c r="P29"/>
      <c r="Q29" s="300"/>
      <c r="R29" s="300">
        <f>SUM(F29:Q29)</f>
        <v>0</v>
      </c>
      <c r="S29" s="300"/>
      <c r="T29" s="291"/>
    </row>
    <row r="30" spans="3:20" ht="15.75" x14ac:dyDescent="0.25">
      <c r="C30" s="297" t="s">
        <v>467</v>
      </c>
      <c r="D30" s="305">
        <v>421458</v>
      </c>
      <c r="E30" s="305">
        <v>421458</v>
      </c>
      <c r="F30" s="300">
        <v>0</v>
      </c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>
        <f>SUM(F30:Q30)</f>
        <v>0</v>
      </c>
      <c r="S30" s="300"/>
      <c r="T30" s="291"/>
    </row>
    <row r="31" spans="3:20" ht="15.75" x14ac:dyDescent="0.25">
      <c r="C31" s="297" t="s">
        <v>466</v>
      </c>
      <c r="D31" s="305">
        <v>205737</v>
      </c>
      <c r="E31" s="305">
        <v>205737</v>
      </c>
      <c r="F31" s="300">
        <v>1300</v>
      </c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>
        <f>SUM(F31:Q31)</f>
        <v>1300</v>
      </c>
      <c r="S31" s="300"/>
      <c r="T31" s="291"/>
    </row>
    <row r="32" spans="3:20" ht="15.75" x14ac:dyDescent="0.25">
      <c r="C32" s="297" t="s">
        <v>465</v>
      </c>
      <c r="D32" s="305">
        <v>31852950</v>
      </c>
      <c r="E32" s="305">
        <v>1852950</v>
      </c>
      <c r="F32" s="300">
        <v>1100</v>
      </c>
      <c r="G32" s="300"/>
      <c r="H32" s="300"/>
      <c r="I32" s="300"/>
      <c r="J32" s="300"/>
      <c r="K32" s="300"/>
      <c r="L32" s="300"/>
      <c r="M32" s="300"/>
      <c r="N32" s="300"/>
      <c r="O32" s="300"/>
      <c r="P32"/>
      <c r="Q32" s="300"/>
      <c r="R32" s="300">
        <f>SUM(F32:Q32)</f>
        <v>1100</v>
      </c>
      <c r="S32" s="300"/>
      <c r="T32" s="291"/>
    </row>
    <row r="33" spans="3:20" ht="31.5" x14ac:dyDescent="0.25">
      <c r="C33" s="297" t="s">
        <v>464</v>
      </c>
      <c r="D33" s="305">
        <v>12353872</v>
      </c>
      <c r="E33" s="305">
        <v>12353872</v>
      </c>
      <c r="F33" s="300">
        <v>0</v>
      </c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>
        <f>SUM(F33:Q33)</f>
        <v>0</v>
      </c>
      <c r="S33" s="300"/>
      <c r="T33" s="291"/>
    </row>
    <row r="34" spans="3:20" ht="31.5" x14ac:dyDescent="0.25">
      <c r="C34" s="297" t="s">
        <v>463</v>
      </c>
      <c r="D34" s="305">
        <v>0</v>
      </c>
      <c r="E34" s="305">
        <v>0</v>
      </c>
      <c r="F34" s="300">
        <v>0</v>
      </c>
      <c r="G34" s="300"/>
      <c r="H34" s="300"/>
      <c r="I34" s="300"/>
      <c r="J34" s="300"/>
      <c r="K34" s="300">
        <v>0</v>
      </c>
      <c r="L34" s="300"/>
      <c r="M34" s="300"/>
      <c r="N34" s="300"/>
      <c r="O34" s="300"/>
      <c r="P34" s="300"/>
      <c r="Q34" s="300"/>
      <c r="R34" s="300">
        <f>SUM(F34:Q34)</f>
        <v>0</v>
      </c>
      <c r="S34" s="300"/>
      <c r="T34" s="291"/>
    </row>
    <row r="35" spans="3:20" ht="15.75" x14ac:dyDescent="0.25">
      <c r="C35" s="297" t="s">
        <v>462</v>
      </c>
      <c r="D35" s="305">
        <v>17098276</v>
      </c>
      <c r="E35" s="305">
        <v>17098276</v>
      </c>
      <c r="F35" s="300">
        <v>500</v>
      </c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>
        <f>SUM(F35:Q35)</f>
        <v>500</v>
      </c>
      <c r="S35" s="300"/>
      <c r="T35" s="291"/>
    </row>
    <row r="36" spans="3:20" ht="15.75" x14ac:dyDescent="0.25">
      <c r="C36" s="299" t="s">
        <v>461</v>
      </c>
      <c r="D36" s="306">
        <f>D37+D43+D38+D44+D39</f>
        <v>6693083</v>
      </c>
      <c r="E36" s="306">
        <f>E37+E43+E38+E44+E39</f>
        <v>6693083</v>
      </c>
      <c r="F36" s="306">
        <f>F37+F43+F38+F44</f>
        <v>1016994.1799999999</v>
      </c>
      <c r="G36" s="302"/>
      <c r="H36" s="302">
        <f>SUM(H37:H51)</f>
        <v>0</v>
      </c>
      <c r="I36" s="302">
        <f>SUM(I37:I51)</f>
        <v>0</v>
      </c>
      <c r="J36" s="302">
        <f>SUM(J37:J51)</f>
        <v>0</v>
      </c>
      <c r="K36" s="302">
        <f>SUM(K37:K51)</f>
        <v>0</v>
      </c>
      <c r="L36" s="302">
        <f>SUM(L37:L51)</f>
        <v>0</v>
      </c>
      <c r="M36" s="302">
        <f>SUM(M37:M51)</f>
        <v>0</v>
      </c>
      <c r="N36" s="302">
        <f>SUM(N37:N51)</f>
        <v>0</v>
      </c>
      <c r="O36" s="302">
        <f>SUM(O37:O51)</f>
        <v>0</v>
      </c>
      <c r="P36" s="302">
        <f>SUM(P37:P51)</f>
        <v>0</v>
      </c>
      <c r="Q36" s="307">
        <f>SUM(Q37:Q51)</f>
        <v>0</v>
      </c>
      <c r="R36" s="300">
        <f>SUM(F36:Q36)</f>
        <v>1016994.1799999999</v>
      </c>
      <c r="S36" s="302"/>
      <c r="T36" s="291"/>
    </row>
    <row r="37" spans="3:20" ht="15.75" x14ac:dyDescent="0.25">
      <c r="C37" s="297" t="s">
        <v>460</v>
      </c>
      <c r="D37" s="305">
        <v>3998719</v>
      </c>
      <c r="E37" s="305">
        <v>3998719</v>
      </c>
      <c r="F37" s="300">
        <v>600000</v>
      </c>
      <c r="G37" s="300"/>
      <c r="H37" s="300"/>
      <c r="I37" s="300"/>
      <c r="J37" s="300"/>
      <c r="K37" s="300"/>
      <c r="L37" s="300"/>
      <c r="M37" s="300"/>
      <c r="N37" s="309"/>
      <c r="O37" s="300"/>
      <c r="P37" s="300"/>
      <c r="Q37" s="300"/>
      <c r="R37" s="300">
        <f>SUM(F37:Q37)</f>
        <v>600000</v>
      </c>
      <c r="S37" s="300"/>
      <c r="T37" s="291"/>
    </row>
    <row r="38" spans="3:20" ht="31.5" x14ac:dyDescent="0.25">
      <c r="C38" s="297" t="s">
        <v>459</v>
      </c>
      <c r="D38" s="305">
        <v>363919</v>
      </c>
      <c r="E38" s="305">
        <v>363919</v>
      </c>
      <c r="F38" s="300">
        <v>416994.18</v>
      </c>
      <c r="G38" s="300"/>
      <c r="H38" s="300"/>
      <c r="I38" s="300"/>
      <c r="J38" s="300"/>
      <c r="K38" s="300"/>
      <c r="L38" s="308"/>
      <c r="M38" s="300"/>
      <c r="N38" s="300"/>
      <c r="O38" s="300"/>
      <c r="P38" s="300"/>
      <c r="Q38" s="300"/>
      <c r="R38" s="300">
        <f>SUM(F38:Q38)</f>
        <v>416994.18</v>
      </c>
      <c r="S38" s="300"/>
      <c r="T38" s="291"/>
    </row>
    <row r="39" spans="3:20" ht="31.5" x14ac:dyDescent="0.25">
      <c r="C39" s="297" t="s">
        <v>458</v>
      </c>
      <c r="D39" s="305">
        <v>527250</v>
      </c>
      <c r="E39" s="305">
        <v>527250</v>
      </c>
      <c r="F39" s="300">
        <v>0</v>
      </c>
      <c r="G39" s="300"/>
      <c r="H39" s="300"/>
      <c r="I39" s="300"/>
      <c r="J39" s="300"/>
      <c r="K39" s="300"/>
      <c r="L39" s="308"/>
      <c r="M39" s="300"/>
      <c r="N39" s="300"/>
      <c r="O39" s="300"/>
      <c r="P39" s="300"/>
      <c r="Q39" s="300"/>
      <c r="R39" s="300">
        <f>SUM(F39:Q39)</f>
        <v>0</v>
      </c>
      <c r="S39" s="300"/>
      <c r="T39" s="291"/>
    </row>
    <row r="40" spans="3:20" ht="31.5" hidden="1" x14ac:dyDescent="0.25">
      <c r="C40" s="297" t="s">
        <v>457</v>
      </c>
      <c r="D40" s="305"/>
      <c r="E40" s="305"/>
      <c r="F40" s="300">
        <v>0</v>
      </c>
      <c r="G40" s="300">
        <v>0</v>
      </c>
      <c r="H40" s="300"/>
      <c r="I40" s="300"/>
      <c r="J40" s="300"/>
      <c r="K40" s="300">
        <v>0</v>
      </c>
      <c r="L40" s="308"/>
      <c r="M40" s="300"/>
      <c r="N40" s="300"/>
      <c r="O40" s="300"/>
      <c r="P40" s="300"/>
      <c r="Q40" s="300"/>
      <c r="R40" s="300">
        <v>0</v>
      </c>
      <c r="S40" s="300"/>
      <c r="T40" s="291"/>
    </row>
    <row r="41" spans="3:20" ht="31.5" hidden="1" x14ac:dyDescent="0.25">
      <c r="C41" s="297" t="s">
        <v>456</v>
      </c>
      <c r="D41" s="305"/>
      <c r="E41" s="305"/>
      <c r="F41" s="300">
        <v>0</v>
      </c>
      <c r="G41" s="300">
        <v>0</v>
      </c>
      <c r="H41" s="300"/>
      <c r="I41" s="300"/>
      <c r="J41" s="300"/>
      <c r="K41" s="300">
        <v>0</v>
      </c>
      <c r="L41" s="308"/>
      <c r="M41" s="300"/>
      <c r="N41" s="300"/>
      <c r="O41" s="300"/>
      <c r="P41" s="300"/>
      <c r="Q41" s="300"/>
      <c r="R41" s="300">
        <v>0</v>
      </c>
      <c r="S41" s="300"/>
      <c r="T41" s="291"/>
    </row>
    <row r="42" spans="3:20" ht="15.75" hidden="1" x14ac:dyDescent="0.25">
      <c r="C42" s="297" t="s">
        <v>455</v>
      </c>
      <c r="D42" s="305"/>
      <c r="E42" s="305"/>
      <c r="F42" s="300">
        <v>0</v>
      </c>
      <c r="G42" s="300"/>
      <c r="H42" s="300"/>
      <c r="I42" s="300"/>
      <c r="J42" s="300"/>
      <c r="K42" s="300"/>
      <c r="L42" s="308"/>
      <c r="M42" s="300"/>
      <c r="N42" s="300"/>
      <c r="O42" s="300"/>
      <c r="P42" s="300"/>
      <c r="Q42" s="300"/>
      <c r="R42" s="300">
        <v>0</v>
      </c>
      <c r="S42" s="300"/>
      <c r="T42" s="291"/>
    </row>
    <row r="43" spans="3:20" ht="15.75" x14ac:dyDescent="0.25">
      <c r="C43" s="297" t="s">
        <v>454</v>
      </c>
      <c r="D43" s="305">
        <v>1803195</v>
      </c>
      <c r="E43" s="305">
        <v>1803195</v>
      </c>
      <c r="F43" s="280">
        <v>0</v>
      </c>
      <c r="G43" s="300">
        <v>0</v>
      </c>
      <c r="H43" s="300"/>
      <c r="I43" s="300"/>
      <c r="J43" s="300"/>
      <c r="K43" s="300">
        <v>0</v>
      </c>
      <c r="L43" s="300"/>
      <c r="M43" s="300"/>
      <c r="N43" s="300"/>
      <c r="O43" s="300"/>
      <c r="P43" s="300"/>
      <c r="Q43" s="300"/>
      <c r="R43" s="300">
        <f>SUM(F43:Q43)</f>
        <v>0</v>
      </c>
      <c r="S43" s="300"/>
      <c r="T43" s="291"/>
    </row>
    <row r="44" spans="3:20" ht="31.5" x14ac:dyDescent="0.25">
      <c r="C44" s="297" t="s">
        <v>453</v>
      </c>
      <c r="D44" s="305">
        <v>0</v>
      </c>
      <c r="E44" s="305">
        <v>0</v>
      </c>
      <c r="F44" s="300">
        <v>0</v>
      </c>
      <c r="G44" s="300">
        <v>0</v>
      </c>
      <c r="H44" s="300"/>
      <c r="I44" s="300"/>
      <c r="J44" s="300"/>
      <c r="K44" s="300">
        <v>0</v>
      </c>
      <c r="L44" s="300"/>
      <c r="M44" s="300"/>
      <c r="N44" s="300"/>
      <c r="O44" s="300"/>
      <c r="P44" s="300"/>
      <c r="Q44" s="300"/>
      <c r="R44" s="300">
        <f>SUM(F44:Q44)</f>
        <v>0</v>
      </c>
      <c r="S44" s="300"/>
      <c r="T44" s="291"/>
    </row>
    <row r="45" spans="3:20" ht="15.75" x14ac:dyDescent="0.25">
      <c r="C45" s="299" t="s">
        <v>452</v>
      </c>
      <c r="D45" s="306"/>
      <c r="E45" s="306"/>
      <c r="F45" s="302"/>
      <c r="G45" s="300">
        <v>0</v>
      </c>
      <c r="H45" s="302">
        <v>0</v>
      </c>
      <c r="I45" s="302">
        <v>0</v>
      </c>
      <c r="J45" s="302">
        <v>0</v>
      </c>
      <c r="K45" s="300">
        <v>0</v>
      </c>
      <c r="L45" s="302">
        <v>0</v>
      </c>
      <c r="M45" s="302">
        <v>0</v>
      </c>
      <c r="N45" s="302">
        <v>0</v>
      </c>
      <c r="O45" s="302">
        <v>0</v>
      </c>
      <c r="P45" s="302">
        <v>0</v>
      </c>
      <c r="Q45" s="302">
        <v>0</v>
      </c>
      <c r="R45" s="300">
        <f>SUM(F45:Q45)</f>
        <v>0</v>
      </c>
      <c r="S45" s="300"/>
      <c r="T45" s="291"/>
    </row>
    <row r="46" spans="3:20" ht="15.75" x14ac:dyDescent="0.25">
      <c r="C46" s="297" t="s">
        <v>451</v>
      </c>
      <c r="D46" s="305">
        <v>0</v>
      </c>
      <c r="E46" s="305">
        <v>0</v>
      </c>
      <c r="F46" s="300">
        <v>0</v>
      </c>
      <c r="G46" s="300">
        <v>0</v>
      </c>
      <c r="H46" s="300">
        <v>0</v>
      </c>
      <c r="I46" s="300">
        <v>0</v>
      </c>
      <c r="J46" s="300">
        <v>0</v>
      </c>
      <c r="K46" s="300">
        <v>0</v>
      </c>
      <c r="L46" s="300">
        <v>0</v>
      </c>
      <c r="M46" s="300">
        <v>0</v>
      </c>
      <c r="N46" s="300">
        <v>0</v>
      </c>
      <c r="O46" s="300">
        <v>0</v>
      </c>
      <c r="P46" s="300">
        <v>0</v>
      </c>
      <c r="Q46" s="300"/>
      <c r="R46" s="300">
        <f>SUM(F46:Q46)</f>
        <v>0</v>
      </c>
      <c r="S46" s="300"/>
      <c r="T46" s="291"/>
    </row>
    <row r="47" spans="3:20" ht="31.5" x14ac:dyDescent="0.25">
      <c r="C47" s="297" t="s">
        <v>450</v>
      </c>
      <c r="D47" s="305">
        <v>0</v>
      </c>
      <c r="E47" s="305">
        <v>0</v>
      </c>
      <c r="F47" s="300">
        <v>0</v>
      </c>
      <c r="G47" s="300">
        <v>0</v>
      </c>
      <c r="H47" s="300">
        <v>0</v>
      </c>
      <c r="I47" s="300">
        <v>0</v>
      </c>
      <c r="J47" s="300">
        <v>0</v>
      </c>
      <c r="K47" s="300">
        <v>0</v>
      </c>
      <c r="L47" s="300">
        <v>0</v>
      </c>
      <c r="M47" s="300">
        <v>0</v>
      </c>
      <c r="N47" s="300">
        <v>0</v>
      </c>
      <c r="O47" s="300">
        <v>0</v>
      </c>
      <c r="P47" s="300">
        <v>0</v>
      </c>
      <c r="Q47" s="300"/>
      <c r="R47" s="300">
        <f>SUM(F47:Q47)</f>
        <v>0</v>
      </c>
      <c r="S47" s="300"/>
      <c r="T47" s="291"/>
    </row>
    <row r="48" spans="3:20" ht="31.5" x14ac:dyDescent="0.25">
      <c r="C48" s="297" t="s">
        <v>449</v>
      </c>
      <c r="D48" s="305">
        <v>0</v>
      </c>
      <c r="E48" s="305">
        <v>0</v>
      </c>
      <c r="F48" s="280">
        <v>0</v>
      </c>
      <c r="G48" s="300">
        <v>0</v>
      </c>
      <c r="H48" s="300">
        <v>0</v>
      </c>
      <c r="I48" s="300">
        <v>0</v>
      </c>
      <c r="J48" s="300">
        <v>0</v>
      </c>
      <c r="K48" s="300">
        <v>0</v>
      </c>
      <c r="L48" s="300">
        <v>0</v>
      </c>
      <c r="M48" s="300">
        <v>0</v>
      </c>
      <c r="N48" s="300">
        <v>0</v>
      </c>
      <c r="O48" s="300">
        <v>0</v>
      </c>
      <c r="P48" s="300">
        <v>0</v>
      </c>
      <c r="Q48" s="300"/>
      <c r="R48" s="300">
        <f>SUM(F48:Q48)</f>
        <v>0</v>
      </c>
      <c r="S48" s="300"/>
      <c r="T48" s="291"/>
    </row>
    <row r="49" spans="3:20" ht="31.5" hidden="1" x14ac:dyDescent="0.25">
      <c r="C49" s="297" t="s">
        <v>448</v>
      </c>
      <c r="D49" s="305">
        <v>0</v>
      </c>
      <c r="E49" s="305">
        <v>0</v>
      </c>
      <c r="F49" s="300"/>
      <c r="G49" s="300">
        <v>0</v>
      </c>
      <c r="H49" s="300">
        <v>0</v>
      </c>
      <c r="I49" s="300">
        <v>0</v>
      </c>
      <c r="J49" s="300">
        <v>0</v>
      </c>
      <c r="K49" s="300">
        <v>0</v>
      </c>
      <c r="L49" s="300">
        <v>0</v>
      </c>
      <c r="M49" s="300">
        <v>0</v>
      </c>
      <c r="N49" s="300">
        <v>0</v>
      </c>
      <c r="O49" s="300">
        <v>0</v>
      </c>
      <c r="P49" s="300">
        <v>0</v>
      </c>
      <c r="Q49" s="300"/>
      <c r="R49" s="300">
        <v>0</v>
      </c>
      <c r="S49" s="300"/>
      <c r="T49" s="291"/>
    </row>
    <row r="50" spans="3:20" ht="15.75" hidden="1" x14ac:dyDescent="0.25">
      <c r="C50" s="297" t="s">
        <v>447</v>
      </c>
      <c r="D50" s="305">
        <v>0</v>
      </c>
      <c r="E50" s="305">
        <v>0</v>
      </c>
      <c r="F50" s="300"/>
      <c r="G50" s="300">
        <v>0</v>
      </c>
      <c r="H50" s="300">
        <v>0</v>
      </c>
      <c r="I50" s="300">
        <v>0</v>
      </c>
      <c r="J50" s="300">
        <v>0</v>
      </c>
      <c r="K50" s="300">
        <v>0</v>
      </c>
      <c r="L50" s="300">
        <v>0</v>
      </c>
      <c r="M50" s="300">
        <v>0</v>
      </c>
      <c r="N50" s="300">
        <v>0</v>
      </c>
      <c r="O50" s="300">
        <v>0</v>
      </c>
      <c r="P50" s="300">
        <v>0</v>
      </c>
      <c r="Q50" s="300"/>
      <c r="R50" s="300">
        <v>0</v>
      </c>
      <c r="S50" s="300"/>
      <c r="T50" s="291"/>
    </row>
    <row r="51" spans="3:20" ht="40.5" customHeight="1" x14ac:dyDescent="0.25">
      <c r="C51" s="297" t="s">
        <v>446</v>
      </c>
      <c r="D51" s="305">
        <v>0</v>
      </c>
      <c r="E51" s="305">
        <v>0</v>
      </c>
      <c r="F51" s="280">
        <v>0</v>
      </c>
      <c r="G51" s="300">
        <v>0</v>
      </c>
      <c r="H51" s="300">
        <v>0</v>
      </c>
      <c r="I51" s="300">
        <v>0</v>
      </c>
      <c r="J51" s="300">
        <v>0</v>
      </c>
      <c r="K51" s="300">
        <v>0</v>
      </c>
      <c r="L51" s="300">
        <v>0</v>
      </c>
      <c r="M51" s="300">
        <v>0</v>
      </c>
      <c r="N51" s="300">
        <v>0</v>
      </c>
      <c r="O51" s="300">
        <v>0</v>
      </c>
      <c r="P51" s="300">
        <v>0</v>
      </c>
      <c r="Q51" s="300"/>
      <c r="R51" s="300">
        <f>SUM(F51:Q51)</f>
        <v>0</v>
      </c>
      <c r="S51" s="300"/>
      <c r="T51" s="291"/>
    </row>
    <row r="52" spans="3:20" ht="15.75" x14ac:dyDescent="0.25">
      <c r="C52" s="299" t="s">
        <v>445</v>
      </c>
      <c r="D52" s="306">
        <f>D53+D54+D55+D56+D57+D58+D59+D60+D61</f>
        <v>72995903</v>
      </c>
      <c r="E52" s="306">
        <f>E53+E54+E55+E56+E57+E58+E59+E60+E61</f>
        <v>70995903</v>
      </c>
      <c r="F52" s="306">
        <f>F53+F54+F55+F56+F57+F58+F59+F60+F61</f>
        <v>0</v>
      </c>
      <c r="G52" s="306">
        <f>G53+G54+G55+G56+G57+G58+G59+G60+G61</f>
        <v>0</v>
      </c>
      <c r="H52" s="306">
        <f>H53+H54+H55+H56+H57+H58+H59+H60+H61</f>
        <v>0</v>
      </c>
      <c r="I52" s="306">
        <f>I53+I54+I55+I56+I57+I58+I59+I60+I61</f>
        <v>0</v>
      </c>
      <c r="J52" s="306">
        <f>J53+J54+J55+J56+J57+J58+J59+J60+J61</f>
        <v>0</v>
      </c>
      <c r="K52" s="306">
        <f>K53+K54+K55+K56+K57+K58+K59+K60+K61</f>
        <v>0</v>
      </c>
      <c r="L52" s="306">
        <f>L53+L54+L55+L56+L57+L58+L59+L60+L61</f>
        <v>0</v>
      </c>
      <c r="M52" s="306">
        <f>M53+M54+M55+M56+M57+M58+M59+M60+M61</f>
        <v>0</v>
      </c>
      <c r="N52" s="302">
        <f>SUM(N53:N61)</f>
        <v>0</v>
      </c>
      <c r="O52" s="307">
        <f>SUM(O53:O61)</f>
        <v>0</v>
      </c>
      <c r="P52" s="307">
        <f>SUM(P53:P61)</f>
        <v>0</v>
      </c>
      <c r="Q52" s="307">
        <f>SUM(Q53:Q61)</f>
        <v>0</v>
      </c>
      <c r="R52" s="302">
        <f>SUM(F52:Q52)</f>
        <v>0</v>
      </c>
      <c r="S52" s="302"/>
      <c r="T52" s="291"/>
    </row>
    <row r="53" spans="3:20" ht="15.75" x14ac:dyDescent="0.25">
      <c r="C53" s="297" t="s">
        <v>444</v>
      </c>
      <c r="D53" s="305">
        <v>29273690</v>
      </c>
      <c r="E53" s="305">
        <v>29273690</v>
      </c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>
        <f>SUM(F53:Q53)</f>
        <v>0</v>
      </c>
      <c r="S53" s="300"/>
      <c r="T53" s="291"/>
    </row>
    <row r="54" spans="3:20" ht="31.5" x14ac:dyDescent="0.25">
      <c r="C54" s="297" t="s">
        <v>443</v>
      </c>
      <c r="D54" s="305">
        <v>2512868</v>
      </c>
      <c r="E54" s="305">
        <v>2512868</v>
      </c>
      <c r="F54" s="300">
        <v>0</v>
      </c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>
        <f>SUM(F54:Q54)</f>
        <v>0</v>
      </c>
      <c r="S54" s="300"/>
      <c r="T54" s="291"/>
    </row>
    <row r="55" spans="3:20" ht="15.75" x14ac:dyDescent="0.25">
      <c r="C55" s="297" t="s">
        <v>442</v>
      </c>
      <c r="D55" s="305">
        <v>759173</v>
      </c>
      <c r="E55" s="305">
        <v>759173</v>
      </c>
      <c r="F55" s="300">
        <v>0</v>
      </c>
      <c r="G55" s="300"/>
      <c r="H55" s="300"/>
      <c r="I55" s="300"/>
      <c r="J55" s="300"/>
      <c r="K55" s="300"/>
      <c r="L55" s="300"/>
      <c r="M55" s="300"/>
      <c r="N55" s="300"/>
      <c r="O55" s="300"/>
      <c r="P55" s="300"/>
      <c r="Q55" s="300"/>
      <c r="R55" s="300">
        <f>SUM(F55:Q55)</f>
        <v>0</v>
      </c>
      <c r="S55" s="300"/>
      <c r="T55" s="291"/>
    </row>
    <row r="56" spans="3:20" ht="31.5" x14ac:dyDescent="0.25">
      <c r="C56" s="297" t="s">
        <v>441</v>
      </c>
      <c r="D56" s="305">
        <v>14128539</v>
      </c>
      <c r="E56" s="305">
        <v>14128539</v>
      </c>
      <c r="F56" s="300">
        <v>0</v>
      </c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>
        <f>SUM(F56:Q56)</f>
        <v>0</v>
      </c>
      <c r="S56" s="300"/>
      <c r="T56" s="291"/>
    </row>
    <row r="57" spans="3:20" ht="17.25" customHeight="1" x14ac:dyDescent="0.25">
      <c r="C57" s="297" t="s">
        <v>440</v>
      </c>
      <c r="D57" s="305">
        <v>4279974</v>
      </c>
      <c r="E57" s="305">
        <v>4279974</v>
      </c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>
        <f>SUM(F57:Q57)</f>
        <v>0</v>
      </c>
      <c r="S57" s="300"/>
      <c r="T57" s="291"/>
    </row>
    <row r="58" spans="3:20" ht="15.75" x14ac:dyDescent="0.25">
      <c r="C58" s="297" t="s">
        <v>439</v>
      </c>
      <c r="D58" s="305">
        <v>234415</v>
      </c>
      <c r="E58" s="305">
        <v>234415</v>
      </c>
      <c r="F58" s="300">
        <v>0</v>
      </c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>
        <f>SUM(F58:Q58)</f>
        <v>0</v>
      </c>
      <c r="S58" s="300"/>
      <c r="T58" s="291"/>
    </row>
    <row r="59" spans="3:20" ht="19.5" customHeight="1" x14ac:dyDescent="0.25">
      <c r="C59" s="297" t="s">
        <v>438</v>
      </c>
      <c r="D59" s="305">
        <v>64664</v>
      </c>
      <c r="E59" s="305">
        <v>64664</v>
      </c>
      <c r="F59" s="300">
        <v>0</v>
      </c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>
        <f>SUM(F59:Q59)</f>
        <v>0</v>
      </c>
      <c r="S59" s="300"/>
      <c r="T59" s="291"/>
    </row>
    <row r="60" spans="3:20" ht="17.25" customHeight="1" x14ac:dyDescent="0.25">
      <c r="C60" s="297" t="s">
        <v>437</v>
      </c>
      <c r="D60" s="305">
        <v>21357943</v>
      </c>
      <c r="E60" s="305">
        <v>19357943</v>
      </c>
      <c r="F60" s="300">
        <v>0</v>
      </c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>
        <f>SUM(F60:Q60)</f>
        <v>0</v>
      </c>
      <c r="S60" s="300"/>
      <c r="T60" s="291"/>
    </row>
    <row r="61" spans="3:20" ht="44.25" customHeight="1" x14ac:dyDescent="0.25">
      <c r="C61" s="297" t="s">
        <v>436</v>
      </c>
      <c r="D61" s="305">
        <v>384637</v>
      </c>
      <c r="E61" s="305">
        <v>384637</v>
      </c>
      <c r="F61" s="300">
        <v>0</v>
      </c>
      <c r="G61" s="300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>
        <f>SUM(F61:Q61)</f>
        <v>0</v>
      </c>
      <c r="S61" s="300"/>
      <c r="T61" s="291"/>
    </row>
    <row r="62" spans="3:20" ht="15.75" x14ac:dyDescent="0.25">
      <c r="C62" s="299" t="s">
        <v>435</v>
      </c>
      <c r="D62" s="306">
        <f>D63+D64+D65</f>
        <v>61773254</v>
      </c>
      <c r="E62" s="306">
        <f>E63+E64+E65</f>
        <v>143859976</v>
      </c>
      <c r="F62" s="306">
        <f>F63+F64+F65</f>
        <v>0</v>
      </c>
      <c r="G62" s="306">
        <f>G63+G64+G65</f>
        <v>0</v>
      </c>
      <c r="H62" s="306">
        <f>H63+H64+H65</f>
        <v>0</v>
      </c>
      <c r="I62" s="306">
        <f>I63+I64+I65</f>
        <v>0</v>
      </c>
      <c r="J62" s="306">
        <f>J63+J64+J65</f>
        <v>0</v>
      </c>
      <c r="K62" s="302">
        <v>0</v>
      </c>
      <c r="L62" s="302">
        <v>0</v>
      </c>
      <c r="M62" s="302">
        <v>0</v>
      </c>
      <c r="N62" s="307">
        <f>SUM(N63)</f>
        <v>0</v>
      </c>
      <c r="O62" s="307">
        <f>SUM(O63)</f>
        <v>0</v>
      </c>
      <c r="P62" s="307">
        <f>SUM(P64)</f>
        <v>0</v>
      </c>
      <c r="Q62" s="307">
        <f>SUM(Q64)</f>
        <v>0</v>
      </c>
      <c r="R62" s="302">
        <f>SUM(F62:Q62)</f>
        <v>0</v>
      </c>
      <c r="S62" s="302"/>
      <c r="T62" s="291"/>
    </row>
    <row r="63" spans="3:20" ht="15.75" x14ac:dyDescent="0.25">
      <c r="C63" s="297" t="s">
        <v>434</v>
      </c>
      <c r="D63" s="305">
        <v>21848914</v>
      </c>
      <c r="E63" s="305">
        <v>21848914</v>
      </c>
      <c r="F63" s="300">
        <v>0</v>
      </c>
      <c r="G63" s="300">
        <v>0</v>
      </c>
      <c r="H63" s="300"/>
      <c r="I63" s="300"/>
      <c r="J63" s="300"/>
      <c r="K63" s="300"/>
      <c r="L63" s="300"/>
      <c r="M63" s="300"/>
      <c r="N63" s="300"/>
      <c r="O63" s="300"/>
      <c r="P63"/>
      <c r="Q63" s="300"/>
      <c r="R63" s="300">
        <f>SUM(F63:Q63)</f>
        <v>0</v>
      </c>
      <c r="S63" s="300"/>
      <c r="T63" s="291"/>
    </row>
    <row r="64" spans="3:20" ht="15.75" x14ac:dyDescent="0.25">
      <c r="C64" s="297" t="s">
        <v>433</v>
      </c>
      <c r="D64" s="305">
        <v>39924340</v>
      </c>
      <c r="E64" s="305">
        <v>122011062</v>
      </c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>
        <f>SUM(F64:Q64)</f>
        <v>0</v>
      </c>
      <c r="S64" s="300"/>
      <c r="T64" s="291"/>
    </row>
    <row r="65" spans="3:20" ht="15.75" x14ac:dyDescent="0.25">
      <c r="C65" s="297" t="s">
        <v>432</v>
      </c>
      <c r="D65" s="305">
        <v>0</v>
      </c>
      <c r="E65" s="305">
        <v>0</v>
      </c>
      <c r="F65" s="300">
        <v>0</v>
      </c>
      <c r="G65" s="300">
        <v>0</v>
      </c>
      <c r="H65" s="300"/>
      <c r="I65" s="300"/>
      <c r="J65" s="300"/>
      <c r="K65" s="300">
        <v>0</v>
      </c>
      <c r="L65" s="300"/>
      <c r="M65" s="300"/>
      <c r="N65" s="300"/>
      <c r="O65" s="300"/>
      <c r="P65" s="300"/>
      <c r="Q65" s="300"/>
      <c r="R65" s="300">
        <f>SUM(F65:Q65)</f>
        <v>0</v>
      </c>
      <c r="S65" s="300"/>
      <c r="T65" s="291"/>
    </row>
    <row r="66" spans="3:20" ht="31.5" x14ac:dyDescent="0.25">
      <c r="C66" s="299" t="s">
        <v>431</v>
      </c>
      <c r="D66" s="306"/>
      <c r="E66" s="306"/>
      <c r="F66" s="302"/>
      <c r="G66" s="300">
        <v>0</v>
      </c>
      <c r="H66" s="302">
        <v>0</v>
      </c>
      <c r="I66" s="302">
        <v>0</v>
      </c>
      <c r="J66" s="302">
        <v>0</v>
      </c>
      <c r="K66" s="300">
        <v>0</v>
      </c>
      <c r="L66" s="302">
        <v>0</v>
      </c>
      <c r="M66" s="302">
        <v>0</v>
      </c>
      <c r="N66" s="302">
        <v>0</v>
      </c>
      <c r="O66" s="302">
        <v>0</v>
      </c>
      <c r="P66" s="302">
        <v>0</v>
      </c>
      <c r="Q66" s="302">
        <v>0</v>
      </c>
      <c r="R66" s="300">
        <f>SUM(F66:Q66)</f>
        <v>0</v>
      </c>
      <c r="S66" s="300"/>
      <c r="T66" s="291"/>
    </row>
    <row r="67" spans="3:20" ht="15.75" x14ac:dyDescent="0.25">
      <c r="C67" s="297" t="s">
        <v>430</v>
      </c>
      <c r="D67" s="305">
        <v>0</v>
      </c>
      <c r="E67" s="305">
        <v>0</v>
      </c>
      <c r="F67" s="300">
        <v>0</v>
      </c>
      <c r="G67" s="300">
        <v>0</v>
      </c>
      <c r="H67" s="300">
        <v>0</v>
      </c>
      <c r="I67" s="300">
        <v>0</v>
      </c>
      <c r="J67" s="300">
        <v>0</v>
      </c>
      <c r="K67" s="300">
        <v>0</v>
      </c>
      <c r="L67" s="300">
        <v>0</v>
      </c>
      <c r="M67" s="300">
        <v>0</v>
      </c>
      <c r="N67" s="300">
        <v>0</v>
      </c>
      <c r="O67" s="300">
        <v>0</v>
      </c>
      <c r="P67" s="300">
        <v>0</v>
      </c>
      <c r="Q67" s="300"/>
      <c r="R67" s="300">
        <f>SUM(F67:Q67)</f>
        <v>0</v>
      </c>
      <c r="S67" s="300"/>
      <c r="T67" s="291"/>
    </row>
    <row r="68" spans="3:20" ht="31.5" x14ac:dyDescent="0.25">
      <c r="C68" s="297" t="s">
        <v>429</v>
      </c>
      <c r="D68" s="305">
        <v>0</v>
      </c>
      <c r="E68" s="305">
        <v>0</v>
      </c>
      <c r="F68" s="300">
        <v>0</v>
      </c>
      <c r="G68" s="300">
        <v>0</v>
      </c>
      <c r="H68" s="300">
        <v>0</v>
      </c>
      <c r="I68" s="300">
        <v>0</v>
      </c>
      <c r="J68" s="300">
        <v>0</v>
      </c>
      <c r="K68" s="300">
        <v>0</v>
      </c>
      <c r="L68" s="300">
        <v>0</v>
      </c>
      <c r="M68" s="300">
        <v>0</v>
      </c>
      <c r="N68" s="300">
        <v>0</v>
      </c>
      <c r="O68" s="300">
        <v>0</v>
      </c>
      <c r="P68" s="300">
        <v>0</v>
      </c>
      <c r="Q68" s="300"/>
      <c r="R68" s="300">
        <f>SUM(F68:Q68)</f>
        <v>0</v>
      </c>
      <c r="S68" s="300"/>
      <c r="T68" s="291"/>
    </row>
    <row r="69" spans="3:20" ht="15.75" x14ac:dyDescent="0.25">
      <c r="C69" s="299" t="s">
        <v>428</v>
      </c>
      <c r="D69" s="306"/>
      <c r="E69" s="306"/>
      <c r="F69" s="302"/>
      <c r="G69" s="300">
        <v>0</v>
      </c>
      <c r="H69" s="302">
        <v>0</v>
      </c>
      <c r="I69" s="302">
        <v>0</v>
      </c>
      <c r="J69" s="302">
        <v>0</v>
      </c>
      <c r="K69" s="300">
        <v>0</v>
      </c>
      <c r="L69" s="302">
        <v>0</v>
      </c>
      <c r="M69" s="302">
        <v>0</v>
      </c>
      <c r="N69" s="302">
        <v>0</v>
      </c>
      <c r="O69" s="302">
        <v>0</v>
      </c>
      <c r="P69" s="302">
        <v>0</v>
      </c>
      <c r="Q69" s="302">
        <v>0</v>
      </c>
      <c r="R69" s="300">
        <f>SUM(F69:Q69)</f>
        <v>0</v>
      </c>
      <c r="S69" s="300"/>
      <c r="T69" s="291"/>
    </row>
    <row r="70" spans="3:20" ht="15.75" x14ac:dyDescent="0.25">
      <c r="C70" s="297" t="s">
        <v>427</v>
      </c>
      <c r="D70" s="305">
        <v>0</v>
      </c>
      <c r="E70" s="305">
        <v>0</v>
      </c>
      <c r="F70" s="300">
        <v>0</v>
      </c>
      <c r="G70" s="300">
        <v>0</v>
      </c>
      <c r="H70" s="300">
        <v>0</v>
      </c>
      <c r="I70" s="300">
        <v>0</v>
      </c>
      <c r="J70" s="300">
        <v>0</v>
      </c>
      <c r="K70" s="300">
        <v>0</v>
      </c>
      <c r="L70" s="300">
        <v>0</v>
      </c>
      <c r="M70" s="300">
        <v>0</v>
      </c>
      <c r="N70" s="300">
        <v>0</v>
      </c>
      <c r="O70" s="300">
        <v>0</v>
      </c>
      <c r="P70" s="300">
        <v>0</v>
      </c>
      <c r="Q70" s="300"/>
      <c r="R70" s="300">
        <f>SUM(F70:Q70)</f>
        <v>0</v>
      </c>
      <c r="S70" s="300"/>
      <c r="T70" s="291"/>
    </row>
    <row r="71" spans="3:20" ht="15.75" x14ac:dyDescent="0.25">
      <c r="C71" s="304" t="s">
        <v>426</v>
      </c>
      <c r="D71" s="303"/>
      <c r="E71" s="303"/>
      <c r="F71" s="302"/>
      <c r="G71" s="300">
        <v>0</v>
      </c>
      <c r="H71" s="302"/>
      <c r="I71" s="302"/>
      <c r="J71" s="302"/>
      <c r="K71" s="300">
        <v>0</v>
      </c>
      <c r="L71" s="302">
        <v>0</v>
      </c>
      <c r="M71" s="302"/>
      <c r="N71" s="302"/>
      <c r="O71" s="302"/>
      <c r="P71" s="302"/>
      <c r="Q71" s="302"/>
      <c r="R71" s="300">
        <f>SUM(F71:Q71)</f>
        <v>0</v>
      </c>
      <c r="S71" s="300"/>
      <c r="T71" s="291"/>
    </row>
    <row r="72" spans="3:20" ht="15.75" x14ac:dyDescent="0.25">
      <c r="C72" s="299" t="s">
        <v>425</v>
      </c>
      <c r="D72" s="303"/>
      <c r="E72" s="303"/>
      <c r="F72" s="302"/>
      <c r="G72" s="300">
        <v>0</v>
      </c>
      <c r="H72" s="302">
        <v>0</v>
      </c>
      <c r="I72" s="302"/>
      <c r="J72" s="300">
        <v>0</v>
      </c>
      <c r="K72" s="300">
        <v>0</v>
      </c>
      <c r="L72" s="302">
        <v>0</v>
      </c>
      <c r="M72" s="300">
        <v>0</v>
      </c>
      <c r="N72" s="302">
        <v>0</v>
      </c>
      <c r="O72" s="302">
        <v>0</v>
      </c>
      <c r="P72" s="300">
        <v>0</v>
      </c>
      <c r="Q72" s="302">
        <v>0</v>
      </c>
      <c r="R72" s="300">
        <f>SUM(F72:Q72)</f>
        <v>0</v>
      </c>
      <c r="S72" s="300"/>
      <c r="T72" s="291"/>
    </row>
    <row r="73" spans="3:20" ht="15.75" x14ac:dyDescent="0.25">
      <c r="C73" s="297" t="s">
        <v>424</v>
      </c>
      <c r="D73" s="301">
        <v>0</v>
      </c>
      <c r="E73" s="301">
        <v>0</v>
      </c>
      <c r="F73" s="300">
        <v>0</v>
      </c>
      <c r="G73" s="300">
        <v>0</v>
      </c>
      <c r="H73" s="300"/>
      <c r="I73" s="300"/>
      <c r="J73" s="300"/>
      <c r="K73" s="300">
        <v>0</v>
      </c>
      <c r="L73" s="300"/>
      <c r="M73" s="300"/>
      <c r="N73" s="300"/>
      <c r="O73" s="300"/>
      <c r="P73" s="300"/>
      <c r="Q73" s="300"/>
      <c r="R73" s="300">
        <f>SUM(F73:Q73)</f>
        <v>0</v>
      </c>
      <c r="S73" s="300"/>
      <c r="T73" s="291"/>
    </row>
    <row r="74" spans="3:20" ht="23.25" customHeight="1" x14ac:dyDescent="0.25">
      <c r="C74" s="297" t="s">
        <v>423</v>
      </c>
      <c r="D74" s="301">
        <v>0</v>
      </c>
      <c r="E74" s="301">
        <v>0</v>
      </c>
      <c r="F74" s="300">
        <v>0</v>
      </c>
      <c r="G74" s="300">
        <v>0</v>
      </c>
      <c r="H74" s="300"/>
      <c r="I74" s="300"/>
      <c r="J74" s="300"/>
      <c r="K74" s="300">
        <v>0</v>
      </c>
      <c r="L74" s="300"/>
      <c r="M74" s="300"/>
      <c r="N74" s="300"/>
      <c r="O74" s="300"/>
      <c r="P74" s="300"/>
      <c r="Q74" s="300"/>
      <c r="R74" s="300">
        <f>SUM(F74:Q74)</f>
        <v>0</v>
      </c>
      <c r="S74" s="300"/>
      <c r="T74" s="291"/>
    </row>
    <row r="75" spans="3:20" ht="15.75" x14ac:dyDescent="0.25">
      <c r="C75" s="299" t="s">
        <v>422</v>
      </c>
      <c r="D75" s="303">
        <f>D76+D77</f>
        <v>4343762</v>
      </c>
      <c r="E75" s="303">
        <f>E76+E77</f>
        <v>17696062</v>
      </c>
      <c r="F75" s="303">
        <f>+F76+F77</f>
        <v>17696061.84</v>
      </c>
      <c r="G75" s="303">
        <f>G76+G77</f>
        <v>0</v>
      </c>
      <c r="H75" s="303">
        <f>H76+H77</f>
        <v>0</v>
      </c>
      <c r="I75" s="303">
        <f>I76+I77</f>
        <v>0</v>
      </c>
      <c r="J75" s="303">
        <f>J76+J77</f>
        <v>0</v>
      </c>
      <c r="K75" s="302">
        <v>0</v>
      </c>
      <c r="L75" s="302">
        <v>0</v>
      </c>
      <c r="M75" s="302">
        <v>0</v>
      </c>
      <c r="N75" s="302">
        <v>0</v>
      </c>
      <c r="O75" s="302">
        <v>0</v>
      </c>
      <c r="P75" s="302">
        <v>0</v>
      </c>
      <c r="Q75" s="302">
        <v>0</v>
      </c>
      <c r="R75" s="302">
        <f>SUM(F75:Q75)</f>
        <v>17696061.84</v>
      </c>
      <c r="S75" s="302"/>
      <c r="T75" s="291"/>
    </row>
    <row r="76" spans="3:20" ht="15.75" x14ac:dyDescent="0.25">
      <c r="C76" s="297" t="s">
        <v>421</v>
      </c>
      <c r="D76" s="301">
        <v>4343762</v>
      </c>
      <c r="E76" s="301">
        <v>17696062</v>
      </c>
      <c r="F76" s="280">
        <v>17696061.84</v>
      </c>
      <c r="G76" s="280"/>
      <c r="H76" s="280"/>
      <c r="I76" s="280"/>
      <c r="K76" s="280"/>
      <c r="L76" s="280"/>
      <c r="M76" s="280"/>
      <c r="N76" s="280"/>
      <c r="O76" s="280"/>
      <c r="P76" s="280"/>
      <c r="Q76" s="280"/>
      <c r="R76" s="300">
        <f>SUM(F76:Q76)</f>
        <v>17696061.84</v>
      </c>
      <c r="S76" s="300"/>
      <c r="T76" s="291"/>
    </row>
    <row r="77" spans="3:20" ht="15.75" x14ac:dyDescent="0.25">
      <c r="C77" s="297" t="s">
        <v>420</v>
      </c>
      <c r="D77" s="296">
        <v>0</v>
      </c>
      <c r="E77" s="296">
        <v>0</v>
      </c>
      <c r="F77" s="280">
        <v>0</v>
      </c>
      <c r="G77" s="280"/>
      <c r="H77" s="280"/>
      <c r="I77" s="280"/>
      <c r="K77" s="280"/>
      <c r="L77" s="280"/>
      <c r="M77" s="280"/>
      <c r="N77" s="280"/>
      <c r="O77" s="280"/>
      <c r="P77" s="280"/>
      <c r="Q77" s="280"/>
      <c r="R77" s="280"/>
      <c r="S77" s="300"/>
      <c r="T77" s="291"/>
    </row>
    <row r="78" spans="3:20" ht="15.75" x14ac:dyDescent="0.25">
      <c r="C78" s="299" t="s">
        <v>419</v>
      </c>
      <c r="D78" s="298">
        <f>D79</f>
        <v>0</v>
      </c>
      <c r="E78" s="298">
        <f>E79</f>
        <v>0</v>
      </c>
      <c r="F78" s="280"/>
      <c r="G78" s="280"/>
      <c r="H78" s="280"/>
      <c r="I78" s="280"/>
      <c r="K78" s="280"/>
      <c r="L78" s="280"/>
      <c r="M78" s="280"/>
      <c r="N78" s="280"/>
      <c r="O78" s="280"/>
      <c r="P78" s="280"/>
      <c r="Q78" s="280"/>
      <c r="R78" s="280"/>
      <c r="S78" s="280"/>
      <c r="T78" s="291"/>
    </row>
    <row r="79" spans="3:20" ht="15.75" x14ac:dyDescent="0.25">
      <c r="C79" s="297" t="s">
        <v>418</v>
      </c>
      <c r="D79" s="296">
        <v>0</v>
      </c>
      <c r="E79" s="296">
        <v>0</v>
      </c>
      <c r="F79" s="295">
        <v>0</v>
      </c>
      <c r="G79" s="295">
        <v>0</v>
      </c>
      <c r="H79" s="295"/>
      <c r="I79" s="295"/>
      <c r="J79" s="295"/>
      <c r="K79" s="295">
        <v>0</v>
      </c>
      <c r="L79" s="295"/>
      <c r="M79" s="295"/>
      <c r="N79" s="295"/>
      <c r="O79" s="295"/>
      <c r="P79" s="295"/>
      <c r="Q79" s="295"/>
      <c r="R79" s="295">
        <v>0</v>
      </c>
      <c r="S79" s="295"/>
      <c r="T79" s="291"/>
    </row>
    <row r="80" spans="3:20" ht="16.5" thickBot="1" x14ac:dyDescent="0.3">
      <c r="C80" s="294" t="s">
        <v>417</v>
      </c>
      <c r="D80" s="293">
        <f>D10+D16+D26+D36+D52+D62+D75</f>
        <v>1948389052</v>
      </c>
      <c r="E80" s="293">
        <f>+E75+E62+E52+E36+E26+E16+E10</f>
        <v>1948389052.1599998</v>
      </c>
      <c r="F80" s="293">
        <f>F10+F16+F26+F36+F52+F62+F75</f>
        <v>32109438.219999999</v>
      </c>
      <c r="G80" s="293">
        <f>G10+G16+G26+G36+G52+G62+G75</f>
        <v>0</v>
      </c>
      <c r="H80" s="293">
        <f>H10+H16+H26+H36+H52+H62+H75</f>
        <v>0</v>
      </c>
      <c r="I80" s="293">
        <f>I10+I16+I26+I36+I52+I62+I75</f>
        <v>0</v>
      </c>
      <c r="J80" s="293">
        <f>J10+J16+J26+J36+J52+J62+J75</f>
        <v>0</v>
      </c>
      <c r="K80" s="293">
        <f>K10+K16+K26+K36+K52+K62+K75</f>
        <v>0</v>
      </c>
      <c r="L80" s="293">
        <f>L10+L16+L26+L36+L52+L62+L75</f>
        <v>0</v>
      </c>
      <c r="M80" s="293">
        <f>M10+M16+M26+M36+M52+M62+M75</f>
        <v>0</v>
      </c>
      <c r="N80" s="293">
        <f>+N75+N62+N52+N36+N26+N16+N10</f>
        <v>0</v>
      </c>
      <c r="O80" s="293">
        <f>+O75+O62+O52+O36+O26+O16+O10</f>
        <v>0</v>
      </c>
      <c r="P80" s="293">
        <f>+P75+P62+P52+P36+P26+P16+P10</f>
        <v>0</v>
      </c>
      <c r="Q80" s="293">
        <f>+Q75+Q62+Q52+Q36+Q26+Q16+Q10</f>
        <v>0</v>
      </c>
      <c r="R80" s="293">
        <f>+R75+R62+R52+R36+R26+R16+R10</f>
        <v>32109438.219999999</v>
      </c>
      <c r="S80" s="292"/>
      <c r="T80" s="291"/>
    </row>
    <row r="81" spans="3:19" ht="48.75" customHeight="1" thickBot="1" x14ac:dyDescent="0.4">
      <c r="C81" s="285" t="s">
        <v>416</v>
      </c>
      <c r="E81" s="286"/>
      <c r="F81" s="290"/>
      <c r="G81" s="290"/>
      <c r="H81" s="290"/>
      <c r="I81" s="290"/>
      <c r="J81" s="290"/>
      <c r="K81" s="290"/>
      <c r="L81" s="286"/>
      <c r="M81" s="286"/>
      <c r="P81"/>
      <c r="Q81"/>
      <c r="R81" s="289"/>
      <c r="S81" s="289"/>
    </row>
    <row r="82" spans="3:19" ht="66.75" customHeight="1" thickBot="1" x14ac:dyDescent="0.4">
      <c r="C82" s="288" t="s">
        <v>415</v>
      </c>
      <c r="D82" s="287"/>
      <c r="F82" s="286"/>
      <c r="G82" s="286"/>
      <c r="H82" s="286"/>
      <c r="I82" s="286"/>
      <c r="J82" s="286"/>
      <c r="K82" s="286"/>
      <c r="L82" s="286"/>
      <c r="M82" s="286"/>
      <c r="P82"/>
      <c r="Q82"/>
    </row>
    <row r="83" spans="3:19" ht="126.75" customHeight="1" thickBot="1" x14ac:dyDescent="0.4">
      <c r="C83" s="285" t="s">
        <v>414</v>
      </c>
      <c r="I83" s="280"/>
      <c r="K83" s="284"/>
      <c r="P83"/>
      <c r="Q83"/>
    </row>
    <row r="84" spans="3:19" ht="39" customHeight="1" x14ac:dyDescent="0.35">
      <c r="C84" s="283" t="s">
        <v>413</v>
      </c>
      <c r="D84" s="283"/>
      <c r="E84" s="283"/>
      <c r="F84" s="283"/>
      <c r="G84" s="283"/>
      <c r="H84" s="283"/>
      <c r="I84" s="283"/>
      <c r="J84" s="283"/>
      <c r="K84" s="283"/>
      <c r="L84" s="283"/>
      <c r="M84" s="283"/>
      <c r="N84" s="283"/>
      <c r="O84" s="283"/>
      <c r="P84" s="283"/>
      <c r="Q84"/>
    </row>
    <row r="85" spans="3:19" x14ac:dyDescent="0.35">
      <c r="C85" s="283"/>
      <c r="D85" s="283"/>
      <c r="E85" s="283"/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/>
    </row>
  </sheetData>
  <mergeCells count="9">
    <mergeCell ref="C7:C8"/>
    <mergeCell ref="D7:D8"/>
    <mergeCell ref="E7:E8"/>
    <mergeCell ref="F7:R7"/>
    <mergeCell ref="C1:R1"/>
    <mergeCell ref="C2:R2"/>
    <mergeCell ref="C3:R3"/>
    <mergeCell ref="C4:R4"/>
    <mergeCell ref="C5:R5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rowBreaks count="1" manualBreakCount="1">
    <brk id="4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 Y EGRESOS ENERO 2026</vt:lpstr>
      <vt:lpstr>Presup. Aprobado-Ejec OAI (2)</vt:lpstr>
      <vt:lpstr>'INGRESOS Y EGRESOS ENERO 2026'!Área_de_impresión</vt:lpstr>
      <vt:lpstr>'Presup. Aprobado-Ejec OAI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VALLEJO GUZMAN</dc:creator>
  <cp:lastModifiedBy>MANUEL ANTONIO GUZMAN CUEVAS</cp:lastModifiedBy>
  <cp:lastPrinted>2026-02-20T14:50:58Z</cp:lastPrinted>
  <dcterms:created xsi:type="dcterms:W3CDTF">2023-05-08T22:14:21Z</dcterms:created>
  <dcterms:modified xsi:type="dcterms:W3CDTF">2026-02-20T14:51:45Z</dcterms:modified>
</cp:coreProperties>
</file>