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P200516\Desktop\Reportes por areas\Contabiidad\Informes Financieros\Ingresos y Egresos\2026\"/>
    </mc:Choice>
  </mc:AlternateContent>
  <xr:revisionPtr revIDLastSave="0" documentId="13_ncr:1_{98850CCB-F526-4A14-BD0C-FC54CCD630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GRESOS Y EGRESOS " sheetId="2" r:id="rId1"/>
    <sheet name="Presup. Aprobado-Ejec OAI (2)" sheetId="4" r:id="rId2"/>
  </sheets>
  <definedNames>
    <definedName name="_xlnm.Print_Area" localSheetId="0">'INGRESOS Y EGRESOS '!$A$1:$G$700</definedName>
    <definedName name="_xlnm.Print_Area" localSheetId="1">'Presup. Aprobado-Ejec OAI (2)'!$A$1:$S$85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  <c r="E10" i="4"/>
  <c r="G10" i="4"/>
  <c r="H10" i="4"/>
  <c r="H80" i="4" s="1"/>
  <c r="I10" i="4"/>
  <c r="I80" i="4" s="1"/>
  <c r="J10" i="4"/>
  <c r="J80" i="4" s="1"/>
  <c r="K10" i="4"/>
  <c r="L10" i="4"/>
  <c r="M10" i="4"/>
  <c r="N10" i="4"/>
  <c r="O10" i="4"/>
  <c r="P10" i="4"/>
  <c r="Q10" i="4"/>
  <c r="F11" i="4"/>
  <c r="R11" i="4" s="1"/>
  <c r="G11" i="4"/>
  <c r="R12" i="4"/>
  <c r="R13" i="4"/>
  <c r="R14" i="4"/>
  <c r="F15" i="4"/>
  <c r="F10" i="4" s="1"/>
  <c r="R15" i="4"/>
  <c r="D16" i="4"/>
  <c r="E16" i="4"/>
  <c r="F16" i="4"/>
  <c r="G16" i="4"/>
  <c r="H16" i="4"/>
  <c r="I16" i="4"/>
  <c r="J16" i="4"/>
  <c r="K16" i="4"/>
  <c r="K80" i="4" s="1"/>
  <c r="L16" i="4"/>
  <c r="M16" i="4"/>
  <c r="N16" i="4"/>
  <c r="O16" i="4"/>
  <c r="P16" i="4"/>
  <c r="Q16" i="4"/>
  <c r="R16" i="4"/>
  <c r="R17" i="4"/>
  <c r="R18" i="4"/>
  <c r="R19" i="4"/>
  <c r="R20" i="4"/>
  <c r="R21" i="4"/>
  <c r="R22" i="4"/>
  <c r="R23" i="4"/>
  <c r="R24" i="4"/>
  <c r="R25" i="4"/>
  <c r="D26" i="4"/>
  <c r="E26" i="4"/>
  <c r="F26" i="4"/>
  <c r="G26" i="4"/>
  <c r="H26" i="4"/>
  <c r="R26" i="4" s="1"/>
  <c r="I26" i="4"/>
  <c r="J26" i="4"/>
  <c r="K26" i="4"/>
  <c r="L26" i="4"/>
  <c r="M26" i="4"/>
  <c r="N26" i="4"/>
  <c r="O26" i="4"/>
  <c r="P26" i="4"/>
  <c r="Q26" i="4"/>
  <c r="R27" i="4"/>
  <c r="R28" i="4"/>
  <c r="R29" i="4"/>
  <c r="R30" i="4"/>
  <c r="R31" i="4"/>
  <c r="R32" i="4"/>
  <c r="R33" i="4"/>
  <c r="R34" i="4"/>
  <c r="R35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R37" i="4"/>
  <c r="R38" i="4"/>
  <c r="R39" i="4"/>
  <c r="R43" i="4"/>
  <c r="R44" i="4"/>
  <c r="R45" i="4"/>
  <c r="R46" i="4"/>
  <c r="R47" i="4"/>
  <c r="R48" i="4"/>
  <c r="R51" i="4"/>
  <c r="D52" i="4"/>
  <c r="E52" i="4"/>
  <c r="F52" i="4"/>
  <c r="G52" i="4"/>
  <c r="H52" i="4"/>
  <c r="R52" i="4" s="1"/>
  <c r="I52" i="4"/>
  <c r="J52" i="4"/>
  <c r="K52" i="4"/>
  <c r="L52" i="4"/>
  <c r="M52" i="4"/>
  <c r="N52" i="4"/>
  <c r="O52" i="4"/>
  <c r="P52" i="4"/>
  <c r="Q52" i="4"/>
  <c r="R53" i="4"/>
  <c r="R54" i="4"/>
  <c r="R55" i="4"/>
  <c r="R56" i="4"/>
  <c r="R57" i="4"/>
  <c r="R58" i="4"/>
  <c r="R59" i="4"/>
  <c r="R60" i="4"/>
  <c r="R61" i="4"/>
  <c r="D62" i="4"/>
  <c r="E62" i="4"/>
  <c r="F62" i="4"/>
  <c r="G62" i="4"/>
  <c r="H62" i="4"/>
  <c r="I62" i="4"/>
  <c r="J62" i="4"/>
  <c r="R62" i="4" s="1"/>
  <c r="N62" i="4"/>
  <c r="O62" i="4"/>
  <c r="P62" i="4"/>
  <c r="P80" i="4" s="1"/>
  <c r="Q62" i="4"/>
  <c r="Q80" i="4" s="1"/>
  <c r="R63" i="4"/>
  <c r="R64" i="4"/>
  <c r="R65" i="4"/>
  <c r="R66" i="4"/>
  <c r="R67" i="4"/>
  <c r="R68" i="4"/>
  <c r="R69" i="4"/>
  <c r="R70" i="4"/>
  <c r="R71" i="4"/>
  <c r="R73" i="4"/>
  <c r="R74" i="4"/>
  <c r="D75" i="4"/>
  <c r="E75" i="4"/>
  <c r="F75" i="4"/>
  <c r="G75" i="4"/>
  <c r="I75" i="4"/>
  <c r="J75" i="4"/>
  <c r="R75" i="4"/>
  <c r="R76" i="4"/>
  <c r="R77" i="4"/>
  <c r="D78" i="4"/>
  <c r="E78" i="4"/>
  <c r="R78" i="4"/>
  <c r="D80" i="4"/>
  <c r="E80" i="4"/>
  <c r="G80" i="4"/>
  <c r="L80" i="4"/>
  <c r="M80" i="4"/>
  <c r="N80" i="4"/>
  <c r="O80" i="4"/>
  <c r="R80" i="4" l="1"/>
  <c r="F80" i="4"/>
  <c r="R10" i="4"/>
  <c r="E641" i="2"/>
  <c r="D641" i="2"/>
  <c r="E635" i="2"/>
  <c r="D635" i="2"/>
  <c r="E631" i="2"/>
  <c r="E645" i="2" s="1"/>
  <c r="E624" i="2"/>
  <c r="D624" i="2"/>
  <c r="E603" i="2" l="1"/>
  <c r="D603" i="2"/>
  <c r="E597" i="2"/>
  <c r="D597" i="2"/>
  <c r="E587" i="2"/>
  <c r="E607" i="2" s="1"/>
  <c r="E581" i="2"/>
  <c r="D581" i="2"/>
  <c r="E558" i="2"/>
  <c r="E547" i="2"/>
  <c r="E529" i="2"/>
  <c r="E469" i="2"/>
  <c r="F459" i="2"/>
  <c r="E441" i="2"/>
  <c r="E434" i="2"/>
  <c r="E383" i="2"/>
  <c r="E366" i="2"/>
  <c r="E473" i="2" s="1"/>
  <c r="E561" i="2" l="1"/>
  <c r="F46" i="2"/>
  <c r="F45" i="2"/>
  <c r="F44" i="2"/>
  <c r="F43" i="2"/>
  <c r="F42" i="2"/>
  <c r="F41" i="2"/>
  <c r="F40" i="2"/>
  <c r="F39" i="2"/>
  <c r="F38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4" i="2"/>
  <c r="D47" i="2" l="1"/>
  <c r="F15" i="2"/>
  <c r="F47" i="2" l="1"/>
  <c r="D15" i="2" l="1"/>
  <c r="D33" i="2"/>
  <c r="F33" i="2"/>
  <c r="F63" i="2" l="1"/>
  <c r="D63" i="2"/>
  <c r="E71" i="2" l="1"/>
  <c r="D71" i="2"/>
  <c r="F58" i="2" l="1"/>
  <c r="D58" i="2"/>
  <c r="D53" i="2" l="1"/>
  <c r="C76" i="2" s="1"/>
  <c r="F53" i="2" l="1"/>
  <c r="D76" i="2" s="1"/>
</calcChain>
</file>

<file path=xl/sharedStrings.xml><?xml version="1.0" encoding="utf-8"?>
<sst xmlns="http://schemas.openxmlformats.org/spreadsheetml/2006/main" count="1072" uniqueCount="586">
  <si>
    <t>PUERTO</t>
  </si>
  <si>
    <t>REFERENCIA</t>
  </si>
  <si>
    <t>FECHA</t>
  </si>
  <si>
    <t>VALOR US$</t>
  </si>
  <si>
    <t>TOTAL RD$</t>
  </si>
  <si>
    <t>TOTAL GENERAL</t>
  </si>
  <si>
    <t>DEP. EN RD$</t>
  </si>
  <si>
    <t>DEPOSITOS EN TRANSITOS</t>
  </si>
  <si>
    <t>CONCEPTO</t>
  </si>
  <si>
    <t>VALOR RD$</t>
  </si>
  <si>
    <t>SUB-TOTAL</t>
  </si>
  <si>
    <t>DEPOSITOS BANCARIOS</t>
  </si>
  <si>
    <t xml:space="preserve">      </t>
  </si>
  <si>
    <t>VALOR</t>
  </si>
  <si>
    <t>TOTAL</t>
  </si>
  <si>
    <t>CUENTA OPERACIONES</t>
  </si>
  <si>
    <t>PUERTO LA ROMANA</t>
  </si>
  <si>
    <t>PUERTO LUPERON</t>
  </si>
  <si>
    <t xml:space="preserve">TASA </t>
  </si>
  <si>
    <t>FECHA INGRESO</t>
  </si>
  <si>
    <t>DESCRIPCION</t>
  </si>
  <si>
    <t xml:space="preserve">FECHA </t>
  </si>
  <si>
    <t xml:space="preserve">VALOR </t>
  </si>
  <si>
    <t>SUBSIDIO MATERNIDAD</t>
  </si>
  <si>
    <t xml:space="preserve">SANTA BARBARA </t>
  </si>
  <si>
    <t>CONCILIACION DE CUENTA NOMINA</t>
  </si>
  <si>
    <t>Cta # 010-500126-0</t>
  </si>
  <si>
    <t xml:space="preserve"> TOTAL </t>
  </si>
  <si>
    <t>LA CANA</t>
  </si>
  <si>
    <r>
      <t xml:space="preserve">Cta </t>
    </r>
    <r>
      <rPr>
        <b/>
        <sz val="12"/>
        <color indexed="8"/>
        <rFont val="Arial"/>
        <family val="2"/>
      </rPr>
      <t># 010-500107-4</t>
    </r>
  </si>
  <si>
    <t xml:space="preserve">  PAGOS ACH</t>
  </si>
  <si>
    <t>PUERTO PLATA</t>
  </si>
  <si>
    <t xml:space="preserve">TOTAL GENERAL </t>
  </si>
  <si>
    <t>CUENTA DÓLAR</t>
  </si>
  <si>
    <t>SUBSIDIO DE MATERNIDAD</t>
  </si>
  <si>
    <t>SUBTOTAL</t>
  </si>
  <si>
    <t>AGOSTO DEL 2024</t>
  </si>
  <si>
    <t>OFICINA CENTRAL</t>
  </si>
  <si>
    <t>BOCA CHICA</t>
  </si>
  <si>
    <t>AZUA</t>
  </si>
  <si>
    <t>BARAHONA</t>
  </si>
  <si>
    <t>MANZANILLO</t>
  </si>
  <si>
    <t>LA ROMANA</t>
  </si>
  <si>
    <t xml:space="preserve"> CREDITO CUENTA CORRIENTE</t>
  </si>
  <si>
    <t>CONCEPTOS</t>
  </si>
  <si>
    <t>VALOR RD $</t>
  </si>
  <si>
    <t>RELACION DE TRANSFERENCIAS ACH. RECIBIDAS DE TERCEROS</t>
  </si>
  <si>
    <t>ACH</t>
  </si>
  <si>
    <t>SANTA BARBARA</t>
  </si>
  <si>
    <t xml:space="preserve">CUENTA </t>
  </si>
  <si>
    <t xml:space="preserve">DESCRIPCION </t>
  </si>
  <si>
    <t>CREDITO</t>
  </si>
  <si>
    <t>DEBITO</t>
  </si>
  <si>
    <t>DEP. EN USD</t>
  </si>
  <si>
    <t>CHEQUES REINTEGRADOS</t>
  </si>
  <si>
    <t>BENEFICIARIOS</t>
  </si>
  <si>
    <t>NO.CHEQUES</t>
  </si>
  <si>
    <t>PUERTOS</t>
  </si>
  <si>
    <t>REGITRO CONTABLE</t>
  </si>
  <si>
    <t>PAGO ACH</t>
  </si>
  <si>
    <t>DEPOSITO EN TRANSITO</t>
  </si>
  <si>
    <t>1.1.01.02.01.02.01</t>
  </si>
  <si>
    <t>SAN PEDRO</t>
  </si>
  <si>
    <t>HAINA ORIENTAL</t>
  </si>
  <si>
    <t>TRANSFERENCIA AUTOMATICA RECIBIDA</t>
  </si>
  <si>
    <t>FEBRERO 2026</t>
  </si>
  <si>
    <t>70030157-17</t>
  </si>
  <si>
    <t>70010032-17</t>
  </si>
  <si>
    <t>5.5.02.01.01.01</t>
  </si>
  <si>
    <t>PRIMA NEGATIVA</t>
  </si>
  <si>
    <t xml:space="preserve">PUERTO PLATA </t>
  </si>
  <si>
    <t>DONACIONES</t>
  </si>
  <si>
    <t>20010266-1</t>
  </si>
  <si>
    <t>PLAZA MARINA BARTOLOME COLON</t>
  </si>
  <si>
    <t>100010110-12</t>
  </si>
  <si>
    <t>70030597-17</t>
  </si>
  <si>
    <t>70010022-17</t>
  </si>
  <si>
    <t>70030155-17</t>
  </si>
  <si>
    <t>70010311-17</t>
  </si>
  <si>
    <t>70030154-17</t>
  </si>
  <si>
    <t>70030194-17</t>
  </si>
  <si>
    <t>70030466-17</t>
  </si>
  <si>
    <t>70010017-17</t>
  </si>
  <si>
    <t>70030171-17</t>
  </si>
  <si>
    <t>70030209-17</t>
  </si>
  <si>
    <t>030505-17</t>
  </si>
  <si>
    <t>030197-17</t>
  </si>
  <si>
    <t>510060626-20</t>
  </si>
  <si>
    <t>510060987-20</t>
  </si>
  <si>
    <t>510060556-20</t>
  </si>
  <si>
    <t>510060559-20</t>
  </si>
  <si>
    <t>510060495-20</t>
  </si>
  <si>
    <t>510060498-20</t>
  </si>
  <si>
    <t>510010241-20</t>
  </si>
  <si>
    <t>510010244-20</t>
  </si>
  <si>
    <t>070564-20</t>
  </si>
  <si>
    <t>98383247-1</t>
  </si>
  <si>
    <t>50040196-10</t>
  </si>
  <si>
    <t>50040199-10</t>
  </si>
  <si>
    <t>400060192-9</t>
  </si>
  <si>
    <t>400060195-9</t>
  </si>
  <si>
    <t>400060198-9</t>
  </si>
  <si>
    <t>50010368-10</t>
  </si>
  <si>
    <t>00010602-4</t>
  </si>
  <si>
    <t>SANTO DOMINGO</t>
  </si>
  <si>
    <t>00010605-4</t>
  </si>
  <si>
    <t>20020916-1</t>
  </si>
  <si>
    <t>20020919-1</t>
  </si>
  <si>
    <t>20020922-1</t>
  </si>
  <si>
    <t>0082020925-1</t>
  </si>
  <si>
    <t>1130030744-8</t>
  </si>
  <si>
    <t>510060994-20</t>
  </si>
  <si>
    <t>510060997-20</t>
  </si>
  <si>
    <t>6426787-10</t>
  </si>
  <si>
    <t>70010025-17</t>
  </si>
  <si>
    <t>LUPERON</t>
  </si>
  <si>
    <t>696790324-6</t>
  </si>
  <si>
    <t>310060143-5</t>
  </si>
  <si>
    <t>510090229-20</t>
  </si>
  <si>
    <t>60060282-8</t>
  </si>
  <si>
    <t>20010457-1</t>
  </si>
  <si>
    <t>20010460-1</t>
  </si>
  <si>
    <t>30020246-8</t>
  </si>
  <si>
    <t>30020250-8</t>
  </si>
  <si>
    <t>80030016-21</t>
  </si>
  <si>
    <t>CALDERA BANI</t>
  </si>
  <si>
    <t>696791741-6</t>
  </si>
  <si>
    <t>80010156-21</t>
  </si>
  <si>
    <t>0082010159-1</t>
  </si>
  <si>
    <t>510010178-20</t>
  </si>
  <si>
    <t>400070218-9</t>
  </si>
  <si>
    <t>400070225-9</t>
  </si>
  <si>
    <t>20020411-1</t>
  </si>
  <si>
    <t>20020414-1</t>
  </si>
  <si>
    <t>300030275-8</t>
  </si>
  <si>
    <t>1130030553-8</t>
  </si>
  <si>
    <t>696789522-6</t>
  </si>
  <si>
    <t>310120114-5</t>
  </si>
  <si>
    <t>310120117-5</t>
  </si>
  <si>
    <t>510010211-20</t>
  </si>
  <si>
    <t>7602725-10</t>
  </si>
  <si>
    <t>20020352-1</t>
  </si>
  <si>
    <t>20020356-1</t>
  </si>
  <si>
    <t>30050253-8</t>
  </si>
  <si>
    <t>5750010040-10</t>
  </si>
  <si>
    <t>5750010043-10</t>
  </si>
  <si>
    <t>5750010046-10</t>
  </si>
  <si>
    <t>5750010049-10</t>
  </si>
  <si>
    <t>720268119-6</t>
  </si>
  <si>
    <t>70030158-17</t>
  </si>
  <si>
    <t>310020138-5</t>
  </si>
  <si>
    <t>20010399-1</t>
  </si>
  <si>
    <t>20010402-1</t>
  </si>
  <si>
    <t>820010448-21</t>
  </si>
  <si>
    <t>30040361-8</t>
  </si>
  <si>
    <t>8722759-1</t>
  </si>
  <si>
    <t>720269003-6</t>
  </si>
  <si>
    <t>400040201-9</t>
  </si>
  <si>
    <t>40040204-9</t>
  </si>
  <si>
    <t>400040207-9</t>
  </si>
  <si>
    <t>720268830-6</t>
  </si>
  <si>
    <t>0082010402-1</t>
  </si>
  <si>
    <t>0082010405-1</t>
  </si>
  <si>
    <t>70010289-17</t>
  </si>
  <si>
    <t>310020318-17</t>
  </si>
  <si>
    <t>310020322-17</t>
  </si>
  <si>
    <t>020325-5</t>
  </si>
  <si>
    <t>9498952-21</t>
  </si>
  <si>
    <t>20010728-1</t>
  </si>
  <si>
    <t>20010731-1</t>
  </si>
  <si>
    <t>20010734-1</t>
  </si>
  <si>
    <t>0082010053-1</t>
  </si>
  <si>
    <t>720269195-6</t>
  </si>
  <si>
    <t>30040016-8</t>
  </si>
  <si>
    <t>50040107-10</t>
  </si>
  <si>
    <t>30040155-9</t>
  </si>
  <si>
    <t>30040158-9</t>
  </si>
  <si>
    <t>20010354-1</t>
  </si>
  <si>
    <t>20010357-1</t>
  </si>
  <si>
    <t>30050308-8</t>
  </si>
  <si>
    <t>0082010030-1</t>
  </si>
  <si>
    <t>143185-17</t>
  </si>
  <si>
    <t>720271529-6</t>
  </si>
  <si>
    <t>10050091-5</t>
  </si>
  <si>
    <t>10050094-5</t>
  </si>
  <si>
    <t>10050097-5</t>
  </si>
  <si>
    <t>10050100-5</t>
  </si>
  <si>
    <t>30070136-9</t>
  </si>
  <si>
    <t>20040024-1</t>
  </si>
  <si>
    <t>20040027-1</t>
  </si>
  <si>
    <t>30010294-8</t>
  </si>
  <si>
    <t>23158754-6</t>
  </si>
  <si>
    <t>720271084-6</t>
  </si>
  <si>
    <t>120064-5</t>
  </si>
  <si>
    <t>20040181-1</t>
  </si>
  <si>
    <t>20040184-1</t>
  </si>
  <si>
    <t>30040167-8</t>
  </si>
  <si>
    <t>720321126-6</t>
  </si>
  <si>
    <t>4667084-16</t>
  </si>
  <si>
    <t>00143309-17</t>
  </si>
  <si>
    <t>10060096-5</t>
  </si>
  <si>
    <t>50030035-10</t>
  </si>
  <si>
    <t>50030038-10</t>
  </si>
  <si>
    <t>20040237-1</t>
  </si>
  <si>
    <t>20040240-1</t>
  </si>
  <si>
    <t>30050332-8</t>
  </si>
  <si>
    <t>23158755-6</t>
  </si>
  <si>
    <t>720270199-6</t>
  </si>
  <si>
    <t>2712302-13</t>
  </si>
  <si>
    <t>3596136-21</t>
  </si>
  <si>
    <t>3602344-21</t>
  </si>
  <si>
    <t>720270993-6</t>
  </si>
  <si>
    <t>0082020320-1</t>
  </si>
  <si>
    <t>0082020323-1</t>
  </si>
  <si>
    <t>70010308-17</t>
  </si>
  <si>
    <t>10120184-5</t>
  </si>
  <si>
    <t>20010306-1</t>
  </si>
  <si>
    <t>20010309-1</t>
  </si>
  <si>
    <t>20010312-1</t>
  </si>
  <si>
    <t>510090558-20</t>
  </si>
  <si>
    <t>20791131-20</t>
  </si>
  <si>
    <t>20791143-20</t>
  </si>
  <si>
    <t>30010251-8</t>
  </si>
  <si>
    <t>0082040052-1</t>
  </si>
  <si>
    <t>720322332-6</t>
  </si>
  <si>
    <t>60225-6</t>
  </si>
  <si>
    <t>20010269-1</t>
  </si>
  <si>
    <t>720296404-6</t>
  </si>
  <si>
    <t>0082010088-1</t>
  </si>
  <si>
    <t>3070030197-17</t>
  </si>
  <si>
    <t>310120125-5</t>
  </si>
  <si>
    <t>00080204-9</t>
  </si>
  <si>
    <t>00080209-9</t>
  </si>
  <si>
    <t>00080213-9</t>
  </si>
  <si>
    <t>00080216-9</t>
  </si>
  <si>
    <t>00080224-9</t>
  </si>
  <si>
    <t>00080228-9</t>
  </si>
  <si>
    <t>00010103-12</t>
  </si>
  <si>
    <t>00010106-12</t>
  </si>
  <si>
    <t>20040269-1</t>
  </si>
  <si>
    <t>20040272-1</t>
  </si>
  <si>
    <t>070457-8</t>
  </si>
  <si>
    <t>30010588-8</t>
  </si>
  <si>
    <t>720297748-6</t>
  </si>
  <si>
    <t>310120085-5</t>
  </si>
  <si>
    <t>7367129-10</t>
  </si>
  <si>
    <t>20010310-1</t>
  </si>
  <si>
    <t>20010313-1</t>
  </si>
  <si>
    <t>510090485-20</t>
  </si>
  <si>
    <t>720298806-6</t>
  </si>
  <si>
    <t>20010267-1</t>
  </si>
  <si>
    <t>20010270-1</t>
  </si>
  <si>
    <t>417618-6</t>
  </si>
  <si>
    <t>706834618-6</t>
  </si>
  <si>
    <t>706834619-6</t>
  </si>
  <si>
    <t>59542875-6</t>
  </si>
  <si>
    <t>30060370-8</t>
  </si>
  <si>
    <t>703803035-6</t>
  </si>
  <si>
    <t>525978-6</t>
  </si>
  <si>
    <t>720299315-6</t>
  </si>
  <si>
    <t>3459255-13</t>
  </si>
  <si>
    <t>30040244-9</t>
  </si>
  <si>
    <t>30040248-9</t>
  </si>
  <si>
    <t>30040251-9</t>
  </si>
  <si>
    <t>70030460-17</t>
  </si>
  <si>
    <t>70030463-17</t>
  </si>
  <si>
    <t>720297059-6</t>
  </si>
  <si>
    <t>50020353-10</t>
  </si>
  <si>
    <t>50020356-10</t>
  </si>
  <si>
    <t>50020359-10</t>
  </si>
  <si>
    <t>50020362-10</t>
  </si>
  <si>
    <t>50020365-10</t>
  </si>
  <si>
    <t>310020527-5</t>
  </si>
  <si>
    <t>20040603-1</t>
  </si>
  <si>
    <t>20040607-1</t>
  </si>
  <si>
    <t>20040610-1</t>
  </si>
  <si>
    <t>69070434-8</t>
  </si>
  <si>
    <t>510010727-20</t>
  </si>
  <si>
    <t>510010730-20</t>
  </si>
  <si>
    <t>30050587-26</t>
  </si>
  <si>
    <t>30050590-8</t>
  </si>
  <si>
    <t>2114976-6</t>
  </si>
  <si>
    <t>70010014-17</t>
  </si>
  <si>
    <t>720298472-6</t>
  </si>
  <si>
    <t>310060323-5</t>
  </si>
  <si>
    <t>310060326-5</t>
  </si>
  <si>
    <t>20010535-1</t>
  </si>
  <si>
    <t>20010538-1</t>
  </si>
  <si>
    <t>2386326-6</t>
  </si>
  <si>
    <t>30060480-26</t>
  </si>
  <si>
    <t>30060483-8</t>
  </si>
  <si>
    <t>23158756-6</t>
  </si>
  <si>
    <t>720352961-6</t>
  </si>
  <si>
    <t>310060182-5</t>
  </si>
  <si>
    <t>444017-16</t>
  </si>
  <si>
    <t>30060214-10</t>
  </si>
  <si>
    <t>80040207-21</t>
  </si>
  <si>
    <t>80040210-21</t>
  </si>
  <si>
    <t>80040213-21</t>
  </si>
  <si>
    <t>20040347-1</t>
  </si>
  <si>
    <t>20040350-1</t>
  </si>
  <si>
    <t>400100559-9</t>
  </si>
  <si>
    <t>400100562-9</t>
  </si>
  <si>
    <t>400100565-9</t>
  </si>
  <si>
    <t>219998-10</t>
  </si>
  <si>
    <t>050304-8</t>
  </si>
  <si>
    <t>510060611-20</t>
  </si>
  <si>
    <t>040380-8</t>
  </si>
  <si>
    <t>23158757-6</t>
  </si>
  <si>
    <t>720271356-6</t>
  </si>
  <si>
    <t>50010086-10</t>
  </si>
  <si>
    <t>310040194-5</t>
  </si>
  <si>
    <t>20010288-1</t>
  </si>
  <si>
    <t>20010291-1</t>
  </si>
  <si>
    <t>30070300-10</t>
  </si>
  <si>
    <t>510040446-20</t>
  </si>
  <si>
    <t>050406-8</t>
  </si>
  <si>
    <t>23158758-6</t>
  </si>
  <si>
    <t>720353937-6</t>
  </si>
  <si>
    <t>310020082-5</t>
  </si>
  <si>
    <t>310020087-5</t>
  </si>
  <si>
    <t>1689540-10</t>
  </si>
  <si>
    <t>1704949-10</t>
  </si>
  <si>
    <t>20010273-1</t>
  </si>
  <si>
    <t>20010276-1</t>
  </si>
  <si>
    <t>715748537-5</t>
  </si>
  <si>
    <t>310070018-5</t>
  </si>
  <si>
    <t>0070040019-6</t>
  </si>
  <si>
    <t>720296199-6</t>
  </si>
  <si>
    <t>15903971-21</t>
  </si>
  <si>
    <t>720354814-6</t>
  </si>
  <si>
    <t>030508-17</t>
  </si>
  <si>
    <t>030511-17</t>
  </si>
  <si>
    <t>0203626-5</t>
  </si>
  <si>
    <t>060509-10</t>
  </si>
  <si>
    <t>060512-10</t>
  </si>
  <si>
    <t>060515-10</t>
  </si>
  <si>
    <t>010458-10</t>
  </si>
  <si>
    <t>010461-10</t>
  </si>
  <si>
    <t>20010548-1</t>
  </si>
  <si>
    <t>20010551-1</t>
  </si>
  <si>
    <t>20010554-1</t>
  </si>
  <si>
    <t>2040317-1</t>
  </si>
  <si>
    <t>2040320-1</t>
  </si>
  <si>
    <t>2040323-1</t>
  </si>
  <si>
    <t>2040326-1</t>
  </si>
  <si>
    <t>040407-9</t>
  </si>
  <si>
    <t>040410-1</t>
  </si>
  <si>
    <t>040413-10</t>
  </si>
  <si>
    <t>030827-8</t>
  </si>
  <si>
    <t>030830-8</t>
  </si>
  <si>
    <t>030834-26</t>
  </si>
  <si>
    <t>010040-6</t>
  </si>
  <si>
    <t>23158760-6</t>
  </si>
  <si>
    <t>030200-17</t>
  </si>
  <si>
    <t>090309-20</t>
  </si>
  <si>
    <t>020323-5</t>
  </si>
  <si>
    <t>020326-5</t>
  </si>
  <si>
    <t>20010410-1</t>
  </si>
  <si>
    <t>20010412-1</t>
  </si>
  <si>
    <t>718451-6</t>
  </si>
  <si>
    <t>227417-10</t>
  </si>
  <si>
    <t>070568-20</t>
  </si>
  <si>
    <t>040238-9</t>
  </si>
  <si>
    <t>040240-9</t>
  </si>
  <si>
    <t>060486-26</t>
  </si>
  <si>
    <t>23158761-6</t>
  </si>
  <si>
    <t>696758781-6</t>
  </si>
  <si>
    <t>JEANNINE DIAZ VILLALONA</t>
  </si>
  <si>
    <t>REPOSICION DE CAJA CHICA</t>
  </si>
  <si>
    <t>DOMINGO MORES</t>
  </si>
  <si>
    <t>PRESTACIONES LABORALES</t>
  </si>
  <si>
    <t>FORALL GRUPO AM EIRL</t>
  </si>
  <si>
    <t>ANYARLENE BERGES PEÑA</t>
  </si>
  <si>
    <t>DIETA CONSEJO ADM.</t>
  </si>
  <si>
    <t>ADALBERTO DE JESUS SANCHEZ</t>
  </si>
  <si>
    <t xml:space="preserve">PRESTACIONES LABORALES </t>
  </si>
  <si>
    <t>HARLI ALEXANDER SANCHEZ ORTIZ</t>
  </si>
  <si>
    <t>RAFAEL ANTONIO TORRES</t>
  </si>
  <si>
    <t>ENYERSON DEL ROSARIO BERROA</t>
  </si>
  <si>
    <t>ALEXA ELIZABETH NUÑEZ CASTILLO</t>
  </si>
  <si>
    <t>FEDERACION DOMINICANA DE BALONCESTO, INC</t>
  </si>
  <si>
    <t>RUTH DEL SOCORRO DUVERGE DE</t>
  </si>
  <si>
    <t>JAZMIN EVANGELISTA</t>
  </si>
  <si>
    <t>LUISA MASSIEL LOPEZ GUZMAN</t>
  </si>
  <si>
    <t>20020653-3</t>
  </si>
  <si>
    <t xml:space="preserve">H. OCCIDENTAL </t>
  </si>
  <si>
    <t>20020656-3</t>
  </si>
  <si>
    <t>20010235-3</t>
  </si>
  <si>
    <t>98002762-1</t>
  </si>
  <si>
    <t>OF CENTRAL</t>
  </si>
  <si>
    <t>20010178-3</t>
  </si>
  <si>
    <t>20010181-3</t>
  </si>
  <si>
    <t>20020161-3</t>
  </si>
  <si>
    <t>20010184-3</t>
  </si>
  <si>
    <t>20020474-3</t>
  </si>
  <si>
    <t>20020477-3</t>
  </si>
  <si>
    <t>20010170-3</t>
  </si>
  <si>
    <t>2796246-13</t>
  </si>
  <si>
    <t>20020204-3</t>
  </si>
  <si>
    <t>3088927-13</t>
  </si>
  <si>
    <t>20040173-3</t>
  </si>
  <si>
    <t>20010129-3</t>
  </si>
  <si>
    <t>6948357-13</t>
  </si>
  <si>
    <t>20020376-3</t>
  </si>
  <si>
    <t>20020379-3</t>
  </si>
  <si>
    <t>20010063-3</t>
  </si>
  <si>
    <t>20010190-3</t>
  </si>
  <si>
    <t>20040092-3</t>
  </si>
  <si>
    <t>0574010146-13</t>
  </si>
  <si>
    <t>740010151-13</t>
  </si>
  <si>
    <t>740010154-13</t>
  </si>
  <si>
    <t>20010137-3</t>
  </si>
  <si>
    <t>20010451-3</t>
  </si>
  <si>
    <t>20010454-3</t>
  </si>
  <si>
    <t>20010175-3</t>
  </si>
  <si>
    <t>30070079-3</t>
  </si>
  <si>
    <t>30040086-3</t>
  </si>
  <si>
    <t>40020076-13</t>
  </si>
  <si>
    <t>40020079-13</t>
  </si>
  <si>
    <t>20040203-3</t>
  </si>
  <si>
    <t>04112891-13</t>
  </si>
  <si>
    <t>99870541-13</t>
  </si>
  <si>
    <t>20010177-3</t>
  </si>
  <si>
    <t>820020475-3</t>
  </si>
  <si>
    <t>820020478-3</t>
  </si>
  <si>
    <t>810060129-3</t>
  </si>
  <si>
    <t>592360-13</t>
  </si>
  <si>
    <t xml:space="preserve">Numero </t>
  </si>
  <si>
    <t>Fecha</t>
  </si>
  <si>
    <t>Beneficiario</t>
  </si>
  <si>
    <t>Concepto</t>
  </si>
  <si>
    <t xml:space="preserve">Cuenta </t>
  </si>
  <si>
    <t>Monto</t>
  </si>
  <si>
    <t>3/18/2026</t>
  </si>
  <si>
    <t>3/26/2026</t>
  </si>
  <si>
    <t>3/30/2026</t>
  </si>
  <si>
    <t>JOSE TOMAS ESCOTT TEJADA</t>
  </si>
  <si>
    <t>RUTH MARLENY CARABALLO MOTA DE CUSTODIO</t>
  </si>
  <si>
    <t>VICTOR ALFONSO ABREU GARCIA</t>
  </si>
  <si>
    <t>FELICITA ENCARNACION ROSARIO</t>
  </si>
  <si>
    <t>RAMON ANTONIO GILS LUIS</t>
  </si>
  <si>
    <t>YULY JOSEFINA DE LA CRUZ RAMIREZ</t>
  </si>
  <si>
    <t>LITSI GORGINA JOSE VALDEZ</t>
  </si>
  <si>
    <t>RAFAEL ASENCIO</t>
  </si>
  <si>
    <t>BAYOHANNY DE LOS SANTOS PEREZ</t>
  </si>
  <si>
    <t>JORGE MICHEL HERRERA FRIAS</t>
  </si>
  <si>
    <t>VICTOR MANUEL DISLA SANCHEZ</t>
  </si>
  <si>
    <t>OLGA MARGARITA EVANGELISTA DE EVANGELISTA</t>
  </si>
  <si>
    <t>CAROLAY CARABALLO AMPARO</t>
  </si>
  <si>
    <t>PASCUAL ANTONIO RAMIREZ MONTILLA</t>
  </si>
  <si>
    <t>KARINA VASQUEZ VASQUEZ</t>
  </si>
  <si>
    <t>FLEUGENIA JIMENEZ</t>
  </si>
  <si>
    <t>MARCOS ANTONIO REYES AQUINO</t>
  </si>
  <si>
    <t>ALEJANDRO ABAD PEGUERO</t>
  </si>
  <si>
    <t>LIGA DEPORTIVA INGENIO BOCA CHICA, INC.</t>
  </si>
  <si>
    <t>CIRILO MARTE GUZMAN</t>
  </si>
  <si>
    <t>DOMINGO ANTONIO CABRERA POLANCO</t>
  </si>
  <si>
    <t>PEDRO ANTONIO GONZALEZ</t>
  </si>
  <si>
    <t>JOSE TOMAS TAVERAS ALMONTE</t>
  </si>
  <si>
    <t>HONORARIOS PROFESIONALES</t>
  </si>
  <si>
    <t>NOMINA</t>
  </si>
  <si>
    <t>44 100,00</t>
  </si>
  <si>
    <t>54 200,00</t>
  </si>
  <si>
    <t>11 650,35</t>
  </si>
  <si>
    <t>68 176,49</t>
  </si>
  <si>
    <t>8 208,19</t>
  </si>
  <si>
    <t>136 790,47</t>
  </si>
  <si>
    <t>40 839,01</t>
  </si>
  <si>
    <t>73 501,82</t>
  </si>
  <si>
    <t>112 451,40</t>
  </si>
  <si>
    <t>26 338,77</t>
  </si>
  <si>
    <t>174 642,68</t>
  </si>
  <si>
    <t>212 739,20</t>
  </si>
  <si>
    <t>200 000,00</t>
  </si>
  <si>
    <t>165 595,87</t>
  </si>
  <si>
    <t>172 500,00</t>
  </si>
  <si>
    <t>30 720,86</t>
  </si>
  <si>
    <t>22 858,67</t>
  </si>
  <si>
    <t>45 753,58</t>
  </si>
  <si>
    <t>257 000,27</t>
  </si>
  <si>
    <t>30 000,00</t>
  </si>
  <si>
    <t>100 000,00</t>
  </si>
  <si>
    <t>88 000,00</t>
  </si>
  <si>
    <t>173 323,11</t>
  </si>
  <si>
    <t>174 692,55</t>
  </si>
  <si>
    <t>1380 000,00</t>
  </si>
  <si>
    <t>Total de Cheques: 25</t>
  </si>
  <si>
    <t>3804 083,29</t>
  </si>
  <si>
    <t>Fuente: Sistema de Gestión Financiera (SIGEF)</t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</si>
  <si>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</si>
  <si>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</si>
  <si>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</si>
  <si>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</si>
  <si>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</si>
  <si>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</si>
  <si>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</si>
  <si>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</si>
  <si>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</si>
  <si>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</si>
  <si>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</si>
  <si>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</si>
  <si>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</si>
  <si>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</si>
  <si>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</si>
  <si>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</si>
  <si>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</si>
  <si>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</si>
  <si>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</si>
  <si>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</si>
  <si>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</si>
  <si>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</si>
  <si>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</si>
  <si>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</si>
  <si>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</si>
  <si>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</si>
  <si>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</si>
  <si>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</si>
  <si>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</si>
  <si>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</si>
  <si>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</si>
  <si>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</si>
  <si>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</si>
  <si>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</si>
  <si>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</si>
  <si>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</si>
  <si>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</si>
  <si>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</si>
  <si>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</si>
  <si>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</si>
  <si>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</si>
  <si>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</si>
  <si>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</si>
  <si>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</si>
  <si>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</si>
  <si>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</si>
  <si>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</si>
  <si>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</si>
  <si>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</si>
  <si>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</si>
  <si>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</si>
  <si>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</si>
  <si>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</si>
  <si>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</si>
  <si>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</si>
  <si>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</si>
  <si>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</si>
  <si>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</si>
  <si>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</si>
  <si>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</si>
  <si>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</si>
  <si>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</si>
  <si>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</si>
  <si>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</si>
  <si>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</si>
  <si>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</si>
  <si>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</si>
  <si>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</si>
  <si>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</si>
  <si>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</si>
  <si>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</si>
  <si>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</si>
  <si>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</si>
  <si>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</si>
  <si>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</si>
  <si>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</si>
  <si>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</si>
  <si>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</si>
  <si>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</si>
  <si>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</si>
  <si>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</si>
  <si>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</si>
  <si>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</si>
  <si>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</si>
  <si>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</si>
  <si>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</si>
  <si>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</si>
  <si>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</si>
  <si>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</si>
  <si>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</si>
  <si>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</si>
  <si>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</si>
  <si>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</si>
  <si>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Gastos y Aplicaciones Financieras </t>
  </si>
  <si>
    <t xml:space="preserve">AUTORIDAD PORTUARIA DOMINICANA 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</si>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</sst>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dd\/mm\/yyyy"/>
    <numFmt numFmtId="166" formatCode="dd/mm/yyyy;@"/>
    <numFmt numFmtId="167" formatCode="_(&quot;RD$&quot;* #,##0.00_);_(&quot;RD$&quot;* \(#,##0.00\);_(&quot;RD$&quot;* &quot;-&quot;??_);_(@_)"/>
    <numFmt numFmtId="168" formatCode="0_);\(0\)"/>
    <numFmt numFmtId="169" formatCode="_(* #,##0_);_(* \(#,##0\);_(* &quot;-&quot;??_);_(@_)"/>
    <numFmt numFmtId="170" formatCode="_(* #,##0.0_);_(* \(#,##0.0\);_(* &quot;-&quot;??_);_(@_)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3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0"/>
      <color rgb="FF000000"/>
      <name val="Arial"/>
      <family val="2"/>
    </font>
    <font>
      <i/>
      <sz val="14"/>
      <color rgb="FFFFFFFF"/>
      <name val="Arial"/>
      <family val="2"/>
    </font>
    <font>
      <b/>
      <i/>
      <sz val="10"/>
      <color rgb="FF000080"/>
      <name val="Arial"/>
      <family val="2"/>
    </font>
    <font>
      <sz val="1"/>
      <color rgb="FF000000"/>
      <name val="Arial"/>
      <family val="2"/>
    </font>
    <font>
      <b/>
      <i/>
      <sz val="11"/>
      <color rgb="FF0000FF"/>
      <name val="Arial"/>
      <family val="2"/>
    </font>
    <font>
      <b/>
      <i/>
      <sz val="9"/>
      <color rgb="FF0000FF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b/>
      <i/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2"/>
      <color indexed="63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333333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rgb="FF363636"/>
      <name val="Segoe UI"/>
      <family val="2"/>
    </font>
    <font>
      <b/>
      <sz val="10"/>
      <name val="Calibri"/>
      <family val="2"/>
      <scheme val="minor"/>
    </font>
    <font>
      <sz val="11"/>
      <color rgb="FF363636"/>
      <name val="Arial"/>
      <family val="2"/>
    </font>
    <font>
      <sz val="11"/>
      <color indexed="8"/>
      <name val="Arial"/>
      <family val="2"/>
    </font>
    <font>
      <b/>
      <sz val="16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auto="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31" fillId="5" borderId="0">
      <alignment horizontal="left" vertical="top"/>
    </xf>
    <xf numFmtId="0" fontId="31" fillId="5" borderId="0">
      <alignment horizontal="left" vertical="top"/>
    </xf>
    <xf numFmtId="0" fontId="35" fillId="5" borderId="0">
      <alignment horizontal="left" vertical="top"/>
    </xf>
    <xf numFmtId="0" fontId="37" fillId="5" borderId="0">
      <alignment horizontal="left" vertical="top"/>
    </xf>
    <xf numFmtId="0" fontId="37" fillId="5" borderId="0">
      <alignment horizontal="right" vertical="top"/>
    </xf>
    <xf numFmtId="0" fontId="39" fillId="5" borderId="0">
      <alignment horizontal="left" vertical="top"/>
    </xf>
    <xf numFmtId="0" fontId="40" fillId="5" borderId="0">
      <alignment horizontal="right" vertical="top"/>
    </xf>
    <xf numFmtId="0" fontId="34" fillId="5" borderId="0">
      <alignment horizontal="left" vertical="top"/>
    </xf>
    <xf numFmtId="0" fontId="34" fillId="5" borderId="0">
      <alignment horizontal="left" vertical="top"/>
    </xf>
    <xf numFmtId="0" fontId="41" fillId="5" borderId="0">
      <alignment horizontal="center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32" fillId="5" borderId="0">
      <alignment horizontal="left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31" fillId="5" borderId="0">
      <alignment horizontal="left" vertical="top"/>
    </xf>
    <xf numFmtId="0" fontId="33" fillId="5" borderId="0">
      <alignment horizontal="left" vertical="top"/>
    </xf>
    <xf numFmtId="0" fontId="34" fillId="6" borderId="0">
      <alignment horizontal="left" vertical="top"/>
    </xf>
    <xf numFmtId="0" fontId="35" fillId="5" borderId="0">
      <alignment horizontal="center" vertical="top"/>
    </xf>
    <xf numFmtId="0" fontId="36" fillId="5" borderId="0">
      <alignment horizontal="center" vertical="top"/>
    </xf>
    <xf numFmtId="0" fontId="37" fillId="5" borderId="0">
      <alignment horizontal="right" vertical="top"/>
    </xf>
    <xf numFmtId="0" fontId="38" fillId="5" borderId="0">
      <alignment horizontal="left" vertical="top"/>
    </xf>
    <xf numFmtId="0" fontId="1" fillId="0" borderId="0"/>
  </cellStyleXfs>
  <cellXfs count="357">
    <xf numFmtId="0" fontId="0" fillId="0" borderId="0" xfId="0"/>
    <xf numFmtId="0" fontId="2" fillId="0" borderId="0" xfId="0" applyFont="1"/>
    <xf numFmtId="0" fontId="6" fillId="0" borderId="0" xfId="0" applyFont="1"/>
    <xf numFmtId="0" fontId="6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14" fontId="14" fillId="2" borderId="0" xfId="0" applyNumberFormat="1" applyFont="1" applyFill="1" applyAlignment="1">
      <alignment horizontal="center"/>
    </xf>
    <xf numFmtId="43" fontId="18" fillId="2" borderId="0" xfId="1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43" fontId="14" fillId="2" borderId="0" xfId="1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49" fontId="14" fillId="2" borderId="0" xfId="0" applyNumberFormat="1" applyFont="1" applyFill="1" applyAlignment="1">
      <alignment horizontal="center"/>
    </xf>
    <xf numFmtId="39" fontId="19" fillId="2" borderId="3" xfId="0" applyNumberFormat="1" applyFont="1" applyFill="1" applyBorder="1"/>
    <xf numFmtId="43" fontId="19" fillId="2" borderId="3" xfId="1" applyFont="1" applyFill="1" applyBorder="1"/>
    <xf numFmtId="39" fontId="14" fillId="2" borderId="0" xfId="0" applyNumberFormat="1" applyFont="1" applyFill="1"/>
    <xf numFmtId="43" fontId="18" fillId="2" borderId="0" xfId="1" applyFont="1" applyFill="1" applyBorder="1"/>
    <xf numFmtId="43" fontId="9" fillId="2" borderId="0" xfId="1" applyFont="1" applyFill="1" applyBorder="1" applyAlignment="1">
      <alignment horizontal="center" wrapText="1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43" fontId="6" fillId="0" borderId="0" xfId="1" applyFont="1" applyFill="1" applyBorder="1"/>
    <xf numFmtId="0" fontId="11" fillId="2" borderId="0" xfId="0" applyFont="1" applyFill="1" applyAlignment="1">
      <alignment horizontal="center" vertical="center" wrapText="1"/>
    </xf>
    <xf numFmtId="43" fontId="11" fillId="0" borderId="0" xfId="1" applyFont="1" applyFill="1" applyBorder="1" applyAlignment="1">
      <alignment horizontal="center" vertical="center" wrapText="1"/>
    </xf>
    <xf numFmtId="14" fontId="12" fillId="2" borderId="0" xfId="0" applyNumberFormat="1" applyFont="1" applyFill="1" applyAlignment="1">
      <alignment horizontal="center" wrapText="1"/>
    </xf>
    <xf numFmtId="12" fontId="12" fillId="2" borderId="0" xfId="1" applyNumberFormat="1" applyFont="1" applyFill="1" applyBorder="1" applyAlignment="1">
      <alignment horizontal="center"/>
    </xf>
    <xf numFmtId="49" fontId="6" fillId="0" borderId="0" xfId="0" applyNumberFormat="1" applyFont="1" applyAlignment="1">
      <alignment horizontal="center"/>
    </xf>
    <xf numFmtId="12" fontId="8" fillId="2" borderId="0" xfId="1" applyNumberFormat="1" applyFont="1" applyFill="1" applyBorder="1" applyAlignment="1">
      <alignment horizontal="center" wrapText="1"/>
    </xf>
    <xf numFmtId="43" fontId="8" fillId="2" borderId="0" xfId="1" applyFont="1" applyFill="1" applyBorder="1" applyAlignment="1">
      <alignment horizontal="center" wrapText="1"/>
    </xf>
    <xf numFmtId="43" fontId="6" fillId="2" borderId="0" xfId="1" applyFont="1" applyFill="1" applyBorder="1" applyAlignment="1">
      <alignment horizontal="center" wrapText="1"/>
    </xf>
    <xf numFmtId="43" fontId="19" fillId="2" borderId="11" xfId="1" applyFont="1" applyFill="1" applyBorder="1" applyAlignment="1">
      <alignment horizontal="center" vertical="center" wrapText="1"/>
    </xf>
    <xf numFmtId="39" fontId="19" fillId="2" borderId="0" xfId="0" applyNumberFormat="1" applyFont="1" applyFill="1"/>
    <xf numFmtId="43" fontId="19" fillId="2" borderId="0" xfId="1" applyFont="1" applyFill="1" applyBorder="1"/>
    <xf numFmtId="43" fontId="0" fillId="0" borderId="0" xfId="0" applyNumberFormat="1"/>
    <xf numFmtId="14" fontId="17" fillId="2" borderId="0" xfId="0" applyNumberFormat="1" applyFont="1" applyFill="1" applyAlignment="1">
      <alignment horizontal="right"/>
    </xf>
    <xf numFmtId="43" fontId="19" fillId="2" borderId="0" xfId="1" applyFont="1" applyFill="1" applyBorder="1" applyAlignment="1">
      <alignment horizontal="center" vertical="center" wrapText="1"/>
    </xf>
    <xf numFmtId="43" fontId="7" fillId="0" borderId="0" xfId="0" applyNumberFormat="1" applyFont="1" applyAlignment="1">
      <alignment horizontal="center"/>
    </xf>
    <xf numFmtId="43" fontId="9" fillId="2" borderId="1" xfId="1" applyFont="1" applyFill="1" applyBorder="1" applyAlignment="1">
      <alignment horizontal="center" wrapText="1"/>
    </xf>
    <xf numFmtId="0" fontId="10" fillId="2" borderId="0" xfId="0" applyFont="1" applyFill="1" applyAlignment="1">
      <alignment vertical="top"/>
    </xf>
    <xf numFmtId="14" fontId="6" fillId="2" borderId="0" xfId="0" applyNumberFormat="1" applyFont="1" applyFill="1" applyAlignment="1">
      <alignment horizontal="center" wrapText="1"/>
    </xf>
    <xf numFmtId="0" fontId="13" fillId="2" borderId="0" xfId="0" applyFont="1" applyFill="1"/>
    <xf numFmtId="39" fontId="9" fillId="2" borderId="1" xfId="1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3" fontId="12" fillId="0" borderId="0" xfId="1" applyFont="1" applyBorder="1" applyAlignment="1">
      <alignment horizontal="center"/>
    </xf>
    <xf numFmtId="43" fontId="1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 applyBorder="1" applyAlignment="1">
      <alignment horizontal="center"/>
    </xf>
    <xf numFmtId="0" fontId="25" fillId="0" borderId="0" xfId="0" applyFont="1"/>
    <xf numFmtId="14" fontId="9" fillId="2" borderId="0" xfId="1" applyNumberFormat="1" applyFont="1" applyFill="1" applyBorder="1" applyAlignment="1">
      <alignment horizontal="right" wrapText="1"/>
    </xf>
    <xf numFmtId="43" fontId="15" fillId="2" borderId="0" xfId="0" applyNumberFormat="1" applyFont="1" applyFill="1"/>
    <xf numFmtId="0" fontId="3" fillId="0" borderId="0" xfId="0" applyFont="1" applyAlignment="1">
      <alignment horizontal="center"/>
    </xf>
    <xf numFmtId="0" fontId="26" fillId="0" borderId="0" xfId="0" applyFont="1"/>
    <xf numFmtId="43" fontId="25" fillId="0" borderId="0" xfId="0" applyNumberFormat="1" applyFont="1"/>
    <xf numFmtId="0" fontId="0" fillId="0" borderId="0" xfId="0" applyAlignment="1">
      <alignment vertical="center"/>
    </xf>
    <xf numFmtId="12" fontId="8" fillId="2" borderId="0" xfId="1" applyNumberFormat="1" applyFont="1" applyFill="1" applyBorder="1" applyAlignment="1">
      <alignment vertical="center" wrapText="1"/>
    </xf>
    <xf numFmtId="43" fontId="8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vertical="center" wrapText="1"/>
    </xf>
    <xf numFmtId="49" fontId="27" fillId="2" borderId="0" xfId="1" applyNumberFormat="1" applyFont="1" applyFill="1" applyBorder="1" applyAlignment="1"/>
    <xf numFmtId="0" fontId="28" fillId="2" borderId="0" xfId="0" applyFont="1" applyFill="1" applyAlignment="1">
      <alignment vertical="center"/>
    </xf>
    <xf numFmtId="43" fontId="24" fillId="2" borderId="0" xfId="1" applyFont="1" applyFill="1" applyAlignment="1">
      <alignment vertical="center"/>
    </xf>
    <xf numFmtId="43" fontId="29" fillId="2" borderId="0" xfId="1" applyFont="1" applyFill="1" applyBorder="1" applyAlignment="1"/>
    <xf numFmtId="165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7" fillId="2" borderId="0" xfId="0" applyFont="1" applyFill="1"/>
    <xf numFmtId="49" fontId="27" fillId="2" borderId="10" xfId="0" applyNumberFormat="1" applyFont="1" applyFill="1" applyBorder="1" applyAlignment="1">
      <alignment horizontal="center"/>
    </xf>
    <xf numFmtId="164" fontId="5" fillId="0" borderId="12" xfId="0" applyNumberFormat="1" applyFont="1" applyBorder="1" applyAlignment="1">
      <alignment horizontal="center" wrapText="1"/>
    </xf>
    <xf numFmtId="43" fontId="2" fillId="0" borderId="1" xfId="5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42" fillId="0" borderId="0" xfId="0" applyFont="1"/>
    <xf numFmtId="0" fontId="28" fillId="2" borderId="0" xfId="0" applyFont="1" applyFill="1" applyAlignment="1">
      <alignment horizontal="center"/>
    </xf>
    <xf numFmtId="0" fontId="28" fillId="2" borderId="0" xfId="0" applyFont="1" applyFill="1"/>
    <xf numFmtId="43" fontId="27" fillId="2" borderId="0" xfId="1" applyFont="1" applyFill="1" applyBorder="1" applyAlignment="1">
      <alignment horizontal="right" vertical="center" wrapText="1"/>
    </xf>
    <xf numFmtId="43" fontId="29" fillId="0" borderId="12" xfId="0" applyNumberFormat="1" applyFont="1" applyBorder="1"/>
    <xf numFmtId="49" fontId="28" fillId="2" borderId="0" xfId="0" applyNumberFormat="1" applyFont="1" applyFill="1" applyAlignment="1">
      <alignment horizontal="center"/>
    </xf>
    <xf numFmtId="43" fontId="28" fillId="2" borderId="0" xfId="1" applyFont="1" applyFill="1"/>
    <xf numFmtId="43" fontId="27" fillId="2" borderId="0" xfId="1" applyFont="1" applyFill="1" applyBorder="1" applyAlignment="1">
      <alignment horizontal="right"/>
    </xf>
    <xf numFmtId="43" fontId="27" fillId="2" borderId="0" xfId="1" applyFont="1" applyFill="1" applyBorder="1"/>
    <xf numFmtId="49" fontId="3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43" fontId="5" fillId="0" borderId="1" xfId="5" applyFont="1" applyBorder="1" applyAlignment="1">
      <alignment horizontal="right"/>
    </xf>
    <xf numFmtId="43" fontId="45" fillId="0" borderId="1" xfId="5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center"/>
    </xf>
    <xf numFmtId="43" fontId="2" fillId="0" borderId="1" xfId="5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12" fontId="2" fillId="2" borderId="1" xfId="5" applyNumberFormat="1" applyFont="1" applyFill="1" applyBorder="1" applyAlignment="1">
      <alignment horizontal="center"/>
    </xf>
    <xf numFmtId="43" fontId="2" fillId="2" borderId="1" xfId="5" applyFont="1" applyFill="1" applyBorder="1"/>
    <xf numFmtId="14" fontId="2" fillId="2" borderId="0" xfId="0" applyNumberFormat="1" applyFont="1" applyFill="1" applyAlignment="1">
      <alignment horizontal="center" wrapText="1"/>
    </xf>
    <xf numFmtId="12" fontId="45" fillId="2" borderId="0" xfId="1" applyNumberFormat="1" applyFont="1" applyFill="1" applyBorder="1" applyAlignment="1">
      <alignment horizontal="center" wrapText="1"/>
    </xf>
    <xf numFmtId="43" fontId="46" fillId="2" borderId="0" xfId="1" applyFont="1" applyFill="1" applyBorder="1" applyAlignment="1">
      <alignment horizontal="center" wrapText="1"/>
    </xf>
    <xf numFmtId="43" fontId="5" fillId="2" borderId="12" xfId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47" fillId="0" borderId="1" xfId="0" applyNumberFormat="1" applyFont="1" applyBorder="1" applyAlignment="1">
      <alignment horizontal="center"/>
    </xf>
    <xf numFmtId="165" fontId="44" fillId="0" borderId="1" xfId="0" applyNumberFormat="1" applyFont="1" applyBorder="1" applyAlignment="1">
      <alignment horizontal="center"/>
    </xf>
    <xf numFmtId="165" fontId="45" fillId="0" borderId="1" xfId="0" applyNumberFormat="1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 wrapText="1"/>
    </xf>
    <xf numFmtId="14" fontId="19" fillId="2" borderId="0" xfId="0" applyNumberFormat="1" applyFont="1" applyFill="1" applyAlignment="1">
      <alignment horizontal="right"/>
    </xf>
    <xf numFmtId="43" fontId="23" fillId="3" borderId="7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" fontId="29" fillId="0" borderId="12" xfId="0" applyNumberFormat="1" applyFont="1" applyBorder="1"/>
    <xf numFmtId="43" fontId="27" fillId="2" borderId="12" xfId="1" applyFont="1" applyFill="1" applyBorder="1"/>
    <xf numFmtId="4" fontId="27" fillId="7" borderId="12" xfId="0" applyNumberFormat="1" applyFont="1" applyFill="1" applyBorder="1"/>
    <xf numFmtId="0" fontId="27" fillId="2" borderId="6" xfId="0" applyFont="1" applyFill="1" applyBorder="1" applyAlignment="1">
      <alignment horizontal="center" vertical="center" wrapText="1"/>
    </xf>
    <xf numFmtId="49" fontId="27" fillId="2" borderId="17" xfId="0" applyNumberFormat="1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center" vertical="center" wrapText="1"/>
    </xf>
    <xf numFmtId="43" fontId="27" fillId="2" borderId="18" xfId="1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43" fontId="27" fillId="2" borderId="17" xfId="1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43" fontId="27" fillId="2" borderId="6" xfId="1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43" fontId="27" fillId="0" borderId="18" xfId="1" applyFont="1" applyFill="1" applyBorder="1" applyAlignment="1">
      <alignment horizontal="center" vertical="center" wrapText="1"/>
    </xf>
    <xf numFmtId="0" fontId="48" fillId="0" borderId="0" xfId="0" applyFont="1"/>
    <xf numFmtId="0" fontId="20" fillId="0" borderId="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43" fontId="20" fillId="0" borderId="17" xfId="1" applyFont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 wrapText="1"/>
    </xf>
    <xf numFmtId="43" fontId="51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49" fontId="20" fillId="0" borderId="0" xfId="0" applyNumberFormat="1" applyFont="1"/>
    <xf numFmtId="0" fontId="19" fillId="2" borderId="3" xfId="0" applyFont="1" applyFill="1" applyBorder="1" applyAlignment="1">
      <alignment horizontal="right"/>
    </xf>
    <xf numFmtId="43" fontId="19" fillId="2" borderId="3" xfId="1" applyFont="1" applyFill="1" applyBorder="1" applyAlignment="1">
      <alignment horizontal="right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43" fontId="20" fillId="0" borderId="23" xfId="1" applyFont="1" applyBorder="1" applyAlignment="1">
      <alignment horizontal="center" vertical="center"/>
    </xf>
    <xf numFmtId="43" fontId="20" fillId="0" borderId="24" xfId="1" applyFont="1" applyBorder="1" applyAlignment="1">
      <alignment horizontal="center" vertical="center"/>
    </xf>
    <xf numFmtId="0" fontId="51" fillId="0" borderId="25" xfId="0" applyFont="1" applyBorder="1" applyAlignment="1">
      <alignment horizontal="center"/>
    </xf>
    <xf numFmtId="0" fontId="51" fillId="0" borderId="21" xfId="0" applyFont="1" applyBorder="1" applyAlignment="1">
      <alignment horizontal="left"/>
    </xf>
    <xf numFmtId="0" fontId="51" fillId="0" borderId="26" xfId="0" applyFont="1" applyBorder="1" applyAlignment="1">
      <alignment horizontal="center"/>
    </xf>
    <xf numFmtId="0" fontId="51" fillId="0" borderId="3" xfId="0" applyFont="1" applyBorder="1" applyAlignment="1">
      <alignment horizontal="left"/>
    </xf>
    <xf numFmtId="0" fontId="51" fillId="0" borderId="3" xfId="0" applyFont="1" applyBorder="1" applyAlignment="1">
      <alignment horizontal="center"/>
    </xf>
    <xf numFmtId="14" fontId="51" fillId="0" borderId="3" xfId="0" applyNumberFormat="1" applyFont="1" applyBorder="1" applyAlignment="1">
      <alignment horizontal="center"/>
    </xf>
    <xf numFmtId="43" fontId="51" fillId="2" borderId="1" xfId="5" applyFont="1" applyFill="1" applyBorder="1" applyAlignment="1">
      <alignment horizontal="center"/>
    </xf>
    <xf numFmtId="43" fontId="51" fillId="0" borderId="23" xfId="5" applyFont="1" applyBorder="1" applyAlignment="1">
      <alignment horizontal="center"/>
    </xf>
    <xf numFmtId="0" fontId="41" fillId="0" borderId="1" xfId="0" applyFont="1" applyBorder="1" applyAlignment="1">
      <alignment horizontal="center" wrapText="1"/>
    </xf>
    <xf numFmtId="43" fontId="2" fillId="0" borderId="3" xfId="5" applyFont="1" applyFill="1" applyBorder="1" applyAlignment="1">
      <alignment horizontal="right"/>
    </xf>
    <xf numFmtId="43" fontId="44" fillId="0" borderId="1" xfId="5" applyFont="1" applyFill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3" fontId="2" fillId="0" borderId="1" xfId="5" applyFont="1" applyFill="1" applyBorder="1" applyAlignment="1"/>
    <xf numFmtId="166" fontId="2" fillId="0" borderId="1" xfId="5" applyNumberFormat="1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 wrapText="1"/>
    </xf>
    <xf numFmtId="12" fontId="8" fillId="2" borderId="3" xfId="5" applyNumberFormat="1" applyFont="1" applyFill="1" applyBorder="1" applyAlignment="1">
      <alignment horizontal="center" wrapText="1"/>
    </xf>
    <xf numFmtId="43" fontId="6" fillId="2" borderId="1" xfId="5" applyFont="1" applyFill="1" applyBorder="1" applyAlignment="1">
      <alignment horizontal="center" wrapText="1"/>
    </xf>
    <xf numFmtId="43" fontId="7" fillId="0" borderId="1" xfId="5" applyFont="1" applyFill="1" applyBorder="1" applyAlignment="1">
      <alignment horizontal="center"/>
    </xf>
    <xf numFmtId="43" fontId="7" fillId="0" borderId="2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43" fontId="7" fillId="0" borderId="2" xfId="5" applyFont="1" applyFill="1" applyBorder="1" applyAlignment="1">
      <alignment horizontal="center"/>
    </xf>
    <xf numFmtId="43" fontId="7" fillId="2" borderId="3" xfId="5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43" fontId="11" fillId="0" borderId="19" xfId="1" applyFont="1" applyBorder="1" applyAlignment="1">
      <alignment horizontal="center"/>
    </xf>
    <xf numFmtId="43" fontId="11" fillId="0" borderId="20" xfId="0" applyNumberFormat="1" applyFont="1" applyBorder="1" applyAlignment="1">
      <alignment horizontal="center"/>
    </xf>
    <xf numFmtId="14" fontId="2" fillId="0" borderId="1" xfId="5" applyNumberFormat="1" applyFont="1" applyFill="1" applyBorder="1" applyAlignment="1">
      <alignment horizontal="center"/>
    </xf>
    <xf numFmtId="168" fontId="2" fillId="0" borderId="1" xfId="5" applyNumberFormat="1" applyFont="1" applyFill="1" applyBorder="1" applyAlignment="1">
      <alignment horizontal="center"/>
    </xf>
    <xf numFmtId="166" fontId="44" fillId="0" borderId="1" xfId="0" applyNumberFormat="1" applyFont="1" applyBorder="1" applyAlignment="1">
      <alignment horizontal="center"/>
    </xf>
    <xf numFmtId="1" fontId="44" fillId="0" borderId="1" xfId="0" applyNumberFormat="1" applyFont="1" applyBorder="1" applyAlignment="1">
      <alignment horizontal="center"/>
    </xf>
    <xf numFmtId="1" fontId="2" fillId="0" borderId="1" xfId="5" applyNumberFormat="1" applyFont="1" applyFill="1" applyBorder="1" applyAlignment="1">
      <alignment horizontal="center" wrapText="1"/>
    </xf>
    <xf numFmtId="43" fontId="2" fillId="0" borderId="1" xfId="5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43" fontId="2" fillId="2" borderId="1" xfId="5" applyFont="1" applyFill="1" applyBorder="1" applyAlignment="1">
      <alignment horizontal="center" wrapText="1"/>
    </xf>
    <xf numFmtId="2" fontId="2" fillId="2" borderId="1" xfId="5" applyNumberFormat="1" applyFont="1" applyFill="1" applyBorder="1" applyAlignment="1">
      <alignment horizontal="center"/>
    </xf>
    <xf numFmtId="0" fontId="45" fillId="2" borderId="1" xfId="0" applyFont="1" applyFill="1" applyBorder="1" applyAlignment="1">
      <alignment horizontal="center" wrapText="1"/>
    </xf>
    <xf numFmtId="2" fontId="2" fillId="0" borderId="1" xfId="5" applyNumberFormat="1" applyFont="1" applyFill="1" applyBorder="1" applyAlignment="1">
      <alignment horizontal="center"/>
    </xf>
    <xf numFmtId="43" fontId="2" fillId="0" borderId="1" xfId="5" applyFont="1" applyFill="1" applyBorder="1"/>
    <xf numFmtId="0" fontId="7" fillId="0" borderId="1" xfId="0" applyFont="1" applyBorder="1" applyAlignment="1">
      <alignment horizontal="center"/>
    </xf>
    <xf numFmtId="43" fontId="7" fillId="0" borderId="1" xfId="5" applyFont="1" applyBorder="1" applyAlignment="1">
      <alignment horizontal="center"/>
    </xf>
    <xf numFmtId="0" fontId="20" fillId="0" borderId="0" xfId="0" applyFont="1"/>
    <xf numFmtId="43" fontId="16" fillId="2" borderId="31" xfId="1" applyFont="1" applyFill="1" applyBorder="1" applyAlignment="1">
      <alignment horizontal="center"/>
    </xf>
    <xf numFmtId="43" fontId="18" fillId="2" borderId="32" xfId="1" applyFont="1" applyFill="1" applyBorder="1" applyAlignment="1">
      <alignment horizontal="center" vertical="center" wrapText="1"/>
    </xf>
    <xf numFmtId="43" fontId="7" fillId="0" borderId="1" xfId="5" applyFont="1" applyFill="1" applyBorder="1"/>
    <xf numFmtId="14" fontId="53" fillId="0" borderId="1" xfId="0" applyNumberFormat="1" applyFont="1" applyBorder="1" applyAlignment="1">
      <alignment horizontal="center"/>
    </xf>
    <xf numFmtId="43" fontId="7" fillId="0" borderId="3" xfId="5" applyFont="1" applyFill="1" applyBorder="1"/>
    <xf numFmtId="14" fontId="53" fillId="0" borderId="3" xfId="0" applyNumberFormat="1" applyFont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43" fontId="20" fillId="0" borderId="19" xfId="1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5" fillId="2" borderId="33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14" fontId="7" fillId="0" borderId="1" xfId="0" applyNumberFormat="1" applyFont="1" applyBorder="1" applyAlignment="1">
      <alignment horizontal="center"/>
    </xf>
    <xf numFmtId="43" fontId="7" fillId="2" borderId="1" xfId="5" applyFont="1" applyFill="1" applyBorder="1" applyAlignment="1">
      <alignment horizontal="center"/>
    </xf>
    <xf numFmtId="43" fontId="18" fillId="2" borderId="11" xfId="1" applyFont="1" applyFill="1" applyBorder="1" applyAlignment="1">
      <alignment horizontal="center" vertical="center" wrapText="1"/>
    </xf>
    <xf numFmtId="0" fontId="2" fillId="0" borderId="1" xfId="0" applyFont="1" applyBorder="1"/>
    <xf numFmtId="43" fontId="7" fillId="0" borderId="23" xfId="5" applyFont="1" applyBorder="1" applyAlignment="1">
      <alignment horizontal="center"/>
    </xf>
    <xf numFmtId="43" fontId="7" fillId="0" borderId="23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right"/>
    </xf>
    <xf numFmtId="43" fontId="7" fillId="0" borderId="3" xfId="5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right"/>
    </xf>
    <xf numFmtId="14" fontId="8" fillId="2" borderId="1" xfId="5" applyNumberFormat="1" applyFont="1" applyFill="1" applyBorder="1" applyAlignment="1">
      <alignment horizontal="center" wrapText="1"/>
    </xf>
    <xf numFmtId="12" fontId="8" fillId="2" borderId="1" xfId="5" applyNumberFormat="1" applyFont="1" applyFill="1" applyBorder="1" applyAlignment="1">
      <alignment horizontal="center" wrapText="1"/>
    </xf>
    <xf numFmtId="39" fontId="8" fillId="2" borderId="1" xfId="5" applyNumberFormat="1" applyFont="1" applyFill="1" applyBorder="1" applyAlignment="1">
      <alignment horizontal="center" wrapText="1"/>
    </xf>
    <xf numFmtId="43" fontId="8" fillId="2" borderId="1" xfId="5" applyFont="1" applyFill="1" applyBorder="1" applyAlignment="1">
      <alignment horizont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3" fontId="2" fillId="2" borderId="1" xfId="5" applyFont="1" applyFill="1" applyBorder="1" applyAlignment="1">
      <alignment vertical="center"/>
    </xf>
    <xf numFmtId="0" fontId="54" fillId="5" borderId="1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3" fontId="2" fillId="0" borderId="1" xfId="5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2" fontId="7" fillId="0" borderId="2" xfId="0" applyNumberFormat="1" applyFont="1" applyBorder="1"/>
    <xf numFmtId="0" fontId="7" fillId="0" borderId="2" xfId="0" applyFont="1" applyBorder="1"/>
    <xf numFmtId="2" fontId="7" fillId="0" borderId="23" xfId="0" applyNumberFormat="1" applyFont="1" applyBorder="1" applyAlignment="1">
      <alignment horizontal="center"/>
    </xf>
    <xf numFmtId="0" fontId="52" fillId="0" borderId="3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43" fontId="44" fillId="0" borderId="1" xfId="5" applyFont="1" applyFill="1" applyBorder="1" applyAlignment="1">
      <alignment horizontal="right"/>
    </xf>
    <xf numFmtId="0" fontId="55" fillId="0" borderId="1" xfId="0" applyFont="1" applyBorder="1" applyAlignment="1">
      <alignment horizontal="center"/>
    </xf>
    <xf numFmtId="165" fontId="44" fillId="0" borderId="1" xfId="0" applyNumberFormat="1" applyFont="1" applyBorder="1" applyAlignment="1">
      <alignment horizontal="left"/>
    </xf>
    <xf numFmtId="1" fontId="2" fillId="0" borderId="3" xfId="0" applyNumberFormat="1" applyFont="1" applyBorder="1" applyAlignment="1">
      <alignment horizontal="center"/>
    </xf>
    <xf numFmtId="49" fontId="44" fillId="0" borderId="1" xfId="0" applyNumberFormat="1" applyFont="1" applyBorder="1" applyAlignment="1">
      <alignment horizontal="center"/>
    </xf>
    <xf numFmtId="165" fontId="44" fillId="0" borderId="3" xfId="0" applyNumberFormat="1" applyFont="1" applyBorder="1" applyAlignment="1">
      <alignment horizontal="left"/>
    </xf>
    <xf numFmtId="165" fontId="2" fillId="0" borderId="3" xfId="0" applyNumberFormat="1" applyFont="1" applyBorder="1" applyAlignment="1">
      <alignment horizontal="left"/>
    </xf>
    <xf numFmtId="49" fontId="44" fillId="2" borderId="1" xfId="0" applyNumberFormat="1" applyFont="1" applyFill="1" applyBorder="1" applyAlignment="1">
      <alignment horizontal="center"/>
    </xf>
    <xf numFmtId="43" fontId="2" fillId="0" borderId="1" xfId="0" applyNumberFormat="1" applyFont="1" applyBorder="1"/>
    <xf numFmtId="0" fontId="2" fillId="0" borderId="0" xfId="0" applyFont="1" applyAlignment="1">
      <alignment horizontal="center"/>
    </xf>
    <xf numFmtId="0" fontId="54" fillId="0" borderId="1" xfId="0" applyFont="1" applyBorder="1" applyAlignment="1">
      <alignment horizontal="center"/>
    </xf>
    <xf numFmtId="43" fontId="2" fillId="0" borderId="21" xfId="5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4" fontId="6" fillId="0" borderId="1" xfId="0" applyNumberFormat="1" applyFont="1" applyBorder="1" applyAlignment="1">
      <alignment horizontal="center" wrapText="1"/>
    </xf>
    <xf numFmtId="12" fontId="8" fillId="0" borderId="3" xfId="5" applyNumberFormat="1" applyFont="1" applyFill="1" applyBorder="1" applyAlignment="1">
      <alignment horizontal="center" wrapText="1"/>
    </xf>
    <xf numFmtId="43" fontId="6" fillId="0" borderId="1" xfId="5" applyFont="1" applyFill="1" applyBorder="1" applyAlignment="1">
      <alignment horizontal="center" wrapText="1"/>
    </xf>
    <xf numFmtId="0" fontId="27" fillId="2" borderId="33" xfId="0" applyFont="1" applyFill="1" applyBorder="1" applyAlignment="1">
      <alignment horizontal="center" vertical="center" wrapText="1"/>
    </xf>
    <xf numFmtId="49" fontId="27" fillId="2" borderId="13" xfId="0" applyNumberFormat="1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43" fontId="27" fillId="2" borderId="34" xfId="1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56" fillId="4" borderId="1" xfId="0" applyFont="1" applyFill="1" applyBorder="1" applyAlignment="1">
      <alignment horizontal="center"/>
    </xf>
    <xf numFmtId="0" fontId="37" fillId="7" borderId="0" xfId="0" applyFont="1" applyFill="1" applyAlignment="1">
      <alignment vertical="top"/>
    </xf>
    <xf numFmtId="0" fontId="57" fillId="7" borderId="0" xfId="0" applyFont="1" applyFill="1" applyAlignment="1">
      <alignment vertical="top"/>
    </xf>
    <xf numFmtId="0" fontId="57" fillId="7" borderId="1" xfId="0" applyFont="1" applyFill="1" applyBorder="1" applyAlignment="1">
      <alignment vertical="top"/>
    </xf>
    <xf numFmtId="14" fontId="57" fillId="7" borderId="1" xfId="0" applyNumberFormat="1" applyFont="1" applyFill="1" applyBorder="1" applyAlignment="1">
      <alignment horizontal="center" vertical="top"/>
    </xf>
    <xf numFmtId="0" fontId="57" fillId="7" borderId="1" xfId="0" applyFont="1" applyFill="1" applyBorder="1" applyAlignment="1">
      <alignment horizontal="center" vertical="top"/>
    </xf>
    <xf numFmtId="0" fontId="31" fillId="8" borderId="10" xfId="0" applyFont="1" applyFill="1" applyBorder="1" applyAlignment="1">
      <alignment vertical="top"/>
    </xf>
    <xf numFmtId="0" fontId="16" fillId="0" borderId="1" xfId="0" applyFont="1" applyBorder="1" applyAlignment="1">
      <alignment horizontal="center"/>
    </xf>
    <xf numFmtId="0" fontId="58" fillId="7" borderId="1" xfId="0" applyFont="1" applyFill="1" applyBorder="1" applyAlignment="1">
      <alignment horizontal="right" vertical="top" wrapText="1"/>
    </xf>
    <xf numFmtId="0" fontId="23" fillId="3" borderId="9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/>
    </xf>
    <xf numFmtId="14" fontId="19" fillId="2" borderId="0" xfId="0" applyNumberFormat="1" applyFont="1" applyFill="1" applyAlignment="1">
      <alignment horizontal="right"/>
    </xf>
    <xf numFmtId="14" fontId="19" fillId="2" borderId="0" xfId="0" applyNumberFormat="1" applyFont="1" applyFill="1" applyAlignment="1">
      <alignment horizontal="center"/>
    </xf>
    <xf numFmtId="14" fontId="19" fillId="2" borderId="15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4" fontId="9" fillId="2" borderId="4" xfId="1" applyNumberFormat="1" applyFont="1" applyFill="1" applyBorder="1" applyAlignment="1">
      <alignment horizontal="right" wrapText="1"/>
    </xf>
    <xf numFmtId="14" fontId="9" fillId="2" borderId="14" xfId="1" applyNumberFormat="1" applyFont="1" applyFill="1" applyBorder="1" applyAlignment="1">
      <alignment horizontal="right" wrapText="1"/>
    </xf>
    <xf numFmtId="14" fontId="9" fillId="2" borderId="5" xfId="1" applyNumberFormat="1" applyFont="1" applyFill="1" applyBorder="1" applyAlignment="1">
      <alignment horizontal="right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21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43" fontId="29" fillId="2" borderId="0" xfId="1" applyFont="1" applyFill="1" applyBorder="1" applyAlignment="1">
      <alignment horizontal="center"/>
    </xf>
    <xf numFmtId="49" fontId="10" fillId="2" borderId="0" xfId="1" applyNumberFormat="1" applyFont="1" applyFill="1" applyBorder="1" applyAlignment="1">
      <alignment horizontal="center" vertical="top"/>
    </xf>
    <xf numFmtId="49" fontId="27" fillId="2" borderId="0" xfId="0" applyNumberFormat="1" applyFont="1" applyFill="1" applyAlignment="1">
      <alignment horizontal="center"/>
    </xf>
    <xf numFmtId="0" fontId="29" fillId="4" borderId="9" xfId="0" applyFont="1" applyFill="1" applyBorder="1" applyAlignment="1">
      <alignment horizontal="center"/>
    </xf>
    <xf numFmtId="0" fontId="29" fillId="4" borderId="8" xfId="0" applyFont="1" applyFill="1" applyBorder="1" applyAlignment="1">
      <alignment horizontal="center"/>
    </xf>
    <xf numFmtId="43" fontId="29" fillId="4" borderId="8" xfId="0" applyNumberFormat="1" applyFont="1" applyFill="1" applyBorder="1" applyAlignment="1">
      <alignment horizontal="left"/>
    </xf>
    <xf numFmtId="43" fontId="29" fillId="4" borderId="7" xfId="0" applyNumberFormat="1" applyFont="1" applyFill="1" applyBorder="1" applyAlignment="1">
      <alignment horizontal="left"/>
    </xf>
    <xf numFmtId="0" fontId="19" fillId="2" borderId="0" xfId="0" applyFont="1" applyFill="1" applyAlignment="1">
      <alignment horizontal="center"/>
    </xf>
    <xf numFmtId="0" fontId="5" fillId="2" borderId="16" xfId="0" applyFont="1" applyFill="1" applyBorder="1" applyAlignment="1">
      <alignment horizontal="right"/>
    </xf>
    <xf numFmtId="43" fontId="24" fillId="2" borderId="0" xfId="1" applyFont="1" applyFill="1" applyAlignment="1">
      <alignment horizontal="center" vertical="center"/>
    </xf>
    <xf numFmtId="0" fontId="50" fillId="2" borderId="0" xfId="0" applyFont="1" applyFill="1" applyAlignment="1">
      <alignment horizontal="center"/>
    </xf>
    <xf numFmtId="0" fontId="27" fillId="2" borderId="15" xfId="0" applyFont="1" applyFill="1" applyBorder="1" applyAlignment="1">
      <alignment horizontal="center"/>
    </xf>
    <xf numFmtId="0" fontId="42" fillId="2" borderId="13" xfId="0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0" fontId="42" fillId="2" borderId="3" xfId="0" applyFont="1" applyFill="1" applyBorder="1" applyAlignment="1">
      <alignment horizontal="center" vertical="center" wrapText="1"/>
    </xf>
    <xf numFmtId="43" fontId="29" fillId="2" borderId="15" xfId="1" applyFont="1" applyFill="1" applyBorder="1" applyAlignment="1">
      <alignment horizontal="center"/>
    </xf>
    <xf numFmtId="0" fontId="44" fillId="2" borderId="13" xfId="0" applyFont="1" applyFill="1" applyBorder="1" applyAlignment="1">
      <alignment horizontal="center" vertical="center"/>
    </xf>
    <xf numFmtId="0" fontId="44" fillId="2" borderId="21" xfId="0" applyFont="1" applyFill="1" applyBorder="1" applyAlignment="1">
      <alignment horizontal="center" vertical="center"/>
    </xf>
    <xf numFmtId="0" fontId="43" fillId="2" borderId="16" xfId="0" applyFont="1" applyFill="1" applyBorder="1" applyAlignment="1">
      <alignment horizontal="right"/>
    </xf>
    <xf numFmtId="43" fontId="27" fillId="2" borderId="16" xfId="1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14" fontId="5" fillId="0" borderId="4" xfId="0" applyNumberFormat="1" applyFont="1" applyBorder="1" applyAlignment="1">
      <alignment horizontal="right"/>
    </xf>
    <xf numFmtId="14" fontId="5" fillId="0" borderId="14" xfId="0" applyNumberFormat="1" applyFont="1" applyBorder="1" applyAlignment="1">
      <alignment horizontal="right"/>
    </xf>
    <xf numFmtId="14" fontId="5" fillId="0" borderId="5" xfId="0" applyNumberFormat="1" applyFont="1" applyBorder="1" applyAlignment="1">
      <alignment horizontal="right"/>
    </xf>
    <xf numFmtId="0" fontId="22" fillId="4" borderId="9" xfId="0" applyFont="1" applyFill="1" applyBorder="1" applyAlignment="1">
      <alignment horizontal="center"/>
    </xf>
    <xf numFmtId="0" fontId="22" fillId="4" borderId="7" xfId="0" applyFont="1" applyFill="1" applyBorder="1" applyAlignment="1">
      <alignment horizontal="center"/>
    </xf>
    <xf numFmtId="49" fontId="19" fillId="0" borderId="0" xfId="0" applyNumberFormat="1" applyFont="1" applyAlignment="1">
      <alignment horizontal="center"/>
    </xf>
    <xf numFmtId="0" fontId="11" fillId="0" borderId="29" xfId="0" applyFont="1" applyBorder="1" applyAlignment="1">
      <alignment horizontal="right"/>
    </xf>
    <xf numFmtId="0" fontId="11" fillId="0" borderId="30" xfId="0" applyFont="1" applyBorder="1" applyAlignment="1">
      <alignment horizontal="right"/>
    </xf>
    <xf numFmtId="14" fontId="18" fillId="2" borderId="0" xfId="0" applyNumberFormat="1" applyFont="1" applyFill="1" applyAlignment="1">
      <alignment horizontal="right"/>
    </xf>
    <xf numFmtId="39" fontId="51" fillId="0" borderId="2" xfId="5" applyNumberFormat="1" applyFont="1" applyBorder="1" applyAlignment="1">
      <alignment horizontal="right"/>
    </xf>
    <xf numFmtId="39" fontId="51" fillId="0" borderId="3" xfId="5" applyNumberFormat="1" applyFont="1" applyBorder="1" applyAlignment="1">
      <alignment horizontal="right"/>
    </xf>
    <xf numFmtId="39" fontId="51" fillId="0" borderId="27" xfId="5" applyNumberFormat="1" applyFont="1" applyBorder="1" applyAlignment="1">
      <alignment horizontal="right" vertical="top"/>
    </xf>
    <xf numFmtId="39" fontId="51" fillId="0" borderId="28" xfId="5" applyNumberFormat="1" applyFont="1" applyBorder="1" applyAlignment="1">
      <alignment horizontal="righ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9" fillId="0" borderId="0" xfId="0" applyFont="1"/>
    <xf numFmtId="169" fontId="48" fillId="0" borderId="0" xfId="0" applyNumberFormat="1" applyFont="1"/>
    <xf numFmtId="0" fontId="48" fillId="0" borderId="0" xfId="0" applyFont="1" applyAlignment="1">
      <alignment horizontal="center" readingOrder="1"/>
    </xf>
    <xf numFmtId="0" fontId="48" fillId="0" borderId="0" xfId="0" applyFont="1" applyAlignment="1">
      <alignment wrapText="1"/>
    </xf>
    <xf numFmtId="0" fontId="16" fillId="0" borderId="0" xfId="0" applyFont="1"/>
    <xf numFmtId="169" fontId="60" fillId="0" borderId="0" xfId="0" applyNumberFormat="1" applyFont="1"/>
    <xf numFmtId="0" fontId="48" fillId="0" borderId="35" xfId="0" applyFont="1" applyBorder="1" applyAlignment="1">
      <alignment vertical="center" wrapText="1"/>
    </xf>
    <xf numFmtId="43" fontId="48" fillId="0" borderId="0" xfId="0" applyNumberFormat="1" applyFont="1"/>
    <xf numFmtId="43" fontId="48" fillId="0" borderId="0" xfId="0" applyNumberFormat="1" applyFont="1" applyAlignment="1">
      <alignment horizontal="center" readingOrder="1"/>
    </xf>
    <xf numFmtId="0" fontId="49" fillId="0" borderId="35" xfId="0" applyFont="1" applyBorder="1" applyAlignment="1">
      <alignment wrapText="1"/>
    </xf>
    <xf numFmtId="169" fontId="59" fillId="0" borderId="0" xfId="0" applyNumberFormat="1" applyFont="1"/>
    <xf numFmtId="43" fontId="48" fillId="0" borderId="0" xfId="1" applyFont="1"/>
    <xf numFmtId="169" fontId="0" fillId="0" borderId="0" xfId="0" applyNumberFormat="1"/>
    <xf numFmtId="169" fontId="61" fillId="9" borderId="0" xfId="1" applyNumberFormat="1" applyFont="1" applyFill="1" applyBorder="1" applyAlignment="1">
      <alignment horizontal="center" readingOrder="1"/>
    </xf>
    <xf numFmtId="169" fontId="61" fillId="9" borderId="36" xfId="1" applyNumberFormat="1" applyFont="1" applyFill="1" applyBorder="1" applyAlignment="1">
      <alignment horizontal="center" readingOrder="1"/>
    </xf>
    <xf numFmtId="0" fontId="51" fillId="9" borderId="36" xfId="0" applyFont="1" applyFill="1" applyBorder="1" applyAlignment="1">
      <alignment vertical="center" wrapText="1"/>
    </xf>
    <xf numFmtId="169" fontId="48" fillId="0" borderId="0" xfId="1" applyNumberFormat="1" applyFont="1"/>
    <xf numFmtId="169" fontId="48" fillId="0" borderId="0" xfId="1" applyNumberFormat="1" applyFont="1" applyAlignment="1">
      <alignment horizontal="center" readingOrder="1"/>
    </xf>
    <xf numFmtId="0" fontId="48" fillId="0" borderId="0" xfId="0" applyFont="1" applyAlignment="1">
      <alignment horizontal="left" wrapText="1"/>
    </xf>
    <xf numFmtId="169" fontId="49" fillId="0" borderId="0" xfId="1" applyNumberFormat="1" applyFont="1" applyAlignment="1">
      <alignment horizontal="center" readingOrder="1"/>
    </xf>
    <xf numFmtId="0" fontId="49" fillId="0" borderId="0" xfId="0" applyFont="1" applyAlignment="1">
      <alignment horizontal="left" wrapText="1"/>
    </xf>
    <xf numFmtId="169" fontId="48" fillId="0" borderId="0" xfId="1" applyNumberFormat="1" applyFont="1" applyBorder="1"/>
    <xf numFmtId="169" fontId="48" fillId="0" borderId="0" xfId="1" applyNumberFormat="1" applyFont="1" applyBorder="1" applyAlignment="1">
      <alignment horizontal="center" readingOrder="1"/>
    </xf>
    <xf numFmtId="169" fontId="49" fillId="0" borderId="0" xfId="1" applyNumberFormat="1" applyFont="1" applyBorder="1"/>
    <xf numFmtId="169" fontId="49" fillId="0" borderId="0" xfId="1" applyNumberFormat="1" applyFont="1" applyBorder="1" applyAlignment="1">
      <alignment horizontal="center" readingOrder="1"/>
    </xf>
    <xf numFmtId="0" fontId="49" fillId="0" borderId="37" xfId="0" applyFont="1" applyBorder="1" applyAlignment="1">
      <alignment horizontal="left" wrapText="1"/>
    </xf>
    <xf numFmtId="169" fontId="48" fillId="0" borderId="0" xfId="0" applyNumberFormat="1" applyFont="1" applyAlignment="1">
      <alignment horizontal="center" readingOrder="1"/>
    </xf>
    <xf numFmtId="169" fontId="49" fillId="0" borderId="0" xfId="0" applyNumberFormat="1" applyFont="1" applyAlignment="1">
      <alignment horizontal="center" readingOrder="1"/>
    </xf>
    <xf numFmtId="169" fontId="49" fillId="0" borderId="0" xfId="0" applyNumberFormat="1" applyFont="1"/>
    <xf numFmtId="169" fontId="48" fillId="0" borderId="0" xfId="1" applyNumberFormat="1" applyFont="1" applyBorder="1" applyAlignment="1">
      <alignment horizontal="center" vertical="center"/>
    </xf>
    <xf numFmtId="43" fontId="48" fillId="0" borderId="0" xfId="1" applyFont="1" applyBorder="1"/>
    <xf numFmtId="169" fontId="48" fillId="0" borderId="0" xfId="1" applyNumberFormat="1" applyFont="1" applyFill="1" applyBorder="1" applyAlignment="1">
      <alignment horizontal="left" vertical="center" wrapText="1"/>
    </xf>
    <xf numFmtId="43" fontId="49" fillId="0" borderId="0" xfId="1" applyFont="1" applyBorder="1"/>
    <xf numFmtId="170" fontId="56" fillId="0" borderId="0" xfId="0" applyNumberFormat="1" applyFont="1"/>
    <xf numFmtId="170" fontId="49" fillId="0" borderId="0" xfId="0" applyNumberFormat="1" applyFont="1"/>
    <xf numFmtId="170" fontId="49" fillId="0" borderId="0" xfId="0" applyNumberFormat="1" applyFont="1" applyAlignment="1">
      <alignment horizontal="center" readingOrder="1"/>
    </xf>
    <xf numFmtId="0" fontId="62" fillId="10" borderId="0" xfId="0" applyFont="1" applyFill="1" applyAlignment="1">
      <alignment horizontal="center"/>
    </xf>
    <xf numFmtId="0" fontId="62" fillId="10" borderId="38" xfId="0" applyFont="1" applyFill="1" applyBorder="1" applyAlignment="1">
      <alignment horizontal="center"/>
    </xf>
    <xf numFmtId="0" fontId="61" fillId="10" borderId="39" xfId="0" applyFont="1" applyFill="1" applyBorder="1" applyAlignment="1">
      <alignment horizontal="center"/>
    </xf>
    <xf numFmtId="0" fontId="61" fillId="10" borderId="38" xfId="0" applyFont="1" applyFill="1" applyBorder="1" applyAlignment="1">
      <alignment horizontal="center"/>
    </xf>
    <xf numFmtId="169" fontId="61" fillId="10" borderId="39" xfId="0" applyNumberFormat="1" applyFont="1" applyFill="1" applyBorder="1" applyAlignment="1">
      <alignment horizontal="center"/>
    </xf>
    <xf numFmtId="43" fontId="61" fillId="11" borderId="40" xfId="1" applyFont="1" applyFill="1" applyBorder="1" applyAlignment="1">
      <alignment horizontal="center" vertical="center" wrapText="1"/>
    </xf>
    <xf numFmtId="43" fontId="61" fillId="11" borderId="40" xfId="1" applyFont="1" applyFill="1" applyBorder="1" applyAlignment="1">
      <alignment horizontal="center" vertical="center" wrapText="1" readingOrder="1"/>
    </xf>
    <xf numFmtId="0" fontId="61" fillId="11" borderId="41" xfId="0" applyFont="1" applyFill="1" applyBorder="1" applyAlignment="1">
      <alignment horizontal="center" vertical="center" wrapText="1"/>
    </xf>
    <xf numFmtId="0" fontId="62" fillId="10" borderId="0" xfId="0" applyFont="1" applyFill="1" applyAlignment="1">
      <alignment horizontal="center" vertical="center"/>
    </xf>
    <xf numFmtId="0" fontId="62" fillId="10" borderId="42" xfId="0" applyFont="1" applyFill="1" applyBorder="1" applyAlignment="1">
      <alignment horizontal="center" vertical="center"/>
    </xf>
    <xf numFmtId="0" fontId="62" fillId="10" borderId="43" xfId="0" applyFont="1" applyFill="1" applyBorder="1" applyAlignment="1">
      <alignment horizontal="center" vertical="center"/>
    </xf>
    <xf numFmtId="0" fontId="62" fillId="10" borderId="44" xfId="0" applyFont="1" applyFill="1" applyBorder="1" applyAlignment="1">
      <alignment horizontal="center" vertical="center"/>
    </xf>
    <xf numFmtId="43" fontId="61" fillId="11" borderId="41" xfId="1" applyFont="1" applyFill="1" applyBorder="1" applyAlignment="1">
      <alignment horizontal="center" vertical="center" wrapText="1"/>
    </xf>
    <xf numFmtId="43" fontId="61" fillId="11" borderId="41" xfId="1" applyFont="1" applyFill="1" applyBorder="1" applyAlignment="1">
      <alignment horizontal="center" vertical="center" wrapText="1" readingOrder="1"/>
    </xf>
    <xf numFmtId="0" fontId="63" fillId="0" borderId="0" xfId="0" applyFont="1" applyAlignment="1">
      <alignment horizontal="center" vertical="top" wrapText="1" readingOrder="1"/>
    </xf>
    <xf numFmtId="0" fontId="63" fillId="0" borderId="0" xfId="0" applyFont="1" applyAlignment="1">
      <alignment horizontal="center" vertical="top" wrapText="1" readingOrder="1"/>
    </xf>
    <xf numFmtId="0" fontId="63" fillId="0" borderId="45" xfId="0" applyFont="1" applyBorder="1" applyAlignment="1">
      <alignment horizontal="center" vertical="top" wrapText="1" readingOrder="1"/>
    </xf>
    <xf numFmtId="0" fontId="59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45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 wrapText="1" readingOrder="1"/>
    </xf>
    <xf numFmtId="0" fontId="63" fillId="0" borderId="0" xfId="0" applyFont="1" applyAlignment="1">
      <alignment horizontal="center" vertical="center" wrapText="1" readingOrder="1"/>
    </xf>
    <xf numFmtId="0" fontId="63" fillId="0" borderId="45" xfId="0" applyFont="1" applyBorder="1" applyAlignment="1">
      <alignment horizontal="center" vertical="center" wrapText="1" readingOrder="1"/>
    </xf>
  </cellXfs>
  <cellStyles count="43">
    <cellStyle name="Comma 2" xfId="15" xr:uid="{00000000-0005-0000-0000-000000000000}"/>
    <cellStyle name="Millares" xfId="1" builtinId="3"/>
    <cellStyle name="Millares 2" xfId="2" xr:uid="{00000000-0005-0000-0000-000002000000}"/>
    <cellStyle name="Millares 3" xfId="5" xr:uid="{00000000-0005-0000-0000-000003000000}"/>
    <cellStyle name="Millares 4" xfId="4" xr:uid="{00000000-0005-0000-0000-000004000000}"/>
    <cellStyle name="Moneda 2" xfId="7" xr:uid="{00000000-0005-0000-0000-000005000000}"/>
    <cellStyle name="Moneda 3" xfId="6" xr:uid="{00000000-0005-0000-0000-000006000000}"/>
    <cellStyle name="Normal" xfId="0" builtinId="0"/>
    <cellStyle name="Normal 10" xfId="3" xr:uid="{00000000-0005-0000-0000-000008000000}"/>
    <cellStyle name="Normal 2" xfId="8" xr:uid="{00000000-0005-0000-0000-000009000000}"/>
    <cellStyle name="Normal 3" xfId="9" xr:uid="{00000000-0005-0000-0000-00000A000000}"/>
    <cellStyle name="Normal 3 2" xfId="10" xr:uid="{00000000-0005-0000-0000-00000B000000}"/>
    <cellStyle name="Normal 4" xfId="11" xr:uid="{00000000-0005-0000-0000-00000C000000}"/>
    <cellStyle name="Normal 5" xfId="12" xr:uid="{00000000-0005-0000-0000-00000D000000}"/>
    <cellStyle name="Normal 6" xfId="13" xr:uid="{00000000-0005-0000-0000-00000E000000}"/>
    <cellStyle name="Normal 7" xfId="14" xr:uid="{00000000-0005-0000-0000-00000F000000}"/>
    <cellStyle name="Normal 8" xfId="16" xr:uid="{00000000-0005-0000-0000-000010000000}"/>
    <cellStyle name="Normal 9" xfId="42" xr:uid="{00000000-0005-0000-0000-000011000000}"/>
    <cellStyle name="S0" xfId="17" xr:uid="{00000000-0005-0000-0000-000012000000}"/>
    <cellStyle name="S1" xfId="18" xr:uid="{00000000-0005-0000-0000-000013000000}"/>
    <cellStyle name="S10" xfId="19" xr:uid="{00000000-0005-0000-0000-000014000000}"/>
    <cellStyle name="S11" xfId="20" xr:uid="{00000000-0005-0000-0000-000015000000}"/>
    <cellStyle name="S12" xfId="21" xr:uid="{00000000-0005-0000-0000-000016000000}"/>
    <cellStyle name="S13" xfId="22" xr:uid="{00000000-0005-0000-0000-000017000000}"/>
    <cellStyle name="S14" xfId="23" xr:uid="{00000000-0005-0000-0000-000018000000}"/>
    <cellStyle name="S15" xfId="24" xr:uid="{00000000-0005-0000-0000-000019000000}"/>
    <cellStyle name="S16" xfId="25" xr:uid="{00000000-0005-0000-0000-00001A000000}"/>
    <cellStyle name="S17" xfId="26" xr:uid="{00000000-0005-0000-0000-00001B000000}"/>
    <cellStyle name="S18" xfId="27" xr:uid="{00000000-0005-0000-0000-00001C000000}"/>
    <cellStyle name="S19" xfId="28" xr:uid="{00000000-0005-0000-0000-00001D000000}"/>
    <cellStyle name="S2" xfId="29" xr:uid="{00000000-0005-0000-0000-00001E000000}"/>
    <cellStyle name="S20" xfId="30" xr:uid="{00000000-0005-0000-0000-00001F000000}"/>
    <cellStyle name="S21" xfId="31" xr:uid="{00000000-0005-0000-0000-000020000000}"/>
    <cellStyle name="S22" xfId="32" xr:uid="{00000000-0005-0000-0000-000021000000}"/>
    <cellStyle name="S23" xfId="33" xr:uid="{00000000-0005-0000-0000-000022000000}"/>
    <cellStyle name="S24" xfId="34" xr:uid="{00000000-0005-0000-0000-000023000000}"/>
    <cellStyle name="S3" xfId="35" xr:uid="{00000000-0005-0000-0000-000024000000}"/>
    <cellStyle name="S4" xfId="36" xr:uid="{00000000-0005-0000-0000-000025000000}"/>
    <cellStyle name="S5" xfId="37" xr:uid="{00000000-0005-0000-0000-000026000000}"/>
    <cellStyle name="S6" xfId="38" xr:uid="{00000000-0005-0000-0000-000027000000}"/>
    <cellStyle name="S7" xfId="39" xr:uid="{00000000-0005-0000-0000-000028000000}"/>
    <cellStyle name="S8" xfId="40" xr:uid="{00000000-0005-0000-0000-000029000000}"/>
    <cellStyle name="S9" xfId="41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</xdr:row>
      <xdr:rowOff>123825</xdr:rowOff>
    </xdr:from>
    <xdr:to>
      <xdr:col>6</xdr:col>
      <xdr:colOff>209551</xdr:colOff>
      <xdr:row>10</xdr:row>
      <xdr:rowOff>161925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3425" y="314325"/>
          <a:ext cx="5400676" cy="1800225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CUENTA DOLAR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NO.010-238720-6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Al  31 de marzo 2026 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USD/RD$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428626</xdr:colOff>
      <xdr:row>3</xdr:row>
      <xdr:rowOff>107950</xdr:rowOff>
    </xdr:from>
    <xdr:to>
      <xdr:col>2</xdr:col>
      <xdr:colOff>282575</xdr:colOff>
      <xdr:row>9</xdr:row>
      <xdr:rowOff>31750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1" y="679450"/>
          <a:ext cx="1219199" cy="1066800"/>
        </a:xfrm>
        <a:prstGeom prst="rect">
          <a:avLst/>
        </a:prstGeom>
      </xdr:spPr>
    </xdr:pic>
    <xdr:clientData/>
  </xdr:twoCellAnchor>
  <xdr:twoCellAnchor>
    <xdr:from>
      <xdr:col>0</xdr:col>
      <xdr:colOff>15875</xdr:colOff>
      <xdr:row>80</xdr:row>
      <xdr:rowOff>111125</xdr:rowOff>
    </xdr:from>
    <xdr:to>
      <xdr:col>6</xdr:col>
      <xdr:colOff>539750</xdr:colOff>
      <xdr:row>90</xdr:row>
      <xdr:rowOff>6351</xdr:rowOff>
    </xdr:to>
    <xdr:sp macro="" textlink="">
      <xdr:nvSpPr>
        <xdr:cNvPr id="4" name="1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5875" y="15176500"/>
          <a:ext cx="7858125" cy="1800226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           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   CUENTA NOMINA BANRESERVAS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NO.010-500126-0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 Al 31 de marzo 2026 </a:t>
          </a:r>
        </a:p>
        <a:p>
          <a:pPr algn="ctr"/>
          <a:r>
            <a:rPr lang="es-DO" sz="1100" b="1" i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RD$</a:t>
          </a:r>
          <a:r>
            <a:rPr kumimoji="0" lang="es-DO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RD$</a:t>
          </a:r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111125</xdr:colOff>
      <xdr:row>82</xdr:row>
      <xdr:rowOff>63500</xdr:rowOff>
    </xdr:from>
    <xdr:to>
      <xdr:col>1</xdr:col>
      <xdr:colOff>1330324</xdr:colOff>
      <xdr:row>87</xdr:row>
      <xdr:rowOff>177800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0" y="15509875"/>
          <a:ext cx="1219199" cy="1066800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474</xdr:row>
      <xdr:rowOff>174625</xdr:rowOff>
    </xdr:from>
    <xdr:to>
      <xdr:col>6</xdr:col>
      <xdr:colOff>555625</xdr:colOff>
      <xdr:row>484</xdr:row>
      <xdr:rowOff>117476</xdr:rowOff>
    </xdr:to>
    <xdr:sp macro="" textlink="">
      <xdr:nvSpPr>
        <xdr:cNvPr id="7" name="1 Rectángulo redondead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93750" y="91201875"/>
          <a:ext cx="7540625" cy="1847851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Cuenta Operaciones  Banreservas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NO. 010-500107-4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Al 31 de marzo 2026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RD$</a:t>
          </a:r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698500</xdr:colOff>
      <xdr:row>476</xdr:row>
      <xdr:rowOff>15875</xdr:rowOff>
    </xdr:from>
    <xdr:to>
      <xdr:col>2</xdr:col>
      <xdr:colOff>714375</xdr:colOff>
      <xdr:row>482</xdr:row>
      <xdr:rowOff>82550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91424125"/>
          <a:ext cx="1381125" cy="12096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563</xdr:row>
      <xdr:rowOff>0</xdr:rowOff>
    </xdr:from>
    <xdr:to>
      <xdr:col>6</xdr:col>
      <xdr:colOff>0</xdr:colOff>
      <xdr:row>571</xdr:row>
      <xdr:rowOff>171450</xdr:rowOff>
    </xdr:to>
    <xdr:sp macro="" textlink="">
      <xdr:nvSpPr>
        <xdr:cNvPr id="9" name="1 Rectángulo redondead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77875" y="108727875"/>
          <a:ext cx="7000875" cy="1695450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</a:t>
          </a:r>
          <a:r>
            <a:rPr lang="es-DO" sz="1600" b="1" i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    CUENTA SUPERVISION DE OBRAS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NO.010-237347-7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Relacion Depositos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Al 31 de marzo 2026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USD/RD$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904875</xdr:colOff>
      <xdr:row>564</xdr:row>
      <xdr:rowOff>79375</xdr:rowOff>
    </xdr:from>
    <xdr:to>
      <xdr:col>2</xdr:col>
      <xdr:colOff>920750</xdr:colOff>
      <xdr:row>570</xdr:row>
      <xdr:rowOff>146050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2750" y="108997750"/>
          <a:ext cx="1381125" cy="1209675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609</xdr:row>
      <xdr:rowOff>111125</xdr:rowOff>
    </xdr:from>
    <xdr:to>
      <xdr:col>5</xdr:col>
      <xdr:colOff>863601</xdr:colOff>
      <xdr:row>618</xdr:row>
      <xdr:rowOff>92075</xdr:rowOff>
    </xdr:to>
    <xdr:sp macro="" textlink="">
      <xdr:nvSpPr>
        <xdr:cNvPr id="12" name="1 Rectángulo redondead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1500" y="118697375"/>
          <a:ext cx="6896101" cy="1695450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</a:t>
          </a:r>
          <a:r>
            <a:rPr lang="es-DO" sz="1600" b="1" i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    CUENTA COLECTORA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NO. 9604191585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Relación Depositos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Al 31 de marzo 2026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619125</xdr:colOff>
      <xdr:row>610</xdr:row>
      <xdr:rowOff>142875</xdr:rowOff>
    </xdr:from>
    <xdr:ext cx="1657349" cy="1219200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0" y="118919625"/>
          <a:ext cx="1657349" cy="12192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647</xdr:row>
      <xdr:rowOff>0</xdr:rowOff>
    </xdr:from>
    <xdr:to>
      <xdr:col>6</xdr:col>
      <xdr:colOff>592667</xdr:colOff>
      <xdr:row>654</xdr:row>
      <xdr:rowOff>171148</xdr:rowOff>
    </xdr:to>
    <xdr:sp macro="" textlink="">
      <xdr:nvSpPr>
        <xdr:cNvPr id="16" name="1 Rectángulo redondead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128778000"/>
          <a:ext cx="8879417" cy="1504648"/>
        </a:xfrm>
        <a:prstGeom prst="roundRect">
          <a:avLst/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2000" b="1" i="1">
              <a:solidFill>
                <a:sysClr val="windowText" lastClr="000000"/>
              </a:solidFill>
              <a:latin typeface="+mn-lt"/>
            </a:rPr>
            <a:t>Autoridad</a:t>
          </a:r>
          <a:r>
            <a:rPr lang="es-DO" sz="2000" b="1" i="1" baseline="0">
              <a:solidFill>
                <a:sysClr val="windowText" lastClr="000000"/>
              </a:solidFill>
              <a:latin typeface="+mn-lt"/>
            </a:rPr>
            <a:t> Portuaria Dominicana </a:t>
          </a:r>
        </a:p>
        <a:p>
          <a:pPr algn="ctr"/>
          <a:r>
            <a:rPr lang="es-MX" sz="20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Relacion de 31 de Marzo</a:t>
          </a:r>
          <a:r>
            <a:rPr lang="es-MX" sz="2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20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2026</a:t>
          </a:r>
          <a:endParaRPr lang="es-DO" sz="2000" b="1" i="1" baseline="0">
            <a:solidFill>
              <a:schemeClr val="tx1"/>
            </a:solidFill>
            <a:latin typeface="+mn-lt"/>
          </a:endParaRPr>
        </a:p>
      </xdr:txBody>
    </xdr:sp>
    <xdr:clientData/>
  </xdr:twoCellAnchor>
  <xdr:oneCellAnchor>
    <xdr:from>
      <xdr:col>1</xdr:col>
      <xdr:colOff>95250</xdr:colOff>
      <xdr:row>647</xdr:row>
      <xdr:rowOff>174625</xdr:rowOff>
    </xdr:from>
    <xdr:ext cx="1657349" cy="1219200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125" y="128952625"/>
          <a:ext cx="1657349" cy="12192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685</xdr:row>
      <xdr:rowOff>0</xdr:rowOff>
    </xdr:from>
    <xdr:to>
      <xdr:col>2</xdr:col>
      <xdr:colOff>920749</xdr:colOff>
      <xdr:row>697</xdr:row>
      <xdr:rowOff>126647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6112250"/>
          <a:ext cx="3063874" cy="2412647"/>
        </a:xfrm>
        <a:prstGeom prst="rect">
          <a:avLst/>
        </a:prstGeom>
      </xdr:spPr>
    </xdr:pic>
    <xdr:clientData/>
  </xdr:twoCellAnchor>
  <xdr:twoCellAnchor editAs="oneCell">
    <xdr:from>
      <xdr:col>3</xdr:col>
      <xdr:colOff>1063626</xdr:colOff>
      <xdr:row>687</xdr:row>
      <xdr:rowOff>1</xdr:rowOff>
    </xdr:from>
    <xdr:to>
      <xdr:col>5</xdr:col>
      <xdr:colOff>285751</xdr:colOff>
      <xdr:row>697</xdr:row>
      <xdr:rowOff>169309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6454" t="2549" r="18259" b="3394"/>
        <a:stretch>
          <a:fillRect/>
        </a:stretch>
      </xdr:blipFill>
      <xdr:spPr>
        <a:xfrm>
          <a:off x="4699001" y="135239126"/>
          <a:ext cx="2698750" cy="20743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638733</xdr:colOff>
      <xdr:row>80</xdr:row>
      <xdr:rowOff>179294</xdr:rowOff>
    </xdr:from>
    <xdr:to>
      <xdr:col>13</xdr:col>
      <xdr:colOff>156881</xdr:colOff>
      <xdr:row>82</xdr:row>
      <xdr:rowOff>1600451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868A12-F506-4A0E-BD81-5709C6006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13557" y="20383500"/>
          <a:ext cx="4583206" cy="2889127"/>
        </a:xfrm>
        <a:prstGeom prst="rect">
          <a:avLst/>
        </a:prstGeom>
      </xdr:spPr>
    </xdr:pic>
    <xdr:clientData/>
  </xdr:twoCellAnchor>
  <xdr:twoCellAnchor editAs="oneCell">
    <xdr:from>
      <xdr:col>3</xdr:col>
      <xdr:colOff>784411</xdr:colOff>
      <xdr:row>80</xdr:row>
      <xdr:rowOff>605118</xdr:rowOff>
    </xdr:from>
    <xdr:to>
      <xdr:col>6</xdr:col>
      <xdr:colOff>302558</xdr:colOff>
      <xdr:row>83</xdr:row>
      <xdr:rowOff>136655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3E4E97-2FD7-45AE-A962-728A8EA2D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65911" y="20809324"/>
          <a:ext cx="4527176" cy="2613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684"/>
  <sheetViews>
    <sheetView showGridLines="0" tabSelected="1" view="pageBreakPreview" topLeftCell="A630" zoomScale="60" zoomScaleNormal="100" workbookViewId="0">
      <selection activeCell="E688" sqref="E688"/>
    </sheetView>
  </sheetViews>
  <sheetFormatPr baseColWidth="10" defaultRowHeight="15" x14ac:dyDescent="0.25"/>
  <cols>
    <col min="1" max="1" width="11.5703125" bestFit="1" customWidth="1"/>
    <col min="2" max="2" width="20.42578125" customWidth="1"/>
    <col min="3" max="3" width="22.28515625" customWidth="1"/>
    <col min="4" max="4" width="21.5703125" customWidth="1"/>
    <col min="5" max="5" width="30.42578125" customWidth="1"/>
    <col min="6" max="6" width="17.5703125" bestFit="1" customWidth="1"/>
    <col min="7" max="7" width="13.5703125" customWidth="1"/>
    <col min="8" max="8" width="14.5703125" customWidth="1"/>
  </cols>
  <sheetData>
    <row r="4" spans="1:8" x14ac:dyDescent="0.25">
      <c r="A4" s="1"/>
      <c r="B4" s="296"/>
      <c r="C4" s="296"/>
      <c r="D4" s="296"/>
      <c r="E4" s="296"/>
      <c r="F4" s="296"/>
      <c r="G4" s="296"/>
      <c r="H4" s="296"/>
    </row>
    <row r="5" spans="1:8" x14ac:dyDescent="0.25">
      <c r="A5" s="1"/>
      <c r="B5" s="296"/>
      <c r="C5" s="296"/>
      <c r="D5" s="296"/>
      <c r="E5" s="296"/>
      <c r="F5" s="296"/>
      <c r="G5" s="296"/>
      <c r="H5" s="296"/>
    </row>
    <row r="6" spans="1:8" x14ac:dyDescent="0.25">
      <c r="A6" s="1"/>
      <c r="B6" s="296"/>
      <c r="C6" s="296"/>
      <c r="D6" s="296"/>
      <c r="E6" s="296"/>
      <c r="F6" s="296"/>
      <c r="G6" s="296"/>
      <c r="H6" s="296"/>
    </row>
    <row r="7" spans="1:8" x14ac:dyDescent="0.25">
      <c r="A7" s="1"/>
      <c r="B7" s="297"/>
      <c r="C7" s="297"/>
      <c r="D7" s="297"/>
      <c r="E7" s="297"/>
      <c r="F7" s="297"/>
      <c r="G7" s="297"/>
      <c r="H7" s="297"/>
    </row>
    <row r="8" spans="1:8" x14ac:dyDescent="0.25">
      <c r="A8" s="1"/>
      <c r="B8" s="5"/>
      <c r="C8" s="5"/>
      <c r="D8" s="5"/>
      <c r="E8" s="5"/>
      <c r="F8" s="5"/>
      <c r="G8" s="5"/>
      <c r="H8" s="5"/>
    </row>
    <row r="9" spans="1:8" x14ac:dyDescent="0.25">
      <c r="A9" s="1"/>
      <c r="B9" s="5"/>
      <c r="C9" s="5"/>
      <c r="D9" s="5"/>
      <c r="E9" s="5"/>
      <c r="F9" s="5"/>
      <c r="G9" s="5"/>
      <c r="H9" s="5"/>
    </row>
    <row r="10" spans="1:8" ht="18.75" x14ac:dyDescent="0.3">
      <c r="B10" s="268"/>
      <c r="C10" s="268"/>
      <c r="D10" s="268"/>
      <c r="E10" s="268"/>
      <c r="F10" s="268"/>
    </row>
    <row r="11" spans="1:8" ht="18.75" x14ac:dyDescent="0.3">
      <c r="B11" s="9"/>
      <c r="C11" s="9"/>
      <c r="D11" s="9"/>
      <c r="E11" s="9"/>
      <c r="F11" s="9"/>
    </row>
    <row r="12" spans="1:8" ht="19.5" thickBot="1" x14ac:dyDescent="0.35">
      <c r="B12" s="268" t="s">
        <v>16</v>
      </c>
      <c r="C12" s="268"/>
      <c r="D12" s="268"/>
      <c r="E12" s="268"/>
      <c r="F12" s="268"/>
    </row>
    <row r="13" spans="1:8" ht="16.5" thickBot="1" x14ac:dyDescent="0.3">
      <c r="B13" s="122" t="s">
        <v>1</v>
      </c>
      <c r="C13" s="123" t="s">
        <v>2</v>
      </c>
      <c r="D13" s="124" t="s">
        <v>3</v>
      </c>
      <c r="E13" s="124" t="s">
        <v>18</v>
      </c>
      <c r="F13" s="125" t="s">
        <v>4</v>
      </c>
    </row>
    <row r="14" spans="1:8" x14ac:dyDescent="0.25">
      <c r="B14" s="175" t="s">
        <v>74</v>
      </c>
      <c r="C14" s="189">
        <v>46099</v>
      </c>
      <c r="D14" s="193">
        <v>60</v>
      </c>
      <c r="E14" s="213">
        <v>58.48</v>
      </c>
      <c r="F14" s="196">
        <f t="shared" ref="F14" si="0">SUM(D14*E14)</f>
        <v>3508.7999999999997</v>
      </c>
    </row>
    <row r="15" spans="1:8" ht="15.75" thickBot="1" x14ac:dyDescent="0.3">
      <c r="B15" s="291" t="s">
        <v>35</v>
      </c>
      <c r="C15" s="291"/>
      <c r="D15" s="191">
        <f>SUM(D14:D14)</f>
        <v>60</v>
      </c>
      <c r="E15" s="191"/>
      <c r="F15" s="191">
        <f>SUM(F14:F14)</f>
        <v>3508.7999999999997</v>
      </c>
    </row>
    <row r="16" spans="1:8" ht="15.75" thickTop="1" x14ac:dyDescent="0.25">
      <c r="B16" s="6"/>
      <c r="C16" s="6"/>
      <c r="D16" s="7"/>
      <c r="E16" s="8"/>
      <c r="F16" s="4"/>
    </row>
    <row r="17" spans="2:6" x14ac:dyDescent="0.25">
      <c r="B17" s="6"/>
      <c r="C17" s="6"/>
      <c r="D17" s="7"/>
      <c r="E17" s="8"/>
      <c r="F17" s="4"/>
    </row>
    <row r="18" spans="2:6" ht="19.5" thickBot="1" x14ac:dyDescent="0.35">
      <c r="B18" s="249" t="s">
        <v>17</v>
      </c>
      <c r="C18" s="249"/>
      <c r="D18" s="249"/>
      <c r="E18" s="249"/>
      <c r="F18" s="249"/>
    </row>
    <row r="19" spans="2:6" ht="16.5" thickBot="1" x14ac:dyDescent="0.3">
      <c r="B19" s="122" t="s">
        <v>1</v>
      </c>
      <c r="C19" s="123" t="s">
        <v>2</v>
      </c>
      <c r="D19" s="124" t="s">
        <v>3</v>
      </c>
      <c r="E19" s="124" t="s">
        <v>18</v>
      </c>
      <c r="F19" s="125" t="s">
        <v>4</v>
      </c>
    </row>
    <row r="20" spans="2:6" s="121" customFormat="1" ht="15.75" x14ac:dyDescent="0.25">
      <c r="B20" s="175" t="s">
        <v>75</v>
      </c>
      <c r="C20" s="189">
        <v>46083</v>
      </c>
      <c r="D20" s="154">
        <v>30</v>
      </c>
      <c r="E20" s="155">
        <v>59.5</v>
      </c>
      <c r="F20" s="154">
        <f t="shared" ref="F20:F32" si="1">SUM(D20*E20)</f>
        <v>1785</v>
      </c>
    </row>
    <row r="21" spans="2:6" s="121" customFormat="1" ht="15.75" x14ac:dyDescent="0.25">
      <c r="B21" s="175" t="s">
        <v>76</v>
      </c>
      <c r="C21" s="189">
        <v>46084</v>
      </c>
      <c r="D21" s="154">
        <v>140</v>
      </c>
      <c r="E21" s="155">
        <v>59.14</v>
      </c>
      <c r="F21" s="190">
        <f t="shared" si="1"/>
        <v>8279.6</v>
      </c>
    </row>
    <row r="22" spans="2:6" s="121" customFormat="1" ht="15.75" x14ac:dyDescent="0.25">
      <c r="B22" s="175" t="s">
        <v>67</v>
      </c>
      <c r="C22" s="189">
        <v>46085</v>
      </c>
      <c r="D22" s="154">
        <v>40</v>
      </c>
      <c r="E22" s="155">
        <v>59.29</v>
      </c>
      <c r="F22" s="154">
        <f t="shared" si="1"/>
        <v>2371.6</v>
      </c>
    </row>
    <row r="23" spans="2:6" s="121" customFormat="1" ht="15.75" x14ac:dyDescent="0.25">
      <c r="B23" s="175" t="s">
        <v>77</v>
      </c>
      <c r="C23" s="189">
        <v>46087</v>
      </c>
      <c r="D23" s="154">
        <v>20</v>
      </c>
      <c r="E23" s="155">
        <v>59.84</v>
      </c>
      <c r="F23" s="190">
        <f t="shared" si="1"/>
        <v>1196.8000000000002</v>
      </c>
    </row>
    <row r="24" spans="2:6" s="121" customFormat="1" ht="15.75" x14ac:dyDescent="0.25">
      <c r="B24" s="175" t="s">
        <v>78</v>
      </c>
      <c r="C24" s="189">
        <v>46097</v>
      </c>
      <c r="D24" s="154">
        <v>150</v>
      </c>
      <c r="E24" s="155">
        <v>60.85</v>
      </c>
      <c r="F24" s="190">
        <f t="shared" si="1"/>
        <v>9127.5</v>
      </c>
    </row>
    <row r="25" spans="2:6" s="121" customFormat="1" ht="15.75" x14ac:dyDescent="0.25">
      <c r="B25" s="175" t="s">
        <v>79</v>
      </c>
      <c r="C25" s="189">
        <v>46098</v>
      </c>
      <c r="D25" s="154">
        <v>50</v>
      </c>
      <c r="E25" s="155">
        <v>59.87</v>
      </c>
      <c r="F25" s="190">
        <f t="shared" si="1"/>
        <v>2993.5</v>
      </c>
    </row>
    <row r="26" spans="2:6" s="121" customFormat="1" ht="15.75" x14ac:dyDescent="0.25">
      <c r="B26" s="175" t="s">
        <v>80</v>
      </c>
      <c r="C26" s="189">
        <v>46099</v>
      </c>
      <c r="D26" s="154">
        <v>30</v>
      </c>
      <c r="E26" s="155">
        <v>58.71</v>
      </c>
      <c r="F26" s="190">
        <f t="shared" si="1"/>
        <v>1761.3</v>
      </c>
    </row>
    <row r="27" spans="2:6" s="121" customFormat="1" ht="15.75" x14ac:dyDescent="0.25">
      <c r="B27" s="175" t="s">
        <v>81</v>
      </c>
      <c r="C27" s="189">
        <v>46104</v>
      </c>
      <c r="D27" s="154">
        <v>140</v>
      </c>
      <c r="E27" s="155">
        <v>59.72</v>
      </c>
      <c r="F27" s="190">
        <f t="shared" si="1"/>
        <v>8360.7999999999993</v>
      </c>
    </row>
    <row r="28" spans="2:6" s="121" customFormat="1" ht="15.75" x14ac:dyDescent="0.25">
      <c r="B28" s="175" t="s">
        <v>82</v>
      </c>
      <c r="C28" s="189">
        <v>46105</v>
      </c>
      <c r="D28" s="154">
        <v>110</v>
      </c>
      <c r="E28" s="155">
        <v>60.1</v>
      </c>
      <c r="F28" s="190">
        <f t="shared" si="1"/>
        <v>6611</v>
      </c>
    </row>
    <row r="29" spans="2:6" s="121" customFormat="1" ht="15.75" x14ac:dyDescent="0.25">
      <c r="B29" s="175" t="s">
        <v>83</v>
      </c>
      <c r="C29" s="189">
        <v>46106</v>
      </c>
      <c r="D29" s="154">
        <v>80</v>
      </c>
      <c r="E29" s="155">
        <v>60.1</v>
      </c>
      <c r="F29" s="190">
        <f t="shared" si="1"/>
        <v>4808</v>
      </c>
    </row>
    <row r="30" spans="2:6" s="121" customFormat="1" ht="15.75" x14ac:dyDescent="0.25">
      <c r="B30" s="175" t="s">
        <v>84</v>
      </c>
      <c r="C30" s="189">
        <v>46107</v>
      </c>
      <c r="D30" s="154">
        <v>60</v>
      </c>
      <c r="E30" s="155">
        <v>59.34</v>
      </c>
      <c r="F30" s="190">
        <f t="shared" si="1"/>
        <v>3560.4</v>
      </c>
    </row>
    <row r="31" spans="2:6" s="121" customFormat="1" ht="15.75" x14ac:dyDescent="0.25">
      <c r="B31" s="175" t="s">
        <v>85</v>
      </c>
      <c r="C31" s="189">
        <v>46111</v>
      </c>
      <c r="D31" s="154">
        <v>80</v>
      </c>
      <c r="E31" s="155">
        <v>59.74</v>
      </c>
      <c r="F31" s="154">
        <f t="shared" si="1"/>
        <v>4779.2</v>
      </c>
    </row>
    <row r="32" spans="2:6" s="121" customFormat="1" ht="15.75" x14ac:dyDescent="0.25">
      <c r="B32" s="175" t="s">
        <v>86</v>
      </c>
      <c r="C32" s="189">
        <v>46112</v>
      </c>
      <c r="D32" s="154">
        <v>70</v>
      </c>
      <c r="E32" s="160">
        <v>59.98</v>
      </c>
      <c r="F32" s="190">
        <f t="shared" si="1"/>
        <v>4198.5999999999995</v>
      </c>
    </row>
    <row r="33" spans="2:7" ht="15.75" thickBot="1" x14ac:dyDescent="0.3">
      <c r="B33" s="291" t="s">
        <v>10</v>
      </c>
      <c r="C33" s="291"/>
      <c r="D33" s="191">
        <f>SUM(D20:D32)</f>
        <v>1000</v>
      </c>
      <c r="E33" s="191"/>
      <c r="F33" s="191">
        <f>SUM(F20:F32)</f>
        <v>59833.299999999996</v>
      </c>
    </row>
    <row r="34" spans="2:7" ht="19.5" thickTop="1" x14ac:dyDescent="0.3">
      <c r="B34" s="34"/>
      <c r="C34" s="34"/>
      <c r="D34" s="35"/>
      <c r="E34" s="35"/>
      <c r="F34" s="4"/>
    </row>
    <row r="35" spans="2:7" ht="18.75" x14ac:dyDescent="0.3">
      <c r="B35" s="34"/>
      <c r="C35" s="34"/>
      <c r="D35" s="35"/>
      <c r="E35" s="35"/>
      <c r="F35" s="4"/>
    </row>
    <row r="36" spans="2:7" ht="19.5" thickBot="1" x14ac:dyDescent="0.35">
      <c r="B36" s="249" t="s">
        <v>24</v>
      </c>
      <c r="C36" s="249"/>
      <c r="D36" s="249"/>
      <c r="E36" s="249"/>
      <c r="F36" s="249"/>
      <c r="G36" s="36"/>
    </row>
    <row r="37" spans="2:7" s="127" customFormat="1" ht="16.5" thickBot="1" x14ac:dyDescent="0.3">
      <c r="B37" s="122" t="s">
        <v>1</v>
      </c>
      <c r="C37" s="123" t="s">
        <v>2</v>
      </c>
      <c r="D37" s="124" t="s">
        <v>3</v>
      </c>
      <c r="E37" s="124" t="s">
        <v>18</v>
      </c>
      <c r="F37" s="125" t="s">
        <v>4</v>
      </c>
      <c r="G37" s="126"/>
    </row>
    <row r="38" spans="2:7" s="127" customFormat="1" ht="15.75" x14ac:dyDescent="0.2">
      <c r="B38" s="175" t="s">
        <v>87</v>
      </c>
      <c r="C38" s="189">
        <v>46083</v>
      </c>
      <c r="D38" s="176">
        <v>28</v>
      </c>
      <c r="E38" s="211">
        <v>59.5</v>
      </c>
      <c r="F38" s="154">
        <f t="shared" ref="F38:F44" si="2">SUM(D38*E38)</f>
        <v>1666</v>
      </c>
      <c r="G38" s="126"/>
    </row>
    <row r="39" spans="2:7" s="127" customFormat="1" ht="15.75" x14ac:dyDescent="0.2">
      <c r="B39" s="175" t="s">
        <v>88</v>
      </c>
      <c r="C39" s="189">
        <v>46083</v>
      </c>
      <c r="D39" s="154">
        <v>33</v>
      </c>
      <c r="E39" s="212">
        <v>59.14</v>
      </c>
      <c r="F39" s="154">
        <f t="shared" si="2"/>
        <v>1951.6200000000001</v>
      </c>
      <c r="G39" s="126"/>
    </row>
    <row r="40" spans="2:7" s="127" customFormat="1" ht="15.75" x14ac:dyDescent="0.2">
      <c r="B40" s="175" t="s">
        <v>89</v>
      </c>
      <c r="C40" s="189">
        <v>46084</v>
      </c>
      <c r="D40" s="176">
        <v>33</v>
      </c>
      <c r="E40" s="212">
        <v>59.29</v>
      </c>
      <c r="F40" s="154">
        <f t="shared" si="2"/>
        <v>1956.57</v>
      </c>
      <c r="G40" s="126"/>
    </row>
    <row r="41" spans="2:7" s="127" customFormat="1" ht="15.75" x14ac:dyDescent="0.2">
      <c r="B41" s="175" t="s">
        <v>90</v>
      </c>
      <c r="C41" s="189">
        <v>46084</v>
      </c>
      <c r="D41" s="176">
        <v>32</v>
      </c>
      <c r="E41" s="212">
        <v>59.29</v>
      </c>
      <c r="F41" s="154">
        <f t="shared" si="2"/>
        <v>1897.28</v>
      </c>
      <c r="G41" s="126"/>
    </row>
    <row r="42" spans="2:7" s="127" customFormat="1" ht="15.75" x14ac:dyDescent="0.2">
      <c r="B42" s="175" t="s">
        <v>91</v>
      </c>
      <c r="C42" s="189">
        <v>46086</v>
      </c>
      <c r="D42" s="176">
        <v>36</v>
      </c>
      <c r="E42" s="212">
        <v>59.84</v>
      </c>
      <c r="F42" s="154">
        <f t="shared" si="2"/>
        <v>2154.2400000000002</v>
      </c>
      <c r="G42" s="126"/>
    </row>
    <row r="43" spans="2:7" s="127" customFormat="1" ht="15.75" x14ac:dyDescent="0.2">
      <c r="B43" s="175" t="s">
        <v>92</v>
      </c>
      <c r="C43" s="189">
        <v>46086</v>
      </c>
      <c r="D43" s="176">
        <v>30</v>
      </c>
      <c r="E43" s="212">
        <v>59.84</v>
      </c>
      <c r="F43" s="154">
        <f t="shared" si="2"/>
        <v>1795.2</v>
      </c>
      <c r="G43" s="126"/>
    </row>
    <row r="44" spans="2:7" s="127" customFormat="1" ht="15.75" x14ac:dyDescent="0.2">
      <c r="B44" s="175" t="s">
        <v>93</v>
      </c>
      <c r="C44" s="189">
        <v>46106</v>
      </c>
      <c r="D44" s="176">
        <v>33</v>
      </c>
      <c r="E44" s="212">
        <v>60.1</v>
      </c>
      <c r="F44" s="154">
        <f t="shared" si="2"/>
        <v>1983.3</v>
      </c>
      <c r="G44" s="126"/>
    </row>
    <row r="45" spans="2:7" s="127" customFormat="1" ht="15.75" x14ac:dyDescent="0.2">
      <c r="B45" s="175" t="s">
        <v>94</v>
      </c>
      <c r="C45" s="189">
        <v>46106</v>
      </c>
      <c r="D45" s="176">
        <v>30</v>
      </c>
      <c r="E45" s="195">
        <v>60.1</v>
      </c>
      <c r="F45" s="154">
        <f>SUM(D45*E45)</f>
        <v>1803</v>
      </c>
      <c r="G45" s="126"/>
    </row>
    <row r="46" spans="2:7" s="127" customFormat="1" ht="15.75" x14ac:dyDescent="0.2">
      <c r="B46" s="175" t="s">
        <v>95</v>
      </c>
      <c r="C46" s="189">
        <v>46112</v>
      </c>
      <c r="D46" s="154">
        <v>30</v>
      </c>
      <c r="E46" s="197">
        <v>60.26</v>
      </c>
      <c r="F46" s="154">
        <f t="shared" ref="F46" si="3">SUM(D46*E46)</f>
        <v>1807.8</v>
      </c>
      <c r="G46" s="126"/>
    </row>
    <row r="47" spans="2:7" ht="19.5" thickBot="1" x14ac:dyDescent="0.35">
      <c r="B47" s="250" t="s">
        <v>35</v>
      </c>
      <c r="C47" s="250"/>
      <c r="D47" s="30">
        <f>SUM(D38:D46)</f>
        <v>285</v>
      </c>
      <c r="E47" s="30"/>
      <c r="F47" s="30">
        <f>SUM(F38:F46)</f>
        <v>17015.009999999998</v>
      </c>
    </row>
    <row r="48" spans="2:7" ht="15.75" thickTop="1" x14ac:dyDescent="0.25">
      <c r="B48" s="6"/>
      <c r="C48" s="6"/>
      <c r="D48" s="7"/>
      <c r="E48" s="10"/>
      <c r="F48" s="8"/>
    </row>
    <row r="49" spans="1:6" x14ac:dyDescent="0.25">
      <c r="B49" s="6"/>
      <c r="C49" s="6"/>
      <c r="D49" s="7"/>
      <c r="E49" s="10"/>
      <c r="F49" s="8"/>
    </row>
    <row r="50" spans="1:6" ht="19.5" thickBot="1" x14ac:dyDescent="0.35">
      <c r="B50" s="249" t="s">
        <v>37</v>
      </c>
      <c r="C50" s="249"/>
      <c r="D50" s="249"/>
      <c r="E50" s="249"/>
      <c r="F50" s="249"/>
    </row>
    <row r="51" spans="1:6" ht="16.5" thickBot="1" x14ac:dyDescent="0.3">
      <c r="B51" s="122" t="s">
        <v>1</v>
      </c>
      <c r="C51" s="123" t="s">
        <v>2</v>
      </c>
      <c r="D51" s="124" t="s">
        <v>3</v>
      </c>
      <c r="E51" s="124" t="s">
        <v>18</v>
      </c>
      <c r="F51" s="125" t="s">
        <v>4</v>
      </c>
    </row>
    <row r="52" spans="1:6" s="121" customFormat="1" ht="15.75" x14ac:dyDescent="0.25">
      <c r="B52" s="175" t="s">
        <v>96</v>
      </c>
      <c r="C52" s="189">
        <v>46090</v>
      </c>
      <c r="D52" s="193">
        <v>61678.5</v>
      </c>
      <c r="E52" s="213">
        <v>60.93</v>
      </c>
      <c r="F52" s="196">
        <v>3758104.44</v>
      </c>
    </row>
    <row r="53" spans="1:6" ht="15.75" thickBot="1" x14ac:dyDescent="0.3">
      <c r="B53" s="291" t="s">
        <v>10</v>
      </c>
      <c r="C53" s="291"/>
      <c r="D53" s="191">
        <f>SUM(D52:D52)</f>
        <v>61678.5</v>
      </c>
      <c r="E53" s="191"/>
      <c r="F53" s="191">
        <f>SUM(F52:F52)</f>
        <v>3758104.44</v>
      </c>
    </row>
    <row r="54" spans="1:6" ht="19.5" thickTop="1" x14ac:dyDescent="0.3">
      <c r="B54" s="100"/>
      <c r="C54" s="100"/>
      <c r="D54" s="35"/>
      <c r="E54" s="35"/>
      <c r="F54" s="35"/>
    </row>
    <row r="55" spans="1:6" ht="19.5" hidden="1" thickBot="1" x14ac:dyDescent="0.35">
      <c r="B55" s="249" t="s">
        <v>31</v>
      </c>
      <c r="C55" s="249"/>
      <c r="D55" s="249"/>
      <c r="E55" s="249"/>
      <c r="F55" s="249"/>
    </row>
    <row r="56" spans="1:6" ht="16.5" hidden="1" thickBot="1" x14ac:dyDescent="0.3">
      <c r="B56" s="122" t="s">
        <v>1</v>
      </c>
      <c r="C56" s="123" t="s">
        <v>2</v>
      </c>
      <c r="D56" s="124" t="s">
        <v>3</v>
      </c>
      <c r="E56" s="124" t="s">
        <v>18</v>
      </c>
      <c r="F56" s="125" t="s">
        <v>4</v>
      </c>
    </row>
    <row r="57" spans="1:6" hidden="1" x14ac:dyDescent="0.25">
      <c r="B57" s="159"/>
      <c r="C57" s="156"/>
      <c r="D57" s="193"/>
      <c r="E57" s="194"/>
      <c r="F57" s="190"/>
    </row>
    <row r="58" spans="1:6" ht="19.5" hidden="1" thickBot="1" x14ac:dyDescent="0.35">
      <c r="B58" s="250" t="s">
        <v>10</v>
      </c>
      <c r="C58" s="250"/>
      <c r="D58" s="30">
        <f>SUM(D57:D57)</f>
        <v>0</v>
      </c>
      <c r="E58" s="30"/>
      <c r="F58" s="30">
        <f>SUM(F57:F57)</f>
        <v>0</v>
      </c>
    </row>
    <row r="59" spans="1:6" ht="15.75" x14ac:dyDescent="0.25">
      <c r="A59" s="253"/>
      <c r="B59" s="253"/>
      <c r="C59" s="253"/>
      <c r="D59" s="253"/>
      <c r="E59" s="253"/>
      <c r="F59" s="253"/>
    </row>
    <row r="60" spans="1:6" ht="19.5" hidden="1" thickBot="1" x14ac:dyDescent="0.35">
      <c r="A60" s="188"/>
      <c r="B60" s="249" t="s">
        <v>62</v>
      </c>
      <c r="C60" s="249"/>
      <c r="D60" s="249"/>
      <c r="E60" s="249"/>
      <c r="F60" s="249"/>
    </row>
    <row r="61" spans="1:6" ht="16.5" hidden="1" thickBot="1" x14ac:dyDescent="0.3">
      <c r="A61" s="188"/>
      <c r="B61" s="122" t="s">
        <v>1</v>
      </c>
      <c r="C61" s="123" t="s">
        <v>2</v>
      </c>
      <c r="D61" s="124" t="s">
        <v>3</v>
      </c>
      <c r="E61" s="124" t="s">
        <v>18</v>
      </c>
      <c r="F61" s="125" t="s">
        <v>4</v>
      </c>
    </row>
    <row r="62" spans="1:6" ht="15.75" hidden="1" x14ac:dyDescent="0.25">
      <c r="A62" s="188"/>
      <c r="B62" s="175"/>
      <c r="C62" s="189"/>
      <c r="D62" s="193"/>
      <c r="E62" s="213"/>
      <c r="F62" s="196"/>
    </row>
    <row r="63" spans="1:6" ht="19.5" hidden="1" thickBot="1" x14ac:dyDescent="0.35">
      <c r="A63" s="188"/>
      <c r="B63" s="250" t="s">
        <v>10</v>
      </c>
      <c r="C63" s="250"/>
      <c r="D63" s="30">
        <f>SUM(D62:D62)</f>
        <v>0</v>
      </c>
      <c r="E63" s="30"/>
      <c r="F63" s="30">
        <f>SUM(F62:F62)</f>
        <v>0</v>
      </c>
    </row>
    <row r="64" spans="1:6" ht="16.5" hidden="1" thickTop="1" x14ac:dyDescent="0.25">
      <c r="A64" s="188"/>
      <c r="B64" s="188"/>
      <c r="C64" s="188"/>
      <c r="D64" s="188"/>
      <c r="E64" s="188"/>
      <c r="F64" s="188"/>
    </row>
    <row r="65" spans="1:8" ht="15.75" x14ac:dyDescent="0.25">
      <c r="A65" s="188"/>
      <c r="B65" s="188"/>
      <c r="C65" s="188"/>
      <c r="D65" s="188"/>
      <c r="E65" s="188"/>
      <c r="F65" s="188"/>
    </row>
    <row r="66" spans="1:8" ht="15.75" x14ac:dyDescent="0.25">
      <c r="A66" s="188"/>
      <c r="B66" s="188"/>
      <c r="C66" s="188"/>
      <c r="D66" s="188"/>
      <c r="E66" s="188"/>
      <c r="F66" s="188"/>
    </row>
    <row r="67" spans="1:8" ht="19.5" thickBot="1" x14ac:dyDescent="0.35">
      <c r="A67" s="128"/>
      <c r="B67" s="288" t="s">
        <v>58</v>
      </c>
      <c r="C67" s="288"/>
      <c r="D67" s="288"/>
      <c r="E67" s="288"/>
      <c r="F67" s="288"/>
    </row>
    <row r="68" spans="1:8" ht="15.75" x14ac:dyDescent="0.25">
      <c r="B68" s="131" t="s">
        <v>49</v>
      </c>
      <c r="C68" s="132" t="s">
        <v>50</v>
      </c>
      <c r="D68" s="133" t="s">
        <v>52</v>
      </c>
      <c r="E68" s="134" t="s">
        <v>51</v>
      </c>
    </row>
    <row r="69" spans="1:8" s="121" customFormat="1" ht="15.75" x14ac:dyDescent="0.25">
      <c r="B69" s="135" t="s">
        <v>68</v>
      </c>
      <c r="C69" s="136" t="s">
        <v>69</v>
      </c>
      <c r="D69" s="292">
        <v>1913875.25</v>
      </c>
      <c r="E69" s="294">
        <v>1913875.25</v>
      </c>
    </row>
    <row r="70" spans="1:8" s="121" customFormat="1" ht="15.75" x14ac:dyDescent="0.25">
      <c r="B70" s="137" t="s">
        <v>61</v>
      </c>
      <c r="C70" s="138" t="s">
        <v>33</v>
      </c>
      <c r="D70" s="293"/>
      <c r="E70" s="295"/>
    </row>
    <row r="71" spans="1:8" ht="15.75" thickBot="1" x14ac:dyDescent="0.3">
      <c r="A71" s="42"/>
      <c r="B71" s="289" t="s">
        <v>35</v>
      </c>
      <c r="C71" s="290"/>
      <c r="D71" s="161">
        <f>SUM(D69:D70)</f>
        <v>1913875.25</v>
      </c>
      <c r="E71" s="162">
        <f>SUM(E69:E69)</f>
        <v>1913875.25</v>
      </c>
    </row>
    <row r="72" spans="1:8" ht="18.75" x14ac:dyDescent="0.3">
      <c r="B72" s="34"/>
      <c r="C72" s="34"/>
      <c r="D72" s="35"/>
      <c r="E72" s="35"/>
      <c r="F72" s="50"/>
      <c r="G72" s="44"/>
      <c r="H72" s="45"/>
    </row>
    <row r="73" spans="1:8" ht="15.75" thickBot="1" x14ac:dyDescent="0.3">
      <c r="B73" s="6"/>
      <c r="C73" s="6"/>
      <c r="D73" s="11"/>
      <c r="E73" s="10"/>
      <c r="F73" s="10"/>
      <c r="G73" s="51"/>
      <c r="H73" s="47"/>
    </row>
    <row r="74" spans="1:8" ht="19.5" thickBot="1" x14ac:dyDescent="0.35">
      <c r="B74" s="6"/>
      <c r="C74" s="286" t="s">
        <v>5</v>
      </c>
      <c r="D74" s="287"/>
      <c r="F74" s="10"/>
      <c r="G74" s="53"/>
      <c r="H74" s="53"/>
    </row>
    <row r="75" spans="1:8" ht="18.75" x14ac:dyDescent="0.3">
      <c r="B75" s="6"/>
      <c r="C75" s="129" t="s">
        <v>53</v>
      </c>
      <c r="D75" s="130" t="s">
        <v>6</v>
      </c>
      <c r="F75" s="10"/>
      <c r="G75" s="33"/>
      <c r="H75" s="33"/>
    </row>
    <row r="76" spans="1:8" ht="18.75" x14ac:dyDescent="0.3">
      <c r="B76" s="6"/>
      <c r="C76" s="13">
        <f>D63+D58+D53+D47+D33+D15</f>
        <v>63023.5</v>
      </c>
      <c r="D76" s="14">
        <f>F58+F53+F47+F33+F15+F63+E71</f>
        <v>5752336.7999999989</v>
      </c>
      <c r="F76" s="10"/>
    </row>
    <row r="77" spans="1:8" ht="18.75" x14ac:dyDescent="0.3">
      <c r="B77" s="6"/>
      <c r="C77" s="12"/>
      <c r="D77" s="31"/>
      <c r="E77" s="32"/>
      <c r="F77" s="10"/>
    </row>
    <row r="78" spans="1:8" x14ac:dyDescent="0.25">
      <c r="B78" s="6"/>
      <c r="C78" s="12"/>
      <c r="D78" s="7"/>
      <c r="E78" s="15" t="s">
        <v>12</v>
      </c>
      <c r="F78" s="16"/>
    </row>
    <row r="79" spans="1:8" x14ac:dyDescent="0.25">
      <c r="B79" s="2"/>
      <c r="C79" s="42"/>
      <c r="D79" s="42"/>
      <c r="E79" s="43"/>
      <c r="F79" s="42"/>
    </row>
    <row r="80" spans="1:8" x14ac:dyDescent="0.25">
      <c r="B80" s="46"/>
      <c r="C80" s="46"/>
      <c r="D80" s="46"/>
      <c r="E80" s="2"/>
      <c r="F80" s="51"/>
    </row>
    <row r="81" spans="2:6" x14ac:dyDescent="0.25">
      <c r="E81" s="48"/>
      <c r="F81" s="52"/>
    </row>
    <row r="92" spans="2:6" ht="15.75" x14ac:dyDescent="0.25">
      <c r="B92" s="237"/>
      <c r="C92" s="237"/>
      <c r="D92" s="237"/>
      <c r="E92" s="237"/>
    </row>
    <row r="93" spans="2:6" ht="18.75" thickBot="1" x14ac:dyDescent="0.3">
      <c r="B93" s="271" t="s">
        <v>11</v>
      </c>
      <c r="C93" s="271"/>
      <c r="D93" s="271"/>
      <c r="E93" s="271"/>
    </row>
    <row r="94" spans="2:6" ht="16.5" thickBot="1" x14ac:dyDescent="0.3">
      <c r="B94" s="106" t="s">
        <v>2</v>
      </c>
      <c r="C94" s="107" t="s">
        <v>1</v>
      </c>
      <c r="D94" s="108" t="s">
        <v>57</v>
      </c>
      <c r="E94" s="109" t="s">
        <v>13</v>
      </c>
    </row>
    <row r="95" spans="2:6" x14ac:dyDescent="0.25">
      <c r="B95" s="218">
        <v>46083</v>
      </c>
      <c r="C95" s="219" t="s">
        <v>97</v>
      </c>
      <c r="D95" s="143" t="s">
        <v>39</v>
      </c>
      <c r="E95" s="83">
        <v>6080</v>
      </c>
    </row>
    <row r="96" spans="2:6" x14ac:dyDescent="0.25">
      <c r="B96" s="218">
        <v>46083</v>
      </c>
      <c r="C96" s="91" t="s">
        <v>98</v>
      </c>
      <c r="D96" s="92" t="s">
        <v>39</v>
      </c>
      <c r="E96" s="67">
        <v>6031</v>
      </c>
    </row>
    <row r="97" spans="2:5" x14ac:dyDescent="0.25">
      <c r="B97" s="218">
        <v>46083</v>
      </c>
      <c r="C97" s="91" t="s">
        <v>99</v>
      </c>
      <c r="D97" s="92" t="s">
        <v>40</v>
      </c>
      <c r="E97" s="67">
        <v>2640</v>
      </c>
    </row>
    <row r="98" spans="2:5" x14ac:dyDescent="0.25">
      <c r="B98" s="218">
        <v>46083</v>
      </c>
      <c r="C98" s="148" t="s">
        <v>100</v>
      </c>
      <c r="D98" s="92" t="s">
        <v>40</v>
      </c>
      <c r="E98" s="67">
        <v>1104</v>
      </c>
    </row>
    <row r="99" spans="2:5" x14ac:dyDescent="0.25">
      <c r="B99" s="218">
        <v>46083</v>
      </c>
      <c r="C99" s="91" t="s">
        <v>101</v>
      </c>
      <c r="D99" s="92" t="s">
        <v>40</v>
      </c>
      <c r="E99" s="67">
        <v>528</v>
      </c>
    </row>
    <row r="100" spans="2:5" x14ac:dyDescent="0.25">
      <c r="B100" s="218">
        <v>46083</v>
      </c>
      <c r="C100" s="91" t="s">
        <v>102</v>
      </c>
      <c r="D100" s="92" t="s">
        <v>39</v>
      </c>
      <c r="E100" s="67">
        <v>6031</v>
      </c>
    </row>
    <row r="101" spans="2:5" x14ac:dyDescent="0.25">
      <c r="B101" s="218">
        <v>46083</v>
      </c>
      <c r="C101" s="91" t="s">
        <v>103</v>
      </c>
      <c r="D101" s="92" t="s">
        <v>104</v>
      </c>
      <c r="E101" s="67">
        <v>6305</v>
      </c>
    </row>
    <row r="102" spans="2:5" x14ac:dyDescent="0.25">
      <c r="B102" s="218">
        <v>46083</v>
      </c>
      <c r="C102" s="91" t="s">
        <v>105</v>
      </c>
      <c r="D102" s="92" t="s">
        <v>104</v>
      </c>
      <c r="E102" s="67">
        <v>6058</v>
      </c>
    </row>
    <row r="103" spans="2:5" x14ac:dyDescent="0.25">
      <c r="B103" s="218">
        <v>46083</v>
      </c>
      <c r="C103" s="91" t="s">
        <v>106</v>
      </c>
      <c r="D103" s="92" t="s">
        <v>37</v>
      </c>
      <c r="E103" s="67">
        <v>12742</v>
      </c>
    </row>
    <row r="104" spans="2:5" x14ac:dyDescent="0.25">
      <c r="B104" s="218">
        <v>46083</v>
      </c>
      <c r="C104" s="91" t="s">
        <v>107</v>
      </c>
      <c r="D104" s="92" t="s">
        <v>37</v>
      </c>
      <c r="E104" s="67">
        <v>11215</v>
      </c>
    </row>
    <row r="105" spans="2:5" x14ac:dyDescent="0.25">
      <c r="B105" s="218">
        <v>46083</v>
      </c>
      <c r="C105" s="91" t="s">
        <v>108</v>
      </c>
      <c r="D105" s="92" t="s">
        <v>37</v>
      </c>
      <c r="E105" s="67">
        <v>10710</v>
      </c>
    </row>
    <row r="106" spans="2:5" x14ac:dyDescent="0.25">
      <c r="B106" s="218">
        <v>46083</v>
      </c>
      <c r="C106" s="220" t="s">
        <v>109</v>
      </c>
      <c r="D106" s="92" t="s">
        <v>37</v>
      </c>
      <c r="E106" s="67">
        <v>8719838.0199999996</v>
      </c>
    </row>
    <row r="107" spans="2:5" x14ac:dyDescent="0.25">
      <c r="B107" s="218">
        <v>46083</v>
      </c>
      <c r="C107" s="91" t="s">
        <v>110</v>
      </c>
      <c r="D107" s="92" t="s">
        <v>62</v>
      </c>
      <c r="E107" s="67">
        <v>576</v>
      </c>
    </row>
    <row r="108" spans="2:5" x14ac:dyDescent="0.25">
      <c r="B108" s="218">
        <v>46083</v>
      </c>
      <c r="C108" s="91" t="s">
        <v>111</v>
      </c>
      <c r="D108" s="63" t="s">
        <v>48</v>
      </c>
      <c r="E108" s="67">
        <v>2045</v>
      </c>
    </row>
    <row r="109" spans="2:5" x14ac:dyDescent="0.25">
      <c r="B109" s="218">
        <v>46083</v>
      </c>
      <c r="C109" s="91" t="s">
        <v>112</v>
      </c>
      <c r="D109" s="63" t="s">
        <v>48</v>
      </c>
      <c r="E109" s="67">
        <v>1250</v>
      </c>
    </row>
    <row r="110" spans="2:5" x14ac:dyDescent="0.25">
      <c r="B110" s="218">
        <v>46083</v>
      </c>
      <c r="C110" s="91" t="s">
        <v>113</v>
      </c>
      <c r="D110" s="92" t="s">
        <v>39</v>
      </c>
      <c r="E110" s="67">
        <v>37128</v>
      </c>
    </row>
    <row r="111" spans="2:5" x14ac:dyDescent="0.25">
      <c r="B111" s="218">
        <v>46084</v>
      </c>
      <c r="C111" s="91" t="s">
        <v>114</v>
      </c>
      <c r="D111" s="92" t="s">
        <v>115</v>
      </c>
      <c r="E111" s="67">
        <v>4418</v>
      </c>
    </row>
    <row r="112" spans="2:5" x14ac:dyDescent="0.25">
      <c r="B112" s="218">
        <v>46084</v>
      </c>
      <c r="C112" s="91" t="s">
        <v>116</v>
      </c>
      <c r="D112" s="92" t="s">
        <v>31</v>
      </c>
      <c r="E112" s="67">
        <v>88923.33</v>
      </c>
    </row>
    <row r="113" spans="2:5" x14ac:dyDescent="0.25">
      <c r="B113" s="218">
        <v>46084</v>
      </c>
      <c r="C113" s="91" t="s">
        <v>117</v>
      </c>
      <c r="D113" s="92" t="s">
        <v>38</v>
      </c>
      <c r="E113" s="67">
        <v>1650</v>
      </c>
    </row>
    <row r="114" spans="2:5" x14ac:dyDescent="0.25">
      <c r="B114" s="218">
        <v>46084</v>
      </c>
      <c r="C114" s="91" t="s">
        <v>118</v>
      </c>
      <c r="D114" s="92" t="s">
        <v>48</v>
      </c>
      <c r="E114" s="67">
        <v>1670</v>
      </c>
    </row>
    <row r="115" spans="2:5" x14ac:dyDescent="0.25">
      <c r="B115" s="218">
        <v>46084</v>
      </c>
      <c r="C115" s="91" t="s">
        <v>119</v>
      </c>
      <c r="D115" s="92" t="s">
        <v>62</v>
      </c>
      <c r="E115" s="67">
        <v>437</v>
      </c>
    </row>
    <row r="116" spans="2:5" x14ac:dyDescent="0.25">
      <c r="B116" s="218">
        <v>46084</v>
      </c>
      <c r="C116" s="92" t="s">
        <v>120</v>
      </c>
      <c r="D116" s="92" t="s">
        <v>37</v>
      </c>
      <c r="E116" s="67">
        <v>13135</v>
      </c>
    </row>
    <row r="117" spans="2:5" x14ac:dyDescent="0.25">
      <c r="B117" s="221">
        <v>46084</v>
      </c>
      <c r="C117" s="92" t="s">
        <v>121</v>
      </c>
      <c r="D117" s="92" t="s">
        <v>37</v>
      </c>
      <c r="E117" s="67">
        <v>8924</v>
      </c>
    </row>
    <row r="118" spans="2:5" x14ac:dyDescent="0.25">
      <c r="B118" s="218">
        <v>46084</v>
      </c>
      <c r="C118" s="91" t="s">
        <v>122</v>
      </c>
      <c r="D118" s="92" t="s">
        <v>62</v>
      </c>
      <c r="E118" s="67">
        <v>9595</v>
      </c>
    </row>
    <row r="119" spans="2:5" x14ac:dyDescent="0.25">
      <c r="B119" s="218">
        <v>46084</v>
      </c>
      <c r="C119" s="91" t="s">
        <v>123</v>
      </c>
      <c r="D119" s="92" t="s">
        <v>62</v>
      </c>
      <c r="E119" s="67">
        <v>748</v>
      </c>
    </row>
    <row r="120" spans="2:5" x14ac:dyDescent="0.25">
      <c r="B120" s="218">
        <v>46085</v>
      </c>
      <c r="C120" s="91" t="s">
        <v>124</v>
      </c>
      <c r="D120" s="92" t="s">
        <v>125</v>
      </c>
      <c r="E120" s="67">
        <v>5026</v>
      </c>
    </row>
    <row r="121" spans="2:5" x14ac:dyDescent="0.25">
      <c r="B121" s="218">
        <v>46085</v>
      </c>
      <c r="C121" s="91" t="s">
        <v>126</v>
      </c>
      <c r="D121" s="92" t="s">
        <v>31</v>
      </c>
      <c r="E121" s="67">
        <v>196870</v>
      </c>
    </row>
    <row r="122" spans="2:5" x14ac:dyDescent="0.25">
      <c r="B122" s="218">
        <v>46085</v>
      </c>
      <c r="C122" s="91" t="s">
        <v>127</v>
      </c>
      <c r="D122" s="92" t="s">
        <v>125</v>
      </c>
      <c r="E122" s="67">
        <v>72630</v>
      </c>
    </row>
    <row r="123" spans="2:5" x14ac:dyDescent="0.25">
      <c r="B123" s="218">
        <v>46085</v>
      </c>
      <c r="C123" s="220" t="s">
        <v>128</v>
      </c>
      <c r="D123" s="92" t="s">
        <v>37</v>
      </c>
      <c r="E123" s="67">
        <v>10782415</v>
      </c>
    </row>
    <row r="124" spans="2:5" x14ac:dyDescent="0.25">
      <c r="B124" s="218">
        <v>46085</v>
      </c>
      <c r="C124" s="91" t="s">
        <v>129</v>
      </c>
      <c r="D124" s="92" t="s">
        <v>48</v>
      </c>
      <c r="E124" s="67">
        <v>1740</v>
      </c>
    </row>
    <row r="125" spans="2:5" x14ac:dyDescent="0.25">
      <c r="B125" s="218">
        <v>46085</v>
      </c>
      <c r="C125" s="91" t="s">
        <v>130</v>
      </c>
      <c r="D125" s="92" t="s">
        <v>40</v>
      </c>
      <c r="E125" s="67">
        <v>816</v>
      </c>
    </row>
    <row r="126" spans="2:5" x14ac:dyDescent="0.25">
      <c r="B126" s="218">
        <v>46085</v>
      </c>
      <c r="C126" s="91" t="s">
        <v>131</v>
      </c>
      <c r="D126" s="92" t="s">
        <v>40</v>
      </c>
      <c r="E126" s="81">
        <v>768</v>
      </c>
    </row>
    <row r="127" spans="2:5" x14ac:dyDescent="0.25">
      <c r="B127" s="218">
        <v>46085</v>
      </c>
      <c r="C127" s="91" t="s">
        <v>132</v>
      </c>
      <c r="D127" s="92" t="s">
        <v>37</v>
      </c>
      <c r="E127" s="67">
        <v>8982</v>
      </c>
    </row>
    <row r="128" spans="2:5" x14ac:dyDescent="0.25">
      <c r="B128" s="218">
        <v>46085</v>
      </c>
      <c r="C128" s="91" t="s">
        <v>133</v>
      </c>
      <c r="D128" s="93" t="s">
        <v>37</v>
      </c>
      <c r="E128" s="67">
        <v>14637</v>
      </c>
    </row>
    <row r="129" spans="2:5" x14ac:dyDescent="0.25">
      <c r="B129" s="218">
        <v>46085</v>
      </c>
      <c r="C129" s="91" t="s">
        <v>134</v>
      </c>
      <c r="D129" s="92" t="s">
        <v>62</v>
      </c>
      <c r="E129" s="67">
        <v>2100</v>
      </c>
    </row>
    <row r="130" spans="2:5" x14ac:dyDescent="0.25">
      <c r="B130" s="218">
        <v>46085</v>
      </c>
      <c r="C130" s="91" t="s">
        <v>135</v>
      </c>
      <c r="D130" s="92" t="s">
        <v>62</v>
      </c>
      <c r="E130" s="67">
        <v>7815</v>
      </c>
    </row>
    <row r="131" spans="2:5" x14ac:dyDescent="0.25">
      <c r="B131" s="218">
        <v>46086</v>
      </c>
      <c r="C131" s="91" t="s">
        <v>136</v>
      </c>
      <c r="D131" s="93" t="s">
        <v>31</v>
      </c>
      <c r="E131" s="67">
        <v>110815.18</v>
      </c>
    </row>
    <row r="132" spans="2:5" x14ac:dyDescent="0.25">
      <c r="B132" s="218">
        <v>46086</v>
      </c>
      <c r="C132" s="91" t="s">
        <v>137</v>
      </c>
      <c r="D132" s="93" t="s">
        <v>38</v>
      </c>
      <c r="E132" s="67">
        <v>8862</v>
      </c>
    </row>
    <row r="133" spans="2:5" x14ac:dyDescent="0.25">
      <c r="B133" s="218">
        <v>46086</v>
      </c>
      <c r="C133" s="91" t="s">
        <v>138</v>
      </c>
      <c r="D133" s="93" t="s">
        <v>38</v>
      </c>
      <c r="E133" s="67">
        <v>65282</v>
      </c>
    </row>
    <row r="134" spans="2:5" x14ac:dyDescent="0.25">
      <c r="B134" s="218">
        <v>46086</v>
      </c>
      <c r="C134" s="91" t="s">
        <v>139</v>
      </c>
      <c r="D134" s="93" t="s">
        <v>48</v>
      </c>
      <c r="E134" s="67">
        <v>2325</v>
      </c>
    </row>
    <row r="135" spans="2:5" x14ac:dyDescent="0.25">
      <c r="B135" s="218">
        <v>46086</v>
      </c>
      <c r="C135" s="91" t="s">
        <v>140</v>
      </c>
      <c r="D135" s="92" t="s">
        <v>39</v>
      </c>
      <c r="E135" s="67">
        <v>4323</v>
      </c>
    </row>
    <row r="136" spans="2:5" x14ac:dyDescent="0.25">
      <c r="B136" s="218">
        <v>46086</v>
      </c>
      <c r="C136" s="91" t="s">
        <v>141</v>
      </c>
      <c r="D136" s="92" t="s">
        <v>37</v>
      </c>
      <c r="E136" s="67">
        <v>14580</v>
      </c>
    </row>
    <row r="137" spans="2:5" x14ac:dyDescent="0.25">
      <c r="B137" s="218">
        <v>46086</v>
      </c>
      <c r="C137" s="91" t="s">
        <v>142</v>
      </c>
      <c r="D137" s="93" t="s">
        <v>37</v>
      </c>
      <c r="E137" s="67">
        <v>9225</v>
      </c>
    </row>
    <row r="138" spans="2:5" x14ac:dyDescent="0.25">
      <c r="B138" s="218">
        <v>411300</v>
      </c>
      <c r="C138" s="91" t="s">
        <v>143</v>
      </c>
      <c r="D138" s="93" t="s">
        <v>62</v>
      </c>
      <c r="E138" s="67">
        <v>16668</v>
      </c>
    </row>
    <row r="139" spans="2:5" x14ac:dyDescent="0.25">
      <c r="B139" s="218">
        <v>46087</v>
      </c>
      <c r="C139" s="98" t="s">
        <v>144</v>
      </c>
      <c r="D139" s="94" t="s">
        <v>39</v>
      </c>
      <c r="E139" s="81">
        <v>5929</v>
      </c>
    </row>
    <row r="140" spans="2:5" x14ac:dyDescent="0.25">
      <c r="B140" s="218">
        <v>46087</v>
      </c>
      <c r="C140" s="98" t="s">
        <v>145</v>
      </c>
      <c r="D140" s="94" t="s">
        <v>39</v>
      </c>
      <c r="E140" s="81">
        <v>5929</v>
      </c>
    </row>
    <row r="141" spans="2:5" x14ac:dyDescent="0.25">
      <c r="B141" s="218">
        <v>46087</v>
      </c>
      <c r="C141" s="98" t="s">
        <v>146</v>
      </c>
      <c r="D141" s="94" t="s">
        <v>39</v>
      </c>
      <c r="E141" s="81">
        <v>4500</v>
      </c>
    </row>
    <row r="142" spans="2:5" x14ac:dyDescent="0.25">
      <c r="B142" s="218">
        <v>46087</v>
      </c>
      <c r="C142" s="98" t="s">
        <v>147</v>
      </c>
      <c r="D142" s="94" t="s">
        <v>39</v>
      </c>
      <c r="E142" s="81">
        <v>10671</v>
      </c>
    </row>
    <row r="143" spans="2:5" x14ac:dyDescent="0.25">
      <c r="B143" s="218">
        <v>46087</v>
      </c>
      <c r="C143" s="91" t="s">
        <v>148</v>
      </c>
      <c r="D143" s="93" t="s">
        <v>31</v>
      </c>
      <c r="E143" s="67">
        <v>48220.67</v>
      </c>
    </row>
    <row r="144" spans="2:5" x14ac:dyDescent="0.25">
      <c r="B144" s="218">
        <v>46087</v>
      </c>
      <c r="C144" s="91" t="s">
        <v>149</v>
      </c>
      <c r="D144" s="92" t="s">
        <v>115</v>
      </c>
      <c r="E144" s="67">
        <v>2072</v>
      </c>
    </row>
    <row r="145" spans="2:5" x14ac:dyDescent="0.25">
      <c r="B145" s="218">
        <v>46087</v>
      </c>
      <c r="C145" s="91" t="s">
        <v>150</v>
      </c>
      <c r="D145" s="92" t="s">
        <v>38</v>
      </c>
      <c r="E145" s="67">
        <v>575</v>
      </c>
    </row>
    <row r="146" spans="2:5" x14ac:dyDescent="0.25">
      <c r="B146" s="218">
        <v>46087</v>
      </c>
      <c r="C146" s="91" t="s">
        <v>151</v>
      </c>
      <c r="D146" s="93" t="s">
        <v>37</v>
      </c>
      <c r="E146" s="67">
        <v>15650</v>
      </c>
    </row>
    <row r="147" spans="2:5" x14ac:dyDescent="0.25">
      <c r="B147" s="218">
        <v>46087</v>
      </c>
      <c r="C147" s="91" t="s">
        <v>152</v>
      </c>
      <c r="D147" s="93" t="s">
        <v>37</v>
      </c>
      <c r="E147" s="67">
        <v>8290</v>
      </c>
    </row>
    <row r="148" spans="2:5" x14ac:dyDescent="0.25">
      <c r="B148" s="218">
        <v>46087</v>
      </c>
      <c r="C148" s="91" t="s">
        <v>153</v>
      </c>
      <c r="D148" s="93" t="s">
        <v>125</v>
      </c>
      <c r="E148" s="67">
        <v>12206.36</v>
      </c>
    </row>
    <row r="149" spans="2:5" x14ac:dyDescent="0.25">
      <c r="B149" s="218">
        <v>46087</v>
      </c>
      <c r="C149" s="91" t="s">
        <v>154</v>
      </c>
      <c r="D149" s="92" t="s">
        <v>62</v>
      </c>
      <c r="E149" s="67">
        <v>480</v>
      </c>
    </row>
    <row r="150" spans="2:5" x14ac:dyDescent="0.25">
      <c r="B150" s="218">
        <v>46087</v>
      </c>
      <c r="C150" s="91" t="s">
        <v>155</v>
      </c>
      <c r="D150" s="97" t="s">
        <v>37</v>
      </c>
      <c r="E150" s="67">
        <v>881160</v>
      </c>
    </row>
    <row r="151" spans="2:5" x14ac:dyDescent="0.25">
      <c r="B151" s="221">
        <v>46090</v>
      </c>
      <c r="C151" s="91" t="s">
        <v>156</v>
      </c>
      <c r="D151" s="63" t="s">
        <v>31</v>
      </c>
      <c r="E151" s="67">
        <v>165796.47</v>
      </c>
    </row>
    <row r="152" spans="2:5" x14ac:dyDescent="0.25">
      <c r="B152" s="218">
        <v>46090</v>
      </c>
      <c r="C152" s="91" t="s">
        <v>157</v>
      </c>
      <c r="D152" s="92" t="s">
        <v>40</v>
      </c>
      <c r="E152" s="67">
        <v>6200</v>
      </c>
    </row>
    <row r="153" spans="2:5" x14ac:dyDescent="0.25">
      <c r="B153" s="218">
        <v>46090</v>
      </c>
      <c r="C153" s="91" t="s">
        <v>158</v>
      </c>
      <c r="D153" s="92" t="s">
        <v>40</v>
      </c>
      <c r="E153" s="67">
        <v>576</v>
      </c>
    </row>
    <row r="154" spans="2:5" x14ac:dyDescent="0.25">
      <c r="B154" s="218">
        <v>46090</v>
      </c>
      <c r="C154" s="91" t="s">
        <v>159</v>
      </c>
      <c r="D154" s="92" t="s">
        <v>40</v>
      </c>
      <c r="E154" s="67">
        <v>192</v>
      </c>
    </row>
    <row r="155" spans="2:5" x14ac:dyDescent="0.25">
      <c r="B155" s="218">
        <v>46090</v>
      </c>
      <c r="C155" s="91" t="s">
        <v>160</v>
      </c>
      <c r="D155" s="92" t="s">
        <v>31</v>
      </c>
      <c r="E155" s="67">
        <v>47169.73</v>
      </c>
    </row>
    <row r="156" spans="2:5" x14ac:dyDescent="0.25">
      <c r="B156" s="218">
        <v>46090</v>
      </c>
      <c r="C156" s="91" t="s">
        <v>161</v>
      </c>
      <c r="D156" s="63" t="s">
        <v>37</v>
      </c>
      <c r="E156" s="67">
        <v>866150.9</v>
      </c>
    </row>
    <row r="157" spans="2:5" x14ac:dyDescent="0.25">
      <c r="B157" s="218">
        <v>46090</v>
      </c>
      <c r="C157" s="220" t="s">
        <v>162</v>
      </c>
      <c r="D157" s="92" t="s">
        <v>37</v>
      </c>
      <c r="E157" s="67">
        <v>6237870.4000000004</v>
      </c>
    </row>
    <row r="158" spans="2:5" x14ac:dyDescent="0.25">
      <c r="B158" s="218">
        <v>46090</v>
      </c>
      <c r="C158" s="91" t="s">
        <v>163</v>
      </c>
      <c r="D158" s="63" t="s">
        <v>115</v>
      </c>
      <c r="E158" s="67">
        <v>13166</v>
      </c>
    </row>
    <row r="159" spans="2:5" x14ac:dyDescent="0.25">
      <c r="B159" s="218">
        <v>46090</v>
      </c>
      <c r="C159" s="91" t="s">
        <v>164</v>
      </c>
      <c r="D159" s="63" t="s">
        <v>115</v>
      </c>
      <c r="E159" s="67">
        <v>33964.639999999999</v>
      </c>
    </row>
    <row r="160" spans="2:5" x14ac:dyDescent="0.25">
      <c r="B160" s="218">
        <v>46090</v>
      </c>
      <c r="C160" s="91" t="s">
        <v>165</v>
      </c>
      <c r="D160" s="92" t="s">
        <v>115</v>
      </c>
      <c r="E160" s="67">
        <v>2125</v>
      </c>
    </row>
    <row r="161" spans="2:5" x14ac:dyDescent="0.25">
      <c r="B161" s="218">
        <v>46090</v>
      </c>
      <c r="C161" s="91" t="s">
        <v>166</v>
      </c>
      <c r="D161" s="63" t="s">
        <v>38</v>
      </c>
      <c r="E161" s="67">
        <v>3393</v>
      </c>
    </row>
    <row r="162" spans="2:5" x14ac:dyDescent="0.25">
      <c r="B162" s="218">
        <v>46090</v>
      </c>
      <c r="C162" s="91" t="s">
        <v>167</v>
      </c>
      <c r="D162" s="63" t="s">
        <v>125</v>
      </c>
      <c r="E162" s="67">
        <v>15010.47</v>
      </c>
    </row>
    <row r="163" spans="2:5" x14ac:dyDescent="0.25">
      <c r="B163" s="218">
        <v>46090</v>
      </c>
      <c r="C163" s="91" t="s">
        <v>168</v>
      </c>
      <c r="D163" s="63" t="s">
        <v>37</v>
      </c>
      <c r="E163" s="67">
        <v>11520</v>
      </c>
    </row>
    <row r="164" spans="2:5" x14ac:dyDescent="0.25">
      <c r="B164" s="218">
        <v>46090</v>
      </c>
      <c r="C164" s="91" t="s">
        <v>169</v>
      </c>
      <c r="D164" s="63" t="s">
        <v>37</v>
      </c>
      <c r="E164" s="67">
        <v>10035</v>
      </c>
    </row>
    <row r="165" spans="2:5" x14ac:dyDescent="0.25">
      <c r="B165" s="218">
        <v>46090</v>
      </c>
      <c r="C165" s="91" t="s">
        <v>170</v>
      </c>
      <c r="D165" s="63" t="s">
        <v>37</v>
      </c>
      <c r="E165" s="67">
        <v>11420</v>
      </c>
    </row>
    <row r="166" spans="2:5" x14ac:dyDescent="0.25">
      <c r="B166" s="218">
        <v>46091</v>
      </c>
      <c r="C166" s="91" t="s">
        <v>171</v>
      </c>
      <c r="D166" s="63" t="s">
        <v>37</v>
      </c>
      <c r="E166" s="67">
        <v>268214.53000000003</v>
      </c>
    </row>
    <row r="167" spans="2:5" x14ac:dyDescent="0.25">
      <c r="B167" s="218">
        <v>46091</v>
      </c>
      <c r="C167" s="91" t="s">
        <v>172</v>
      </c>
      <c r="D167" s="63" t="s">
        <v>31</v>
      </c>
      <c r="E167" s="67">
        <v>75979.679999999993</v>
      </c>
    </row>
    <row r="168" spans="2:5" x14ac:dyDescent="0.25">
      <c r="B168" s="218">
        <v>46091</v>
      </c>
      <c r="C168" s="91" t="s">
        <v>173</v>
      </c>
      <c r="D168" s="63" t="s">
        <v>62</v>
      </c>
      <c r="E168" s="67">
        <v>3456</v>
      </c>
    </row>
    <row r="169" spans="2:5" x14ac:dyDescent="0.25">
      <c r="B169" s="221">
        <v>46091</v>
      </c>
      <c r="C169" s="91" t="s">
        <v>174</v>
      </c>
      <c r="D169" s="92" t="s">
        <v>39</v>
      </c>
      <c r="E169" s="67">
        <v>11554</v>
      </c>
    </row>
    <row r="170" spans="2:5" x14ac:dyDescent="0.25">
      <c r="B170" s="218">
        <v>46091</v>
      </c>
      <c r="C170" s="91" t="s">
        <v>175</v>
      </c>
      <c r="D170" s="92" t="s">
        <v>40</v>
      </c>
      <c r="E170" s="67">
        <v>3000</v>
      </c>
    </row>
    <row r="171" spans="2:5" x14ac:dyDescent="0.25">
      <c r="B171" s="218">
        <v>46091</v>
      </c>
      <c r="C171" s="91" t="s">
        <v>176</v>
      </c>
      <c r="D171" s="63" t="s">
        <v>40</v>
      </c>
      <c r="E171" s="67">
        <v>8745</v>
      </c>
    </row>
    <row r="172" spans="2:5" x14ac:dyDescent="0.25">
      <c r="B172" s="221">
        <v>46091</v>
      </c>
      <c r="C172" s="91" t="s">
        <v>177</v>
      </c>
      <c r="D172" s="63" t="s">
        <v>37</v>
      </c>
      <c r="E172" s="67">
        <v>7936</v>
      </c>
    </row>
    <row r="173" spans="2:5" x14ac:dyDescent="0.25">
      <c r="B173" s="221">
        <v>46091</v>
      </c>
      <c r="C173" s="91" t="s">
        <v>178</v>
      </c>
      <c r="D173" s="215" t="s">
        <v>37</v>
      </c>
      <c r="E173" s="216">
        <v>14927</v>
      </c>
    </row>
    <row r="174" spans="2:5" x14ac:dyDescent="0.25">
      <c r="B174" s="221">
        <v>46091</v>
      </c>
      <c r="C174" s="91" t="s">
        <v>179</v>
      </c>
      <c r="D174" s="63" t="s">
        <v>62</v>
      </c>
      <c r="E174" s="67">
        <v>1632</v>
      </c>
    </row>
    <row r="175" spans="2:5" x14ac:dyDescent="0.25">
      <c r="B175" s="222">
        <v>46092</v>
      </c>
      <c r="C175" s="223" t="s">
        <v>180</v>
      </c>
      <c r="D175" s="63" t="s">
        <v>37</v>
      </c>
      <c r="E175" s="67">
        <v>4000000</v>
      </c>
    </row>
    <row r="176" spans="2:5" x14ac:dyDescent="0.25">
      <c r="B176" s="221">
        <v>46092</v>
      </c>
      <c r="C176" s="102" t="s">
        <v>181</v>
      </c>
      <c r="D176" s="63" t="s">
        <v>115</v>
      </c>
      <c r="E176" s="144">
        <v>6742</v>
      </c>
    </row>
    <row r="177" spans="2:5" x14ac:dyDescent="0.25">
      <c r="B177" s="221">
        <v>46092</v>
      </c>
      <c r="C177" s="102" t="s">
        <v>182</v>
      </c>
      <c r="D177" s="63" t="s">
        <v>31</v>
      </c>
      <c r="E177" s="144">
        <v>168139.68</v>
      </c>
    </row>
    <row r="178" spans="2:5" x14ac:dyDescent="0.25">
      <c r="B178" s="222">
        <v>46092</v>
      </c>
      <c r="C178" s="102" t="s">
        <v>183</v>
      </c>
      <c r="D178" s="63" t="s">
        <v>38</v>
      </c>
      <c r="E178" s="144">
        <v>525</v>
      </c>
    </row>
    <row r="179" spans="2:5" x14ac:dyDescent="0.25">
      <c r="B179" s="222">
        <v>46092</v>
      </c>
      <c r="C179" s="91" t="s">
        <v>184</v>
      </c>
      <c r="D179" s="63" t="s">
        <v>38</v>
      </c>
      <c r="E179" s="67">
        <v>29250</v>
      </c>
    </row>
    <row r="180" spans="2:5" x14ac:dyDescent="0.25">
      <c r="B180" s="222">
        <v>46092</v>
      </c>
      <c r="C180" s="91" t="s">
        <v>185</v>
      </c>
      <c r="D180" s="63" t="s">
        <v>38</v>
      </c>
      <c r="E180" s="67">
        <v>14850</v>
      </c>
    </row>
    <row r="181" spans="2:5" x14ac:dyDescent="0.25">
      <c r="B181" s="222">
        <v>46092</v>
      </c>
      <c r="C181" s="91" t="s">
        <v>186</v>
      </c>
      <c r="D181" s="63" t="s">
        <v>38</v>
      </c>
      <c r="E181" s="67">
        <v>500</v>
      </c>
    </row>
    <row r="182" spans="2:5" x14ac:dyDescent="0.25">
      <c r="B182" s="222">
        <v>46092</v>
      </c>
      <c r="C182" s="91" t="s">
        <v>187</v>
      </c>
      <c r="D182" s="92" t="s">
        <v>40</v>
      </c>
      <c r="E182" s="67">
        <v>450</v>
      </c>
    </row>
    <row r="183" spans="2:5" x14ac:dyDescent="0.25">
      <c r="B183" s="222">
        <v>46092</v>
      </c>
      <c r="C183" s="91" t="s">
        <v>188</v>
      </c>
      <c r="D183" s="92" t="s">
        <v>37</v>
      </c>
      <c r="E183" s="67">
        <v>14064</v>
      </c>
    </row>
    <row r="184" spans="2:5" x14ac:dyDescent="0.25">
      <c r="B184" s="222">
        <v>46092</v>
      </c>
      <c r="C184" s="91" t="s">
        <v>189</v>
      </c>
      <c r="D184" s="92" t="s">
        <v>37</v>
      </c>
      <c r="E184" s="67">
        <v>8730</v>
      </c>
    </row>
    <row r="185" spans="2:5" x14ac:dyDescent="0.25">
      <c r="B185" s="222">
        <v>46092</v>
      </c>
      <c r="C185" s="91" t="s">
        <v>190</v>
      </c>
      <c r="D185" s="92" t="s">
        <v>62</v>
      </c>
      <c r="E185" s="67">
        <v>1440</v>
      </c>
    </row>
    <row r="186" spans="2:5" x14ac:dyDescent="0.25">
      <c r="B186" s="222">
        <v>46093</v>
      </c>
      <c r="C186" s="91" t="s">
        <v>191</v>
      </c>
      <c r="D186" s="92" t="s">
        <v>31</v>
      </c>
      <c r="E186" s="67">
        <v>5516</v>
      </c>
    </row>
    <row r="187" spans="2:5" x14ac:dyDescent="0.25">
      <c r="B187" s="222">
        <v>46093</v>
      </c>
      <c r="C187" s="91" t="s">
        <v>192</v>
      </c>
      <c r="D187" s="63" t="s">
        <v>31</v>
      </c>
      <c r="E187" s="67">
        <v>106974</v>
      </c>
    </row>
    <row r="188" spans="2:5" x14ac:dyDescent="0.25">
      <c r="B188" s="222">
        <v>46093</v>
      </c>
      <c r="C188" s="91" t="s">
        <v>193</v>
      </c>
      <c r="D188" s="63" t="s">
        <v>38</v>
      </c>
      <c r="E188" s="67">
        <v>22597</v>
      </c>
    </row>
    <row r="189" spans="2:5" x14ac:dyDescent="0.25">
      <c r="B189" s="222">
        <v>46093</v>
      </c>
      <c r="C189" s="91" t="s">
        <v>194</v>
      </c>
      <c r="D189" s="63" t="s">
        <v>37</v>
      </c>
      <c r="E189" s="67">
        <v>8170</v>
      </c>
    </row>
    <row r="190" spans="2:5" x14ac:dyDescent="0.25">
      <c r="B190" s="222">
        <v>46093</v>
      </c>
      <c r="C190" s="91" t="s">
        <v>195</v>
      </c>
      <c r="D190" s="63" t="s">
        <v>37</v>
      </c>
      <c r="E190" s="67">
        <v>13575</v>
      </c>
    </row>
    <row r="191" spans="2:5" x14ac:dyDescent="0.25">
      <c r="B191" s="222">
        <v>46093</v>
      </c>
      <c r="C191" s="91" t="s">
        <v>196</v>
      </c>
      <c r="D191" s="63" t="s">
        <v>62</v>
      </c>
      <c r="E191" s="67">
        <v>6414</v>
      </c>
    </row>
    <row r="192" spans="2:5" x14ac:dyDescent="0.25">
      <c r="B192" s="222">
        <v>46094</v>
      </c>
      <c r="C192" s="91" t="s">
        <v>197</v>
      </c>
      <c r="D192" s="92" t="s">
        <v>31</v>
      </c>
      <c r="E192" s="67">
        <v>71553.320000000007</v>
      </c>
    </row>
    <row r="193" spans="2:5" x14ac:dyDescent="0.25">
      <c r="B193" s="222">
        <v>46094</v>
      </c>
      <c r="C193" s="91" t="s">
        <v>198</v>
      </c>
      <c r="D193" s="92" t="s">
        <v>73</v>
      </c>
      <c r="E193" s="67">
        <v>5600</v>
      </c>
    </row>
    <row r="194" spans="2:5" x14ac:dyDescent="0.25">
      <c r="B194" s="222">
        <v>46094</v>
      </c>
      <c r="C194" s="91" t="s">
        <v>199</v>
      </c>
      <c r="D194" s="63" t="s">
        <v>115</v>
      </c>
      <c r="E194" s="67">
        <v>8575</v>
      </c>
    </row>
    <row r="195" spans="2:5" x14ac:dyDescent="0.25">
      <c r="B195" s="222">
        <v>46094</v>
      </c>
      <c r="C195" s="91" t="s">
        <v>200</v>
      </c>
      <c r="D195" s="63" t="s">
        <v>38</v>
      </c>
      <c r="E195" s="67">
        <v>975</v>
      </c>
    </row>
    <row r="196" spans="2:5" x14ac:dyDescent="0.25">
      <c r="B196" s="222">
        <v>46094</v>
      </c>
      <c r="C196" s="91" t="s">
        <v>201</v>
      </c>
      <c r="D196" s="63" t="s">
        <v>39</v>
      </c>
      <c r="E196" s="67">
        <v>6089</v>
      </c>
    </row>
    <row r="197" spans="2:5" x14ac:dyDescent="0.25">
      <c r="B197" s="222">
        <v>46094</v>
      </c>
      <c r="C197" s="91" t="s">
        <v>202</v>
      </c>
      <c r="D197" s="63" t="s">
        <v>39</v>
      </c>
      <c r="E197" s="67">
        <v>6089</v>
      </c>
    </row>
    <row r="198" spans="2:5" x14ac:dyDescent="0.25">
      <c r="B198" s="222">
        <v>46094</v>
      </c>
      <c r="C198" s="91" t="s">
        <v>203</v>
      </c>
      <c r="D198" s="63" t="s">
        <v>37</v>
      </c>
      <c r="E198" s="67">
        <v>13990</v>
      </c>
    </row>
    <row r="199" spans="2:5" x14ac:dyDescent="0.25">
      <c r="B199" s="222">
        <v>46094</v>
      </c>
      <c r="C199" s="91" t="s">
        <v>204</v>
      </c>
      <c r="D199" s="63" t="s">
        <v>37</v>
      </c>
      <c r="E199" s="67">
        <v>9165</v>
      </c>
    </row>
    <row r="200" spans="2:5" x14ac:dyDescent="0.25">
      <c r="B200" s="222">
        <v>46094</v>
      </c>
      <c r="C200" s="91" t="s">
        <v>205</v>
      </c>
      <c r="D200" s="63" t="s">
        <v>62</v>
      </c>
      <c r="E200" s="67">
        <v>17369</v>
      </c>
    </row>
    <row r="201" spans="2:5" x14ac:dyDescent="0.25">
      <c r="B201" s="222">
        <v>46097</v>
      </c>
      <c r="C201" s="91" t="s">
        <v>206</v>
      </c>
      <c r="D201" s="63" t="s">
        <v>31</v>
      </c>
      <c r="E201" s="67">
        <v>1208224.28</v>
      </c>
    </row>
    <row r="202" spans="2:5" x14ac:dyDescent="0.25">
      <c r="B202" s="222">
        <v>46097</v>
      </c>
      <c r="C202" s="91" t="s">
        <v>207</v>
      </c>
      <c r="D202" s="63" t="s">
        <v>31</v>
      </c>
      <c r="E202" s="67">
        <v>235591.17</v>
      </c>
    </row>
    <row r="203" spans="2:5" x14ac:dyDescent="0.25">
      <c r="B203" s="222">
        <v>46097</v>
      </c>
      <c r="C203" s="91" t="s">
        <v>208</v>
      </c>
      <c r="D203" s="92" t="s">
        <v>41</v>
      </c>
      <c r="E203" s="67">
        <v>68940</v>
      </c>
    </row>
    <row r="204" spans="2:5" x14ac:dyDescent="0.25">
      <c r="B204" s="222">
        <v>46097</v>
      </c>
      <c r="C204" s="98" t="s">
        <v>209</v>
      </c>
      <c r="D204" s="92" t="s">
        <v>125</v>
      </c>
      <c r="E204" s="81">
        <v>3320</v>
      </c>
    </row>
    <row r="205" spans="2:5" x14ac:dyDescent="0.25">
      <c r="B205" s="222">
        <v>46097</v>
      </c>
      <c r="C205" s="91" t="s">
        <v>210</v>
      </c>
      <c r="D205" s="63" t="s">
        <v>125</v>
      </c>
      <c r="E205" s="81">
        <v>1926</v>
      </c>
    </row>
    <row r="206" spans="2:5" x14ac:dyDescent="0.25">
      <c r="B206" s="222">
        <v>46097</v>
      </c>
      <c r="C206" s="63" t="s">
        <v>211</v>
      </c>
      <c r="D206" s="63" t="s">
        <v>31</v>
      </c>
      <c r="E206" s="224">
        <v>81179.289999999994</v>
      </c>
    </row>
    <row r="207" spans="2:5" x14ac:dyDescent="0.25">
      <c r="B207" s="222">
        <v>46097</v>
      </c>
      <c r="C207" s="63" t="s">
        <v>212</v>
      </c>
      <c r="D207" s="63" t="s">
        <v>37</v>
      </c>
      <c r="E207" s="224">
        <v>15712268.199999999</v>
      </c>
    </row>
    <row r="208" spans="2:5" x14ac:dyDescent="0.25">
      <c r="B208" s="222">
        <v>46097</v>
      </c>
      <c r="C208" s="63" t="s">
        <v>213</v>
      </c>
      <c r="D208" s="63" t="s">
        <v>37</v>
      </c>
      <c r="E208" s="224">
        <v>277633.5</v>
      </c>
    </row>
    <row r="209" spans="2:5" x14ac:dyDescent="0.25">
      <c r="B209" s="222">
        <v>46097</v>
      </c>
      <c r="C209" s="63" t="s">
        <v>214</v>
      </c>
      <c r="D209" s="63" t="s">
        <v>115</v>
      </c>
      <c r="E209" s="224">
        <v>1849</v>
      </c>
    </row>
    <row r="210" spans="2:5" x14ac:dyDescent="0.25">
      <c r="B210" s="222">
        <v>46097</v>
      </c>
      <c r="C210" s="63" t="s">
        <v>215</v>
      </c>
      <c r="D210" s="63" t="s">
        <v>38</v>
      </c>
      <c r="E210" s="224">
        <v>575</v>
      </c>
    </row>
    <row r="211" spans="2:5" x14ac:dyDescent="0.25">
      <c r="B211" s="222">
        <v>46097</v>
      </c>
      <c r="C211" s="63" t="s">
        <v>216</v>
      </c>
      <c r="D211" s="63" t="s">
        <v>37</v>
      </c>
      <c r="E211" s="224">
        <v>10250</v>
      </c>
    </row>
    <row r="212" spans="2:5" x14ac:dyDescent="0.25">
      <c r="B212" s="222">
        <v>46097</v>
      </c>
      <c r="C212" s="63" t="s">
        <v>217</v>
      </c>
      <c r="D212" s="63" t="s">
        <v>37</v>
      </c>
      <c r="E212" s="224">
        <v>10735</v>
      </c>
    </row>
    <row r="213" spans="2:5" x14ac:dyDescent="0.25">
      <c r="B213" s="222">
        <v>46097</v>
      </c>
      <c r="C213" s="63" t="s">
        <v>218</v>
      </c>
      <c r="D213" s="63" t="s">
        <v>37</v>
      </c>
      <c r="E213" s="224">
        <v>11666</v>
      </c>
    </row>
    <row r="214" spans="2:5" x14ac:dyDescent="0.25">
      <c r="B214" s="222">
        <v>46097</v>
      </c>
      <c r="C214" s="63" t="s">
        <v>219</v>
      </c>
      <c r="D214" s="63" t="s">
        <v>48</v>
      </c>
      <c r="E214" s="224">
        <v>1510</v>
      </c>
    </row>
    <row r="215" spans="2:5" x14ac:dyDescent="0.25">
      <c r="B215" s="222">
        <v>46097</v>
      </c>
      <c r="C215" s="63" t="s">
        <v>220</v>
      </c>
      <c r="D215" s="63" t="s">
        <v>48</v>
      </c>
      <c r="E215" s="224">
        <v>1945</v>
      </c>
    </row>
    <row r="216" spans="2:5" x14ac:dyDescent="0.25">
      <c r="B216" s="222">
        <v>46097</v>
      </c>
      <c r="C216" s="63" t="s">
        <v>219</v>
      </c>
      <c r="D216" s="63" t="s">
        <v>48</v>
      </c>
      <c r="E216" s="224">
        <v>1510</v>
      </c>
    </row>
    <row r="217" spans="2:5" x14ac:dyDescent="0.25">
      <c r="B217" s="222">
        <v>46097</v>
      </c>
      <c r="C217" s="63" t="s">
        <v>221</v>
      </c>
      <c r="D217" s="63" t="s">
        <v>48</v>
      </c>
      <c r="E217" s="224">
        <v>1945</v>
      </c>
    </row>
    <row r="218" spans="2:5" x14ac:dyDescent="0.25">
      <c r="B218" s="222">
        <v>46097</v>
      </c>
      <c r="C218" s="63" t="s">
        <v>222</v>
      </c>
      <c r="D218" s="63" t="s">
        <v>62</v>
      </c>
      <c r="E218" s="83">
        <v>1200</v>
      </c>
    </row>
    <row r="219" spans="2:5" x14ac:dyDescent="0.25">
      <c r="B219" s="222">
        <v>46098</v>
      </c>
      <c r="C219" s="91" t="s">
        <v>223</v>
      </c>
      <c r="D219" s="63" t="s">
        <v>37</v>
      </c>
      <c r="E219" s="67">
        <v>3467482.4</v>
      </c>
    </row>
    <row r="220" spans="2:5" x14ac:dyDescent="0.25">
      <c r="B220" s="222">
        <v>46098</v>
      </c>
      <c r="C220" s="91" t="s">
        <v>224</v>
      </c>
      <c r="D220" s="63" t="s">
        <v>31</v>
      </c>
      <c r="E220" s="67">
        <v>131551.01999999999</v>
      </c>
    </row>
    <row r="221" spans="2:5" x14ac:dyDescent="0.25">
      <c r="B221" s="222">
        <v>46098</v>
      </c>
      <c r="C221" s="91" t="s">
        <v>66</v>
      </c>
      <c r="D221" s="63" t="s">
        <v>115</v>
      </c>
      <c r="E221" s="67">
        <v>609</v>
      </c>
    </row>
    <row r="222" spans="2:5" x14ac:dyDescent="0.25">
      <c r="B222" s="222">
        <v>46098</v>
      </c>
      <c r="C222" s="91" t="s">
        <v>225</v>
      </c>
      <c r="D222" s="63" t="s">
        <v>31</v>
      </c>
      <c r="E222" s="67">
        <v>1300</v>
      </c>
    </row>
    <row r="223" spans="2:5" x14ac:dyDescent="0.25">
      <c r="B223" s="222">
        <v>46098</v>
      </c>
      <c r="C223" s="91" t="s">
        <v>72</v>
      </c>
      <c r="D223" s="63" t="s">
        <v>37</v>
      </c>
      <c r="E223" s="67">
        <v>15379</v>
      </c>
    </row>
    <row r="224" spans="2:5" x14ac:dyDescent="0.25">
      <c r="B224" s="222">
        <v>46098</v>
      </c>
      <c r="C224" s="91" t="s">
        <v>226</v>
      </c>
      <c r="D224" s="63" t="s">
        <v>37</v>
      </c>
      <c r="E224" s="67">
        <v>9000</v>
      </c>
    </row>
    <row r="225" spans="2:5" x14ac:dyDescent="0.25">
      <c r="B225" s="222">
        <v>46099</v>
      </c>
      <c r="C225" s="91" t="s">
        <v>227</v>
      </c>
      <c r="D225" s="63" t="s">
        <v>31</v>
      </c>
      <c r="E225" s="67">
        <v>149087.17000000001</v>
      </c>
    </row>
    <row r="226" spans="2:5" x14ac:dyDescent="0.25">
      <c r="B226" s="222">
        <v>46099</v>
      </c>
      <c r="C226" s="91" t="s">
        <v>228</v>
      </c>
      <c r="D226" s="63" t="s">
        <v>37</v>
      </c>
      <c r="E226" s="67">
        <v>15650</v>
      </c>
    </row>
    <row r="227" spans="2:5" x14ac:dyDescent="0.25">
      <c r="B227" s="222">
        <v>46099</v>
      </c>
      <c r="C227" s="91" t="s">
        <v>229</v>
      </c>
      <c r="D227" s="63" t="s">
        <v>115</v>
      </c>
      <c r="E227" s="67">
        <v>1800</v>
      </c>
    </row>
    <row r="228" spans="2:5" x14ac:dyDescent="0.25">
      <c r="B228" s="222">
        <v>46099</v>
      </c>
      <c r="C228" s="91" t="s">
        <v>230</v>
      </c>
      <c r="D228" s="63" t="s">
        <v>38</v>
      </c>
      <c r="E228" s="67">
        <v>10359</v>
      </c>
    </row>
    <row r="229" spans="2:5" x14ac:dyDescent="0.25">
      <c r="B229" s="222">
        <v>46099</v>
      </c>
      <c r="C229" s="91" t="s">
        <v>231</v>
      </c>
      <c r="D229" s="63" t="s">
        <v>40</v>
      </c>
      <c r="E229" s="67">
        <v>2436</v>
      </c>
    </row>
    <row r="230" spans="2:5" x14ac:dyDescent="0.25">
      <c r="B230" s="222">
        <v>46099</v>
      </c>
      <c r="C230" s="91" t="s">
        <v>232</v>
      </c>
      <c r="D230" s="63" t="s">
        <v>40</v>
      </c>
      <c r="E230" s="67">
        <v>192</v>
      </c>
    </row>
    <row r="231" spans="2:5" x14ac:dyDescent="0.25">
      <c r="B231" s="222">
        <v>46099</v>
      </c>
      <c r="C231" s="91" t="s">
        <v>233</v>
      </c>
      <c r="D231" s="63" t="s">
        <v>40</v>
      </c>
      <c r="E231" s="67">
        <v>1008</v>
      </c>
    </row>
    <row r="232" spans="2:5" x14ac:dyDescent="0.25">
      <c r="B232" s="222">
        <v>46099</v>
      </c>
      <c r="C232" s="91" t="s">
        <v>234</v>
      </c>
      <c r="D232" s="63" t="s">
        <v>40</v>
      </c>
      <c r="E232" s="67">
        <v>1440</v>
      </c>
    </row>
    <row r="233" spans="2:5" x14ac:dyDescent="0.25">
      <c r="B233" s="222">
        <v>46099</v>
      </c>
      <c r="C233" s="91" t="s">
        <v>235</v>
      </c>
      <c r="D233" s="63" t="s">
        <v>40</v>
      </c>
      <c r="E233" s="67">
        <v>1536</v>
      </c>
    </row>
    <row r="234" spans="2:5" x14ac:dyDescent="0.25">
      <c r="B234" s="222">
        <v>46099</v>
      </c>
      <c r="C234" s="91" t="s">
        <v>236</v>
      </c>
      <c r="D234" s="63" t="s">
        <v>40</v>
      </c>
      <c r="E234" s="67">
        <v>1680</v>
      </c>
    </row>
    <row r="235" spans="2:5" x14ac:dyDescent="0.25">
      <c r="B235" s="222">
        <v>46099</v>
      </c>
      <c r="C235" s="91" t="s">
        <v>237</v>
      </c>
      <c r="D235" s="63" t="s">
        <v>42</v>
      </c>
      <c r="E235" s="67">
        <v>3739.04</v>
      </c>
    </row>
    <row r="236" spans="2:5" x14ac:dyDescent="0.25">
      <c r="B236" s="222">
        <v>46099</v>
      </c>
      <c r="C236" s="91" t="s">
        <v>238</v>
      </c>
      <c r="D236" s="63" t="s">
        <v>42</v>
      </c>
      <c r="E236" s="67">
        <v>12033.86</v>
      </c>
    </row>
    <row r="237" spans="2:5" x14ac:dyDescent="0.25">
      <c r="B237" s="222">
        <v>46099</v>
      </c>
      <c r="C237" s="91" t="s">
        <v>239</v>
      </c>
      <c r="D237" s="63" t="s">
        <v>37</v>
      </c>
      <c r="E237" s="67">
        <v>16020</v>
      </c>
    </row>
    <row r="238" spans="2:5" x14ac:dyDescent="0.25">
      <c r="B238" s="222">
        <v>46099</v>
      </c>
      <c r="C238" s="91" t="s">
        <v>240</v>
      </c>
      <c r="D238" s="63" t="s">
        <v>37</v>
      </c>
      <c r="E238" s="67">
        <v>9535</v>
      </c>
    </row>
    <row r="239" spans="2:5" x14ac:dyDescent="0.25">
      <c r="B239" s="222">
        <v>46099</v>
      </c>
      <c r="C239" s="91" t="s">
        <v>241</v>
      </c>
      <c r="D239" s="63" t="s">
        <v>62</v>
      </c>
      <c r="E239" s="67">
        <v>2100</v>
      </c>
    </row>
    <row r="240" spans="2:5" x14ac:dyDescent="0.25">
      <c r="B240" s="222">
        <v>46099</v>
      </c>
      <c r="C240" s="91" t="s">
        <v>242</v>
      </c>
      <c r="D240" s="63" t="s">
        <v>62</v>
      </c>
      <c r="E240" s="67">
        <v>2576</v>
      </c>
    </row>
    <row r="241" spans="2:5" x14ac:dyDescent="0.25">
      <c r="B241" s="222">
        <v>46100</v>
      </c>
      <c r="C241" s="225" t="s">
        <v>243</v>
      </c>
      <c r="D241" s="63" t="s">
        <v>31</v>
      </c>
      <c r="E241" s="67">
        <v>152773.57999999999</v>
      </c>
    </row>
    <row r="242" spans="2:5" x14ac:dyDescent="0.25">
      <c r="B242" s="222">
        <v>46100</v>
      </c>
      <c r="C242" s="91" t="s">
        <v>244</v>
      </c>
      <c r="D242" s="63" t="s">
        <v>38</v>
      </c>
      <c r="E242" s="67">
        <v>5133</v>
      </c>
    </row>
    <row r="243" spans="2:5" x14ac:dyDescent="0.25">
      <c r="B243" s="222">
        <v>46100</v>
      </c>
      <c r="C243" s="91" t="s">
        <v>245</v>
      </c>
      <c r="D243" s="63" t="s">
        <v>39</v>
      </c>
      <c r="E243" s="67">
        <v>46450.6</v>
      </c>
    </row>
    <row r="244" spans="2:5" x14ac:dyDescent="0.25">
      <c r="B244" s="222">
        <v>46100</v>
      </c>
      <c r="C244" s="91" t="s">
        <v>246</v>
      </c>
      <c r="D244" s="63" t="s">
        <v>37</v>
      </c>
      <c r="E244" s="67">
        <v>14716</v>
      </c>
    </row>
    <row r="245" spans="2:5" x14ac:dyDescent="0.25">
      <c r="B245" s="222">
        <v>46100</v>
      </c>
      <c r="C245" s="91" t="s">
        <v>247</v>
      </c>
      <c r="D245" s="63" t="s">
        <v>37</v>
      </c>
      <c r="E245" s="67">
        <v>10630</v>
      </c>
    </row>
    <row r="246" spans="2:5" x14ac:dyDescent="0.25">
      <c r="B246" s="222">
        <v>46100</v>
      </c>
      <c r="C246" s="217" t="s">
        <v>248</v>
      </c>
      <c r="D246" s="63" t="s">
        <v>48</v>
      </c>
      <c r="E246" s="67">
        <v>6745</v>
      </c>
    </row>
    <row r="247" spans="2:5" x14ac:dyDescent="0.25">
      <c r="B247" s="222">
        <v>46100</v>
      </c>
      <c r="C247" s="226" t="s">
        <v>236</v>
      </c>
      <c r="D247" s="63" t="s">
        <v>40</v>
      </c>
      <c r="E247" s="67">
        <v>1680</v>
      </c>
    </row>
    <row r="248" spans="2:5" x14ac:dyDescent="0.25">
      <c r="B248" s="222">
        <v>46101</v>
      </c>
      <c r="C248" s="91" t="s">
        <v>249</v>
      </c>
      <c r="D248" s="63" t="s">
        <v>31</v>
      </c>
      <c r="E248" s="67">
        <v>161367.24</v>
      </c>
    </row>
    <row r="249" spans="2:5" x14ac:dyDescent="0.25">
      <c r="B249" s="222">
        <v>46101</v>
      </c>
      <c r="C249" s="91" t="s">
        <v>250</v>
      </c>
      <c r="D249" s="63" t="s">
        <v>37</v>
      </c>
      <c r="E249" s="67">
        <v>11980</v>
      </c>
    </row>
    <row r="250" spans="2:5" x14ac:dyDescent="0.25">
      <c r="B250" s="222">
        <v>46101</v>
      </c>
      <c r="C250" s="91" t="s">
        <v>251</v>
      </c>
      <c r="D250" s="63" t="s">
        <v>37</v>
      </c>
      <c r="E250" s="67">
        <v>14079</v>
      </c>
    </row>
    <row r="251" spans="2:5" x14ac:dyDescent="0.25">
      <c r="B251" s="222">
        <v>46101</v>
      </c>
      <c r="C251" s="91" t="s">
        <v>252</v>
      </c>
      <c r="D251" s="63" t="s">
        <v>31</v>
      </c>
      <c r="E251" s="67">
        <v>60728.18</v>
      </c>
    </row>
    <row r="252" spans="2:5" x14ac:dyDescent="0.25">
      <c r="B252" s="222">
        <v>46101</v>
      </c>
      <c r="C252" s="91" t="s">
        <v>253</v>
      </c>
      <c r="D252" s="63" t="s">
        <v>31</v>
      </c>
      <c r="E252" s="67">
        <v>11245.96</v>
      </c>
    </row>
    <row r="253" spans="2:5" x14ac:dyDescent="0.25">
      <c r="B253" s="222">
        <v>46101</v>
      </c>
      <c r="C253" s="91" t="s">
        <v>254</v>
      </c>
      <c r="D253" s="63" t="s">
        <v>31</v>
      </c>
      <c r="E253" s="67">
        <v>18624.52</v>
      </c>
    </row>
    <row r="254" spans="2:5" x14ac:dyDescent="0.25">
      <c r="B254" s="222">
        <v>46101</v>
      </c>
      <c r="C254" s="91" t="s">
        <v>255</v>
      </c>
      <c r="D254" s="63" t="s">
        <v>31</v>
      </c>
      <c r="E254" s="67">
        <v>48624.14</v>
      </c>
    </row>
    <row r="255" spans="2:5" x14ac:dyDescent="0.25">
      <c r="B255" s="222">
        <v>46101</v>
      </c>
      <c r="C255" s="91" t="s">
        <v>256</v>
      </c>
      <c r="D255" s="63" t="s">
        <v>62</v>
      </c>
      <c r="E255" s="67">
        <v>35128</v>
      </c>
    </row>
    <row r="256" spans="2:5" x14ac:dyDescent="0.25">
      <c r="B256" s="222">
        <v>46101</v>
      </c>
      <c r="C256" s="91" t="s">
        <v>257</v>
      </c>
      <c r="D256" s="63" t="s">
        <v>31</v>
      </c>
      <c r="E256" s="67">
        <v>73551.69</v>
      </c>
    </row>
    <row r="257" spans="2:5" x14ac:dyDescent="0.25">
      <c r="B257" s="222">
        <v>46104</v>
      </c>
      <c r="C257" s="91" t="s">
        <v>258</v>
      </c>
      <c r="D257" s="63" t="s">
        <v>31</v>
      </c>
      <c r="E257" s="67">
        <v>82467</v>
      </c>
    </row>
    <row r="258" spans="2:5" x14ac:dyDescent="0.25">
      <c r="B258" s="222">
        <v>46104</v>
      </c>
      <c r="C258" s="91" t="s">
        <v>259</v>
      </c>
      <c r="D258" s="63" t="s">
        <v>31</v>
      </c>
      <c r="E258" s="67">
        <v>151146.85999999999</v>
      </c>
    </row>
    <row r="259" spans="2:5" x14ac:dyDescent="0.25">
      <c r="B259" s="222">
        <v>46104</v>
      </c>
      <c r="C259" s="91" t="s">
        <v>260</v>
      </c>
      <c r="D259" s="63" t="s">
        <v>41</v>
      </c>
      <c r="E259" s="67">
        <v>59950</v>
      </c>
    </row>
    <row r="260" spans="2:5" x14ac:dyDescent="0.25">
      <c r="B260" s="222">
        <v>46104</v>
      </c>
      <c r="C260" s="91" t="s">
        <v>261</v>
      </c>
      <c r="D260" s="63" t="s">
        <v>40</v>
      </c>
      <c r="E260" s="67">
        <v>864</v>
      </c>
    </row>
    <row r="261" spans="2:5" x14ac:dyDescent="0.25">
      <c r="B261" s="222">
        <v>46104</v>
      </c>
      <c r="C261" s="91" t="s">
        <v>262</v>
      </c>
      <c r="D261" s="63" t="s">
        <v>40</v>
      </c>
      <c r="E261" s="67">
        <v>1200</v>
      </c>
    </row>
    <row r="262" spans="2:5" x14ac:dyDescent="0.25">
      <c r="B262" s="222">
        <v>46104</v>
      </c>
      <c r="C262" s="91" t="s">
        <v>263</v>
      </c>
      <c r="D262" s="63" t="s">
        <v>40</v>
      </c>
      <c r="E262" s="67">
        <v>2640</v>
      </c>
    </row>
    <row r="263" spans="2:5" x14ac:dyDescent="0.25">
      <c r="B263" s="222">
        <v>46104</v>
      </c>
      <c r="C263" s="91" t="s">
        <v>264</v>
      </c>
      <c r="D263" s="63" t="s">
        <v>115</v>
      </c>
      <c r="E263" s="67">
        <v>1471</v>
      </c>
    </row>
    <row r="264" spans="2:5" x14ac:dyDescent="0.25">
      <c r="B264" s="222">
        <v>46104</v>
      </c>
      <c r="C264" s="91" t="s">
        <v>265</v>
      </c>
      <c r="D264" s="63" t="s">
        <v>115</v>
      </c>
      <c r="E264" s="67">
        <v>585</v>
      </c>
    </row>
    <row r="265" spans="2:5" x14ac:dyDescent="0.25">
      <c r="B265" s="222">
        <v>46104</v>
      </c>
      <c r="C265" s="91" t="s">
        <v>266</v>
      </c>
      <c r="D265" s="63" t="s">
        <v>31</v>
      </c>
      <c r="E265" s="67">
        <v>6458.79</v>
      </c>
    </row>
    <row r="266" spans="2:5" x14ac:dyDescent="0.25">
      <c r="B266" s="222">
        <v>46104</v>
      </c>
      <c r="C266" s="91" t="s">
        <v>267</v>
      </c>
      <c r="D266" s="63" t="s">
        <v>39</v>
      </c>
      <c r="E266" s="67">
        <v>5848</v>
      </c>
    </row>
    <row r="267" spans="2:5" x14ac:dyDescent="0.25">
      <c r="B267" s="222">
        <v>46104</v>
      </c>
      <c r="C267" s="91" t="s">
        <v>268</v>
      </c>
      <c r="D267" s="63" t="s">
        <v>39</v>
      </c>
      <c r="E267" s="67">
        <v>5848</v>
      </c>
    </row>
    <row r="268" spans="2:5" x14ac:dyDescent="0.25">
      <c r="B268" s="222">
        <v>46104</v>
      </c>
      <c r="C268" s="91" t="s">
        <v>269</v>
      </c>
      <c r="D268" s="63" t="s">
        <v>39</v>
      </c>
      <c r="E268" s="67">
        <v>5987</v>
      </c>
    </row>
    <row r="269" spans="2:5" x14ac:dyDescent="0.25">
      <c r="B269" s="222">
        <v>46104</v>
      </c>
      <c r="C269" s="91" t="s">
        <v>270</v>
      </c>
      <c r="D269" s="63" t="s">
        <v>39</v>
      </c>
      <c r="E269" s="67">
        <v>8004</v>
      </c>
    </row>
    <row r="270" spans="2:5" x14ac:dyDescent="0.25">
      <c r="B270" s="222">
        <v>46104</v>
      </c>
      <c r="C270" s="91" t="s">
        <v>271</v>
      </c>
      <c r="D270" s="63" t="s">
        <v>39</v>
      </c>
      <c r="E270" s="67">
        <v>10</v>
      </c>
    </row>
    <row r="271" spans="2:5" x14ac:dyDescent="0.25">
      <c r="B271" s="222">
        <v>46104</v>
      </c>
      <c r="C271" s="91" t="s">
        <v>272</v>
      </c>
      <c r="D271" s="63" t="s">
        <v>38</v>
      </c>
      <c r="E271" s="67">
        <v>6000</v>
      </c>
    </row>
    <row r="272" spans="2:5" x14ac:dyDescent="0.25">
      <c r="B272" s="222">
        <v>46104</v>
      </c>
      <c r="C272" s="91" t="s">
        <v>273</v>
      </c>
      <c r="D272" s="63" t="s">
        <v>37</v>
      </c>
      <c r="E272" s="67">
        <v>10780</v>
      </c>
    </row>
    <row r="273" spans="2:5" x14ac:dyDescent="0.25">
      <c r="B273" s="222">
        <v>46104</v>
      </c>
      <c r="C273" s="91" t="s">
        <v>274</v>
      </c>
      <c r="D273" s="63" t="s">
        <v>37</v>
      </c>
      <c r="E273" s="67">
        <v>10730</v>
      </c>
    </row>
    <row r="274" spans="2:5" x14ac:dyDescent="0.25">
      <c r="B274" s="222">
        <v>46104</v>
      </c>
      <c r="C274" s="91" t="s">
        <v>275</v>
      </c>
      <c r="D274" s="63" t="s">
        <v>37</v>
      </c>
      <c r="E274" s="67">
        <v>10165</v>
      </c>
    </row>
    <row r="275" spans="2:5" x14ac:dyDescent="0.25">
      <c r="B275" s="222">
        <v>46104</v>
      </c>
      <c r="C275" s="91" t="s">
        <v>276</v>
      </c>
      <c r="D275" s="63" t="s">
        <v>62</v>
      </c>
      <c r="E275" s="67">
        <v>12855</v>
      </c>
    </row>
    <row r="276" spans="2:5" x14ac:dyDescent="0.25">
      <c r="B276" s="222">
        <v>46104</v>
      </c>
      <c r="C276" s="91" t="s">
        <v>277</v>
      </c>
      <c r="D276" s="63" t="s">
        <v>48</v>
      </c>
      <c r="E276" s="227">
        <v>1590</v>
      </c>
    </row>
    <row r="277" spans="2:5" x14ac:dyDescent="0.25">
      <c r="B277" s="222">
        <v>46104</v>
      </c>
      <c r="C277" s="91" t="s">
        <v>278</v>
      </c>
      <c r="D277" s="63" t="s">
        <v>48</v>
      </c>
      <c r="E277" s="67">
        <v>1630</v>
      </c>
    </row>
    <row r="278" spans="2:5" x14ac:dyDescent="0.25">
      <c r="B278" s="222">
        <v>46104</v>
      </c>
      <c r="C278" s="91" t="s">
        <v>279</v>
      </c>
      <c r="D278" s="63" t="s">
        <v>28</v>
      </c>
      <c r="E278" s="67">
        <v>9200</v>
      </c>
    </row>
    <row r="279" spans="2:5" x14ac:dyDescent="0.25">
      <c r="B279" s="222">
        <v>46104</v>
      </c>
      <c r="C279" s="91" t="s">
        <v>280</v>
      </c>
      <c r="D279" s="63" t="s">
        <v>62</v>
      </c>
      <c r="E279" s="67">
        <v>5408</v>
      </c>
    </row>
    <row r="280" spans="2:5" x14ac:dyDescent="0.25">
      <c r="B280" s="222">
        <v>46104</v>
      </c>
      <c r="C280" s="91" t="s">
        <v>281</v>
      </c>
      <c r="D280" s="63" t="s">
        <v>31</v>
      </c>
      <c r="E280" s="67">
        <v>17993.54</v>
      </c>
    </row>
    <row r="281" spans="2:5" x14ac:dyDescent="0.25">
      <c r="B281" s="222">
        <v>46105</v>
      </c>
      <c r="C281" s="91" t="s">
        <v>282</v>
      </c>
      <c r="D281" s="63" t="s">
        <v>115</v>
      </c>
      <c r="E281" s="67">
        <v>4169</v>
      </c>
    </row>
    <row r="282" spans="2:5" x14ac:dyDescent="0.25">
      <c r="B282" s="222">
        <v>46105</v>
      </c>
      <c r="C282" s="91" t="s">
        <v>283</v>
      </c>
      <c r="D282" s="63" t="s">
        <v>31</v>
      </c>
      <c r="E282" s="67">
        <v>124637.77</v>
      </c>
    </row>
    <row r="283" spans="2:5" x14ac:dyDescent="0.25">
      <c r="B283" s="222">
        <v>46105</v>
      </c>
      <c r="C283" s="91" t="s">
        <v>284</v>
      </c>
      <c r="D283" s="63" t="s">
        <v>38</v>
      </c>
      <c r="E283" s="67">
        <v>101013.62</v>
      </c>
    </row>
    <row r="284" spans="2:5" x14ac:dyDescent="0.25">
      <c r="B284" s="222">
        <v>46105</v>
      </c>
      <c r="C284" s="91" t="s">
        <v>285</v>
      </c>
      <c r="D284" s="63" t="s">
        <v>38</v>
      </c>
      <c r="E284" s="67">
        <v>0.09</v>
      </c>
    </row>
    <row r="285" spans="2:5" x14ac:dyDescent="0.25">
      <c r="B285" s="222">
        <v>46105</v>
      </c>
      <c r="C285" s="91" t="s">
        <v>286</v>
      </c>
      <c r="D285" s="63" t="s">
        <v>37</v>
      </c>
      <c r="E285" s="67">
        <v>13474</v>
      </c>
    </row>
    <row r="286" spans="2:5" x14ac:dyDescent="0.25">
      <c r="B286" s="222">
        <v>46105</v>
      </c>
      <c r="C286" s="91" t="s">
        <v>287</v>
      </c>
      <c r="D286" s="63" t="s">
        <v>37</v>
      </c>
      <c r="E286" s="67">
        <v>8925</v>
      </c>
    </row>
    <row r="287" spans="2:5" x14ac:dyDescent="0.25">
      <c r="B287" s="222">
        <v>46105</v>
      </c>
      <c r="C287" s="217" t="s">
        <v>288</v>
      </c>
      <c r="D287" s="63" t="s">
        <v>31</v>
      </c>
      <c r="E287" s="67">
        <v>2404</v>
      </c>
    </row>
    <row r="288" spans="2:5" x14ac:dyDescent="0.25">
      <c r="B288" s="222">
        <v>46105</v>
      </c>
      <c r="C288" s="91" t="s">
        <v>289</v>
      </c>
      <c r="D288" s="63" t="s">
        <v>28</v>
      </c>
      <c r="E288" s="67">
        <v>3968</v>
      </c>
    </row>
    <row r="289" spans="2:5" x14ac:dyDescent="0.25">
      <c r="B289" s="222">
        <v>46105</v>
      </c>
      <c r="C289" s="91" t="s">
        <v>290</v>
      </c>
      <c r="D289" s="63" t="s">
        <v>62</v>
      </c>
      <c r="E289" s="67">
        <v>288</v>
      </c>
    </row>
    <row r="290" spans="2:5" x14ac:dyDescent="0.25">
      <c r="B290" s="222">
        <v>46105</v>
      </c>
      <c r="C290" s="91" t="s">
        <v>260</v>
      </c>
      <c r="D290" s="63" t="s">
        <v>41</v>
      </c>
      <c r="E290" s="67">
        <v>59950</v>
      </c>
    </row>
    <row r="291" spans="2:5" x14ac:dyDescent="0.25">
      <c r="B291" s="222">
        <v>46106</v>
      </c>
      <c r="C291" s="91" t="s">
        <v>291</v>
      </c>
      <c r="D291" s="63" t="s">
        <v>31</v>
      </c>
      <c r="E291" s="67">
        <v>584289.18000000005</v>
      </c>
    </row>
    <row r="292" spans="2:5" x14ac:dyDescent="0.25">
      <c r="B292" s="222">
        <v>46106</v>
      </c>
      <c r="C292" s="91" t="s">
        <v>292</v>
      </c>
      <c r="D292" s="63" t="s">
        <v>31</v>
      </c>
      <c r="E292" s="67">
        <v>133821.01</v>
      </c>
    </row>
    <row r="293" spans="2:5" x14ac:dyDescent="0.25">
      <c r="B293" s="222">
        <v>46106</v>
      </c>
      <c r="C293" s="91" t="s">
        <v>293</v>
      </c>
      <c r="D293" s="63" t="s">
        <v>38</v>
      </c>
      <c r="E293" s="67">
        <v>5525</v>
      </c>
    </row>
    <row r="294" spans="2:5" ht="43.5" x14ac:dyDescent="0.25">
      <c r="B294" s="222">
        <v>46106</v>
      </c>
      <c r="C294" s="91" t="s">
        <v>294</v>
      </c>
      <c r="D294" s="63" t="s">
        <v>73</v>
      </c>
      <c r="E294" s="67">
        <v>17437</v>
      </c>
    </row>
    <row r="295" spans="2:5" x14ac:dyDescent="0.25">
      <c r="B295" s="222">
        <v>46106</v>
      </c>
      <c r="C295" s="91" t="s">
        <v>295</v>
      </c>
      <c r="D295" s="63" t="s">
        <v>39</v>
      </c>
      <c r="E295" s="67">
        <v>2100</v>
      </c>
    </row>
    <row r="296" spans="2:5" x14ac:dyDescent="0.25">
      <c r="B296" s="222">
        <v>46106</v>
      </c>
      <c r="C296" s="91" t="s">
        <v>296</v>
      </c>
      <c r="D296" s="63" t="s">
        <v>125</v>
      </c>
      <c r="E296" s="67">
        <v>25070</v>
      </c>
    </row>
    <row r="297" spans="2:5" x14ac:dyDescent="0.25">
      <c r="B297" s="222">
        <v>46106</v>
      </c>
      <c r="C297" s="91" t="s">
        <v>297</v>
      </c>
      <c r="D297" s="63" t="s">
        <v>125</v>
      </c>
      <c r="E297" s="67">
        <v>1984</v>
      </c>
    </row>
    <row r="298" spans="2:5" x14ac:dyDescent="0.25">
      <c r="B298" s="222">
        <v>46106</v>
      </c>
      <c r="C298" s="91" t="s">
        <v>298</v>
      </c>
      <c r="D298" s="63" t="s">
        <v>125</v>
      </c>
      <c r="E298" s="67">
        <v>6830</v>
      </c>
    </row>
    <row r="299" spans="2:5" x14ac:dyDescent="0.25">
      <c r="B299" s="222">
        <v>46106</v>
      </c>
      <c r="C299" s="91" t="s">
        <v>299</v>
      </c>
      <c r="D299" s="63" t="s">
        <v>37</v>
      </c>
      <c r="E299" s="67">
        <v>15569</v>
      </c>
    </row>
    <row r="300" spans="2:5" x14ac:dyDescent="0.25">
      <c r="B300" s="222">
        <v>46106</v>
      </c>
      <c r="C300" s="91" t="s">
        <v>300</v>
      </c>
      <c r="D300" s="63" t="s">
        <v>37</v>
      </c>
      <c r="E300" s="67">
        <v>9780</v>
      </c>
    </row>
    <row r="301" spans="2:5" x14ac:dyDescent="0.25">
      <c r="B301" s="222">
        <v>46106</v>
      </c>
      <c r="C301" s="91" t="s">
        <v>301</v>
      </c>
      <c r="D301" s="63" t="s">
        <v>40</v>
      </c>
      <c r="E301" s="67">
        <v>2640</v>
      </c>
    </row>
    <row r="302" spans="2:5" x14ac:dyDescent="0.25">
      <c r="B302" s="222">
        <v>46106</v>
      </c>
      <c r="C302" s="91" t="s">
        <v>302</v>
      </c>
      <c r="D302" s="63" t="s">
        <v>40</v>
      </c>
      <c r="E302" s="67">
        <v>1392</v>
      </c>
    </row>
    <row r="303" spans="2:5" x14ac:dyDescent="0.25">
      <c r="B303" s="222">
        <v>46106</v>
      </c>
      <c r="C303" s="91" t="s">
        <v>303</v>
      </c>
      <c r="D303" s="63" t="s">
        <v>40</v>
      </c>
      <c r="E303" s="67">
        <v>1680</v>
      </c>
    </row>
    <row r="304" spans="2:5" x14ac:dyDescent="0.25">
      <c r="B304" s="222">
        <v>46106</v>
      </c>
      <c r="C304" s="91" t="s">
        <v>304</v>
      </c>
      <c r="D304" s="63" t="s">
        <v>39</v>
      </c>
      <c r="E304" s="67">
        <v>26444</v>
      </c>
    </row>
    <row r="305" spans="2:5" x14ac:dyDescent="0.25">
      <c r="B305" s="222">
        <v>46106</v>
      </c>
      <c r="C305" s="91" t="s">
        <v>305</v>
      </c>
      <c r="D305" s="63" t="s">
        <v>62</v>
      </c>
      <c r="E305" s="67">
        <v>330</v>
      </c>
    </row>
    <row r="306" spans="2:5" x14ac:dyDescent="0.25">
      <c r="B306" s="222">
        <v>46106</v>
      </c>
      <c r="C306" s="91" t="s">
        <v>306</v>
      </c>
      <c r="D306" s="63" t="s">
        <v>48</v>
      </c>
      <c r="E306" s="67">
        <v>1895</v>
      </c>
    </row>
    <row r="307" spans="2:5" x14ac:dyDescent="0.25">
      <c r="B307" s="222">
        <v>46106</v>
      </c>
      <c r="C307" s="91" t="s">
        <v>307</v>
      </c>
      <c r="D307" s="63" t="s">
        <v>62</v>
      </c>
      <c r="E307" s="67">
        <v>96</v>
      </c>
    </row>
    <row r="308" spans="2:5" x14ac:dyDescent="0.25">
      <c r="B308" s="222">
        <v>46107</v>
      </c>
      <c r="C308" s="91" t="s">
        <v>308</v>
      </c>
      <c r="D308" s="63" t="s">
        <v>31</v>
      </c>
      <c r="E308" s="67">
        <v>838419.47</v>
      </c>
    </row>
    <row r="309" spans="2:5" x14ac:dyDescent="0.25">
      <c r="B309" s="222">
        <v>46107</v>
      </c>
      <c r="C309" s="91" t="s">
        <v>309</v>
      </c>
      <c r="D309" s="63" t="s">
        <v>31</v>
      </c>
      <c r="E309" s="67">
        <v>83015</v>
      </c>
    </row>
    <row r="310" spans="2:5" x14ac:dyDescent="0.25">
      <c r="B310" s="222">
        <v>46107</v>
      </c>
      <c r="C310" s="91" t="s">
        <v>310</v>
      </c>
      <c r="D310" s="63" t="s">
        <v>39</v>
      </c>
      <c r="E310" s="67">
        <v>750</v>
      </c>
    </row>
    <row r="311" spans="2:5" x14ac:dyDescent="0.25">
      <c r="B311" s="222">
        <v>46107</v>
      </c>
      <c r="C311" s="91" t="s">
        <v>311</v>
      </c>
      <c r="D311" s="63" t="s">
        <v>38</v>
      </c>
      <c r="E311" s="67">
        <v>18855</v>
      </c>
    </row>
    <row r="312" spans="2:5" x14ac:dyDescent="0.25">
      <c r="B312" s="222">
        <v>46107</v>
      </c>
      <c r="C312" s="91" t="s">
        <v>312</v>
      </c>
      <c r="D312" s="63" t="s">
        <v>37</v>
      </c>
      <c r="E312" s="67">
        <v>8450</v>
      </c>
    </row>
    <row r="313" spans="2:5" x14ac:dyDescent="0.25">
      <c r="B313" s="222">
        <v>46107</v>
      </c>
      <c r="C313" s="91" t="s">
        <v>313</v>
      </c>
      <c r="D313" s="63" t="s">
        <v>37</v>
      </c>
      <c r="E313" s="67">
        <v>15165</v>
      </c>
    </row>
    <row r="314" spans="2:5" x14ac:dyDescent="0.25">
      <c r="B314" s="222">
        <v>46107</v>
      </c>
      <c r="C314" s="91" t="s">
        <v>314</v>
      </c>
      <c r="D314" s="63" t="s">
        <v>39</v>
      </c>
      <c r="E314" s="67">
        <v>2100</v>
      </c>
    </row>
    <row r="315" spans="2:5" x14ac:dyDescent="0.25">
      <c r="B315" s="222">
        <v>46107</v>
      </c>
      <c r="C315" s="91" t="s">
        <v>315</v>
      </c>
      <c r="D315" s="63" t="s">
        <v>48</v>
      </c>
      <c r="E315" s="67">
        <v>1790</v>
      </c>
    </row>
    <row r="316" spans="2:5" x14ac:dyDescent="0.25">
      <c r="B316" s="222">
        <v>46107</v>
      </c>
      <c r="C316" s="91" t="s">
        <v>316</v>
      </c>
      <c r="D316" s="63" t="s">
        <v>62</v>
      </c>
      <c r="E316" s="67">
        <v>6</v>
      </c>
    </row>
    <row r="317" spans="2:5" x14ac:dyDescent="0.25">
      <c r="B317" s="222">
        <v>46108</v>
      </c>
      <c r="C317" s="91" t="s">
        <v>317</v>
      </c>
      <c r="D317" s="63" t="s">
        <v>31</v>
      </c>
      <c r="E317" s="67">
        <v>784314.88</v>
      </c>
    </row>
    <row r="318" spans="2:5" x14ac:dyDescent="0.25">
      <c r="B318" s="222">
        <v>46108</v>
      </c>
      <c r="C318" s="91" t="s">
        <v>318</v>
      </c>
      <c r="D318" s="63" t="s">
        <v>31</v>
      </c>
      <c r="E318" s="67">
        <v>132435.29</v>
      </c>
    </row>
    <row r="319" spans="2:5" x14ac:dyDescent="0.25">
      <c r="B319" s="222">
        <v>46108</v>
      </c>
      <c r="C319" s="91" t="s">
        <v>319</v>
      </c>
      <c r="D319" s="63" t="s">
        <v>38</v>
      </c>
      <c r="E319" s="67">
        <v>94235</v>
      </c>
    </row>
    <row r="320" spans="2:5" x14ac:dyDescent="0.25">
      <c r="B320" s="222">
        <v>46108</v>
      </c>
      <c r="C320" s="91" t="s">
        <v>320</v>
      </c>
      <c r="D320" s="63" t="s">
        <v>38</v>
      </c>
      <c r="E320" s="67">
        <v>0.94</v>
      </c>
    </row>
    <row r="321" spans="2:5" x14ac:dyDescent="0.25">
      <c r="B321" s="222">
        <v>46108</v>
      </c>
      <c r="C321" s="91" t="s">
        <v>321</v>
      </c>
      <c r="D321" s="63" t="s">
        <v>39</v>
      </c>
      <c r="E321" s="67">
        <v>3633</v>
      </c>
    </row>
    <row r="322" spans="2:5" x14ac:dyDescent="0.25">
      <c r="B322" s="222">
        <v>46108</v>
      </c>
      <c r="C322" s="91" t="s">
        <v>322</v>
      </c>
      <c r="D322" s="63" t="s">
        <v>39</v>
      </c>
      <c r="E322" s="67">
        <v>9910</v>
      </c>
    </row>
    <row r="323" spans="2:5" x14ac:dyDescent="0.25">
      <c r="B323" s="222">
        <v>46108</v>
      </c>
      <c r="C323" s="91" t="s">
        <v>323</v>
      </c>
      <c r="D323" s="63" t="s">
        <v>37</v>
      </c>
      <c r="E323" s="67">
        <v>14670</v>
      </c>
    </row>
    <row r="324" spans="2:5" x14ac:dyDescent="0.25">
      <c r="B324" s="222">
        <v>46108</v>
      </c>
      <c r="C324" s="91" t="s">
        <v>324</v>
      </c>
      <c r="D324" s="63" t="s">
        <v>37</v>
      </c>
      <c r="E324" s="67">
        <v>9145</v>
      </c>
    </row>
    <row r="325" spans="2:5" x14ac:dyDescent="0.25">
      <c r="B325" s="222">
        <v>46111</v>
      </c>
      <c r="C325" s="91" t="s">
        <v>325</v>
      </c>
      <c r="D325" s="63" t="s">
        <v>38</v>
      </c>
      <c r="E325" s="67">
        <v>100</v>
      </c>
    </row>
    <row r="326" spans="2:5" x14ac:dyDescent="0.25">
      <c r="B326" s="222">
        <v>46111</v>
      </c>
      <c r="C326" s="91" t="s">
        <v>326</v>
      </c>
      <c r="D326" s="63" t="s">
        <v>38</v>
      </c>
      <c r="E326" s="67">
        <v>1400</v>
      </c>
    </row>
    <row r="327" spans="2:5" x14ac:dyDescent="0.25">
      <c r="B327" s="222">
        <v>46111</v>
      </c>
      <c r="C327" s="91" t="s">
        <v>327</v>
      </c>
      <c r="D327" s="63" t="s">
        <v>31</v>
      </c>
      <c r="E327" s="67">
        <v>30785</v>
      </c>
    </row>
    <row r="328" spans="2:5" x14ac:dyDescent="0.25">
      <c r="B328" s="222">
        <v>46111</v>
      </c>
      <c r="C328" s="91" t="s">
        <v>328</v>
      </c>
      <c r="D328" s="63" t="s">
        <v>31</v>
      </c>
      <c r="E328" s="67">
        <v>64840</v>
      </c>
    </row>
    <row r="329" spans="2:5" x14ac:dyDescent="0.25">
      <c r="B329" s="222">
        <v>46111</v>
      </c>
      <c r="C329" s="91" t="s">
        <v>329</v>
      </c>
      <c r="D329" s="63" t="s">
        <v>125</v>
      </c>
      <c r="E329" s="67">
        <v>941.44</v>
      </c>
    </row>
    <row r="330" spans="2:5" x14ac:dyDescent="0.25">
      <c r="B330" s="222">
        <v>46111</v>
      </c>
      <c r="C330" s="91" t="s">
        <v>330</v>
      </c>
      <c r="D330" s="63" t="s">
        <v>31</v>
      </c>
      <c r="E330" s="67">
        <v>47068.5</v>
      </c>
    </row>
    <row r="331" spans="2:5" x14ac:dyDescent="0.25">
      <c r="B331" s="222">
        <v>46111</v>
      </c>
      <c r="C331" s="91" t="s">
        <v>331</v>
      </c>
      <c r="D331" s="63" t="s">
        <v>115</v>
      </c>
      <c r="E331" s="67">
        <v>12795</v>
      </c>
    </row>
    <row r="332" spans="2:5" x14ac:dyDescent="0.25">
      <c r="B332" s="222">
        <v>46111</v>
      </c>
      <c r="C332" s="91" t="s">
        <v>332</v>
      </c>
      <c r="D332" s="63" t="s">
        <v>115</v>
      </c>
      <c r="E332" s="67">
        <v>1484</v>
      </c>
    </row>
    <row r="333" spans="2:5" x14ac:dyDescent="0.25">
      <c r="B333" s="222">
        <v>46111</v>
      </c>
      <c r="C333" s="91" t="s">
        <v>333</v>
      </c>
      <c r="D333" s="63" t="s">
        <v>38</v>
      </c>
      <c r="E333" s="67">
        <v>1000</v>
      </c>
    </row>
    <row r="334" spans="2:5" x14ac:dyDescent="0.25">
      <c r="B334" s="222">
        <v>46111</v>
      </c>
      <c r="C334" s="91" t="s">
        <v>334</v>
      </c>
      <c r="D334" s="63" t="s">
        <v>39</v>
      </c>
      <c r="E334" s="67">
        <v>22948.16</v>
      </c>
    </row>
    <row r="335" spans="2:5" x14ac:dyDescent="0.25">
      <c r="B335" s="222">
        <v>46111</v>
      </c>
      <c r="C335" s="91" t="s">
        <v>335</v>
      </c>
      <c r="D335" s="63" t="s">
        <v>39</v>
      </c>
      <c r="E335" s="67">
        <v>13081</v>
      </c>
    </row>
    <row r="336" spans="2:5" x14ac:dyDescent="0.25">
      <c r="B336" s="222">
        <v>46111</v>
      </c>
      <c r="C336" s="91" t="s">
        <v>336</v>
      </c>
      <c r="D336" s="63" t="s">
        <v>39</v>
      </c>
      <c r="E336" s="67">
        <v>32587.09</v>
      </c>
    </row>
    <row r="337" spans="2:5" x14ac:dyDescent="0.25">
      <c r="B337" s="222">
        <v>46111</v>
      </c>
      <c r="C337" s="91" t="s">
        <v>337</v>
      </c>
      <c r="D337" s="63" t="s">
        <v>39</v>
      </c>
      <c r="E337" s="67">
        <v>6010</v>
      </c>
    </row>
    <row r="338" spans="2:5" x14ac:dyDescent="0.25">
      <c r="B338" s="222">
        <v>46111</v>
      </c>
      <c r="C338" s="91" t="s">
        <v>338</v>
      </c>
      <c r="D338" s="63" t="s">
        <v>39</v>
      </c>
      <c r="E338" s="67">
        <v>6010</v>
      </c>
    </row>
    <row r="339" spans="2:5" x14ac:dyDescent="0.25">
      <c r="B339" s="222">
        <v>46111</v>
      </c>
      <c r="C339" s="91" t="s">
        <v>339</v>
      </c>
      <c r="D339" s="63" t="s">
        <v>37</v>
      </c>
      <c r="E339" s="67">
        <v>12205</v>
      </c>
    </row>
    <row r="340" spans="2:5" x14ac:dyDescent="0.25">
      <c r="B340" s="222">
        <v>46111</v>
      </c>
      <c r="C340" s="91" t="s">
        <v>340</v>
      </c>
      <c r="D340" s="63" t="s">
        <v>37</v>
      </c>
      <c r="E340" s="67">
        <v>11040</v>
      </c>
    </row>
    <row r="341" spans="2:5" x14ac:dyDescent="0.25">
      <c r="B341" s="222">
        <v>46111</v>
      </c>
      <c r="C341" s="91" t="s">
        <v>341</v>
      </c>
      <c r="D341" s="63" t="s">
        <v>37</v>
      </c>
      <c r="E341" s="67">
        <v>11911</v>
      </c>
    </row>
    <row r="342" spans="2:5" x14ac:dyDescent="0.25">
      <c r="B342" s="222">
        <v>46111</v>
      </c>
      <c r="C342" s="91" t="s">
        <v>342</v>
      </c>
      <c r="D342" s="63" t="s">
        <v>37</v>
      </c>
      <c r="E342" s="67">
        <v>5320504.71</v>
      </c>
    </row>
    <row r="343" spans="2:5" x14ac:dyDescent="0.25">
      <c r="B343" s="222">
        <v>46111</v>
      </c>
      <c r="C343" s="91" t="s">
        <v>343</v>
      </c>
      <c r="D343" s="63" t="s">
        <v>37</v>
      </c>
      <c r="E343" s="67">
        <v>1139225.52</v>
      </c>
    </row>
    <row r="344" spans="2:5" x14ac:dyDescent="0.25">
      <c r="B344" s="222">
        <v>46111</v>
      </c>
      <c r="C344" s="91" t="s">
        <v>344</v>
      </c>
      <c r="D344" s="63" t="s">
        <v>37</v>
      </c>
      <c r="E344" s="67">
        <v>6887332.5599999996</v>
      </c>
    </row>
    <row r="345" spans="2:5" x14ac:dyDescent="0.25">
      <c r="B345" s="222">
        <v>46111</v>
      </c>
      <c r="C345" s="91" t="s">
        <v>345</v>
      </c>
      <c r="D345" s="63" t="s">
        <v>37</v>
      </c>
      <c r="E345" s="67">
        <v>9195405.0899999999</v>
      </c>
    </row>
    <row r="346" spans="2:5" x14ac:dyDescent="0.25">
      <c r="B346" s="222">
        <v>46111</v>
      </c>
      <c r="C346" s="91" t="s">
        <v>346</v>
      </c>
      <c r="D346" s="63" t="s">
        <v>40</v>
      </c>
      <c r="E346" s="67">
        <v>2530</v>
      </c>
    </row>
    <row r="347" spans="2:5" x14ac:dyDescent="0.25">
      <c r="B347" s="222">
        <v>46111</v>
      </c>
      <c r="C347" s="91" t="s">
        <v>347</v>
      </c>
      <c r="D347" s="63" t="s">
        <v>37</v>
      </c>
      <c r="E347" s="67">
        <v>1824</v>
      </c>
    </row>
    <row r="348" spans="2:5" x14ac:dyDescent="0.25">
      <c r="B348" s="222">
        <v>46111</v>
      </c>
      <c r="C348" s="91" t="s">
        <v>348</v>
      </c>
      <c r="D348" s="63" t="s">
        <v>39</v>
      </c>
      <c r="E348" s="67">
        <v>7065</v>
      </c>
    </row>
    <row r="349" spans="2:5" x14ac:dyDescent="0.25">
      <c r="B349" s="222">
        <v>46111</v>
      </c>
      <c r="C349" s="91" t="s">
        <v>349</v>
      </c>
      <c r="D349" s="63" t="s">
        <v>62</v>
      </c>
      <c r="E349" s="67">
        <v>1248</v>
      </c>
    </row>
    <row r="350" spans="2:5" x14ac:dyDescent="0.25">
      <c r="B350" s="222">
        <v>46111</v>
      </c>
      <c r="C350" s="91" t="s">
        <v>350</v>
      </c>
      <c r="D350" s="63" t="s">
        <v>62</v>
      </c>
      <c r="E350" s="67">
        <v>1536</v>
      </c>
    </row>
    <row r="351" spans="2:5" x14ac:dyDescent="0.25">
      <c r="B351" s="222">
        <v>46111</v>
      </c>
      <c r="C351" s="91" t="s">
        <v>351</v>
      </c>
      <c r="D351" s="63" t="s">
        <v>28</v>
      </c>
      <c r="E351" s="67">
        <v>1572</v>
      </c>
    </row>
    <row r="352" spans="2:5" x14ac:dyDescent="0.25">
      <c r="B352" s="222">
        <v>46112</v>
      </c>
      <c r="C352" s="91" t="s">
        <v>352</v>
      </c>
      <c r="D352" s="63" t="s">
        <v>31</v>
      </c>
      <c r="E352" s="67">
        <v>126665</v>
      </c>
    </row>
    <row r="353" spans="2:5" x14ac:dyDescent="0.25">
      <c r="B353" s="222">
        <v>46112</v>
      </c>
      <c r="C353" s="91" t="s">
        <v>353</v>
      </c>
      <c r="D353" s="63" t="s">
        <v>37</v>
      </c>
      <c r="E353" s="67">
        <v>156474.49</v>
      </c>
    </row>
    <row r="354" spans="2:5" x14ac:dyDescent="0.25">
      <c r="B354" s="222">
        <v>46112</v>
      </c>
      <c r="C354" s="91" t="s">
        <v>354</v>
      </c>
      <c r="D354" s="63" t="s">
        <v>115</v>
      </c>
      <c r="E354" s="67">
        <v>2980</v>
      </c>
    </row>
    <row r="355" spans="2:5" x14ac:dyDescent="0.25">
      <c r="B355" s="222">
        <v>46112</v>
      </c>
      <c r="C355" s="91" t="s">
        <v>355</v>
      </c>
      <c r="D355" s="63" t="s">
        <v>48</v>
      </c>
      <c r="E355" s="67">
        <v>1515</v>
      </c>
    </row>
    <row r="356" spans="2:5" x14ac:dyDescent="0.25">
      <c r="B356" s="222">
        <v>46112</v>
      </c>
      <c r="C356" s="91" t="s">
        <v>356</v>
      </c>
      <c r="D356" s="63" t="s">
        <v>38</v>
      </c>
      <c r="E356" s="67">
        <v>49910.33</v>
      </c>
    </row>
    <row r="357" spans="2:5" x14ac:dyDescent="0.25">
      <c r="B357" s="222">
        <v>46112</v>
      </c>
      <c r="C357" s="91" t="s">
        <v>357</v>
      </c>
      <c r="D357" s="63" t="s">
        <v>38</v>
      </c>
      <c r="E357" s="67">
        <v>750</v>
      </c>
    </row>
    <row r="358" spans="2:5" x14ac:dyDescent="0.25">
      <c r="B358" s="222">
        <v>46112</v>
      </c>
      <c r="C358" s="91" t="s">
        <v>358</v>
      </c>
      <c r="D358" s="63" t="s">
        <v>37</v>
      </c>
      <c r="E358" s="67">
        <v>8060</v>
      </c>
    </row>
    <row r="359" spans="2:5" x14ac:dyDescent="0.25">
      <c r="B359" s="222">
        <v>46112</v>
      </c>
      <c r="C359" s="91" t="s">
        <v>359</v>
      </c>
      <c r="D359" s="63" t="s">
        <v>37</v>
      </c>
      <c r="E359" s="67">
        <v>14350</v>
      </c>
    </row>
    <row r="360" spans="2:5" x14ac:dyDescent="0.25">
      <c r="B360" s="222">
        <v>46112</v>
      </c>
      <c r="C360" s="91" t="s">
        <v>360</v>
      </c>
      <c r="D360" s="63" t="s">
        <v>31</v>
      </c>
      <c r="E360" s="67">
        <v>2400</v>
      </c>
    </row>
    <row r="361" spans="2:5" x14ac:dyDescent="0.25">
      <c r="B361" s="222">
        <v>46112</v>
      </c>
      <c r="C361" s="91" t="s">
        <v>361</v>
      </c>
      <c r="D361" s="63" t="s">
        <v>39</v>
      </c>
      <c r="E361" s="67">
        <v>5013</v>
      </c>
    </row>
    <row r="362" spans="2:5" x14ac:dyDescent="0.25">
      <c r="B362" s="222">
        <v>46112</v>
      </c>
      <c r="C362" s="91" t="s">
        <v>362</v>
      </c>
      <c r="D362" s="63" t="s">
        <v>48</v>
      </c>
      <c r="E362" s="67">
        <v>1560</v>
      </c>
    </row>
    <row r="363" spans="2:5" x14ac:dyDescent="0.25">
      <c r="B363" s="222">
        <v>46112</v>
      </c>
      <c r="C363" s="91" t="s">
        <v>363</v>
      </c>
      <c r="D363" s="63" t="s">
        <v>40</v>
      </c>
      <c r="E363" s="67">
        <v>680</v>
      </c>
    </row>
    <row r="364" spans="2:5" x14ac:dyDescent="0.25">
      <c r="B364" s="222">
        <v>46112</v>
      </c>
      <c r="C364" s="91" t="s">
        <v>364</v>
      </c>
      <c r="D364" s="63" t="s">
        <v>40</v>
      </c>
      <c r="E364" s="67">
        <v>2530</v>
      </c>
    </row>
    <row r="365" spans="2:5" x14ac:dyDescent="0.25">
      <c r="B365" s="222">
        <v>46112</v>
      </c>
      <c r="C365" s="91" t="s">
        <v>365</v>
      </c>
      <c r="D365" s="63" t="s">
        <v>28</v>
      </c>
      <c r="E365" s="67">
        <v>3372</v>
      </c>
    </row>
    <row r="366" spans="2:5" ht="16.5" thickBot="1" x14ac:dyDescent="0.3">
      <c r="B366" s="69"/>
      <c r="C366" s="69"/>
      <c r="D366" s="72" t="s">
        <v>4</v>
      </c>
      <c r="E366" s="73">
        <f>SUM(E95:E365)</f>
        <v>82613103.550000012</v>
      </c>
    </row>
    <row r="367" spans="2:5" ht="16.5" thickTop="1" x14ac:dyDescent="0.25">
      <c r="B367" s="69"/>
      <c r="C367" s="69"/>
      <c r="D367" s="69"/>
      <c r="E367" s="69"/>
    </row>
    <row r="368" spans="2:5" ht="16.5" thickBot="1" x14ac:dyDescent="0.3">
      <c r="B368" s="272" t="s">
        <v>43</v>
      </c>
      <c r="C368" s="272"/>
      <c r="D368" s="272"/>
      <c r="E368" s="272"/>
    </row>
    <row r="369" spans="2:5" ht="16.5" thickBot="1" x14ac:dyDescent="0.3">
      <c r="B369" s="110" t="s">
        <v>2</v>
      </c>
      <c r="C369" s="111" t="s">
        <v>1</v>
      </c>
      <c r="D369" s="108" t="s">
        <v>8</v>
      </c>
      <c r="E369" s="112" t="s">
        <v>9</v>
      </c>
    </row>
    <row r="370" spans="2:5" x14ac:dyDescent="0.25">
      <c r="B370" s="82">
        <v>46085</v>
      </c>
      <c r="C370" s="96">
        <v>202260098070963</v>
      </c>
      <c r="D370" s="273" t="s">
        <v>43</v>
      </c>
      <c r="E370" s="149">
        <v>13778941.609999999</v>
      </c>
    </row>
    <row r="371" spans="2:5" x14ac:dyDescent="0.25">
      <c r="B371" s="82">
        <v>46085</v>
      </c>
      <c r="C371" s="96">
        <v>202260098070977</v>
      </c>
      <c r="D371" s="274"/>
      <c r="E371" s="149">
        <v>22517.06</v>
      </c>
    </row>
    <row r="372" spans="2:5" x14ac:dyDescent="0.25">
      <c r="B372" s="82">
        <v>46086</v>
      </c>
      <c r="C372" s="96">
        <v>202260098111039</v>
      </c>
      <c r="D372" s="274"/>
      <c r="E372" s="149">
        <v>3798</v>
      </c>
    </row>
    <row r="373" spans="2:5" x14ac:dyDescent="0.25">
      <c r="B373" s="82">
        <v>46087</v>
      </c>
      <c r="C373" s="96">
        <v>202260098258944</v>
      </c>
      <c r="D373" s="274"/>
      <c r="E373" s="149">
        <v>3140506.06</v>
      </c>
    </row>
    <row r="374" spans="2:5" x14ac:dyDescent="0.25">
      <c r="B374" s="147">
        <v>46090</v>
      </c>
      <c r="C374" s="148">
        <v>202260098479689</v>
      </c>
      <c r="D374" s="274"/>
      <c r="E374" s="149">
        <v>126165.6</v>
      </c>
    </row>
    <row r="375" spans="2:5" x14ac:dyDescent="0.25">
      <c r="B375" s="147">
        <v>46094</v>
      </c>
      <c r="C375" s="148">
        <v>202260098819270</v>
      </c>
      <c r="D375" s="274"/>
      <c r="E375" s="149">
        <v>24728</v>
      </c>
    </row>
    <row r="376" spans="2:5" x14ac:dyDescent="0.25">
      <c r="B376" s="82">
        <v>46097</v>
      </c>
      <c r="C376" s="96">
        <v>202260099152104</v>
      </c>
      <c r="D376" s="274"/>
      <c r="E376" s="149">
        <v>242100</v>
      </c>
    </row>
    <row r="377" spans="2:5" x14ac:dyDescent="0.25">
      <c r="B377" s="82">
        <v>46097</v>
      </c>
      <c r="C377" s="96">
        <v>202260099156887</v>
      </c>
      <c r="D377" s="274"/>
      <c r="E377" s="149">
        <v>102952.31</v>
      </c>
    </row>
    <row r="378" spans="2:5" x14ac:dyDescent="0.25">
      <c r="B378" s="82">
        <v>46101</v>
      </c>
      <c r="C378" s="96">
        <v>202260099566443</v>
      </c>
      <c r="D378" s="274"/>
      <c r="E378" s="149">
        <v>7005</v>
      </c>
    </row>
    <row r="379" spans="2:5" x14ac:dyDescent="0.25">
      <c r="B379" s="82">
        <v>46101</v>
      </c>
      <c r="C379" s="96">
        <v>202260099595036</v>
      </c>
      <c r="D379" s="274"/>
      <c r="E379" s="149">
        <v>9442655.3399999999</v>
      </c>
    </row>
    <row r="380" spans="2:5" x14ac:dyDescent="0.25">
      <c r="B380" s="82">
        <v>46101</v>
      </c>
      <c r="C380" s="96">
        <v>202260099608146</v>
      </c>
      <c r="D380" s="274"/>
      <c r="E380" s="149">
        <v>34920.97</v>
      </c>
    </row>
    <row r="381" spans="2:5" x14ac:dyDescent="0.25">
      <c r="B381" s="147">
        <v>46104</v>
      </c>
      <c r="C381" s="148">
        <v>202260099681617</v>
      </c>
      <c r="D381" s="274"/>
      <c r="E381" s="149">
        <v>2426</v>
      </c>
    </row>
    <row r="382" spans="2:5" x14ac:dyDescent="0.25">
      <c r="B382" s="147">
        <v>46112</v>
      </c>
      <c r="C382" s="148">
        <v>202260100586264</v>
      </c>
      <c r="D382" s="275"/>
      <c r="E382" s="149">
        <v>3546</v>
      </c>
    </row>
    <row r="383" spans="2:5" ht="16.5" thickBot="1" x14ac:dyDescent="0.3">
      <c r="B383" s="69"/>
      <c r="C383" s="69"/>
      <c r="D383" s="72" t="s">
        <v>4</v>
      </c>
      <c r="E383" s="73">
        <f>SUM(E370:E382)</f>
        <v>26932261.949999999</v>
      </c>
    </row>
    <row r="384" spans="2:5" ht="16.5" thickTop="1" x14ac:dyDescent="0.25">
      <c r="B384" s="69"/>
      <c r="C384" s="69"/>
      <c r="D384" s="69"/>
      <c r="E384" s="69"/>
    </row>
    <row r="385" spans="2:5" ht="15.75" x14ac:dyDescent="0.25">
      <c r="B385" s="69"/>
      <c r="C385" s="69"/>
      <c r="D385" s="69"/>
      <c r="E385" s="69"/>
    </row>
    <row r="386" spans="2:5" ht="16.5" thickBot="1" x14ac:dyDescent="0.3">
      <c r="B386" s="276" t="s">
        <v>46</v>
      </c>
      <c r="C386" s="276"/>
      <c r="D386" s="276"/>
      <c r="E386" s="276"/>
    </row>
    <row r="387" spans="2:5" ht="16.5" thickBot="1" x14ac:dyDescent="0.3">
      <c r="B387" s="113" t="s">
        <v>2</v>
      </c>
      <c r="C387" s="111" t="s">
        <v>1</v>
      </c>
      <c r="D387" s="111" t="s">
        <v>8</v>
      </c>
      <c r="E387" s="109" t="s">
        <v>9</v>
      </c>
    </row>
    <row r="388" spans="2:5" x14ac:dyDescent="0.25">
      <c r="B388" s="163">
        <v>46083</v>
      </c>
      <c r="C388" s="164">
        <v>4524000038623</v>
      </c>
      <c r="D388" s="277" t="s">
        <v>59</v>
      </c>
      <c r="E388" s="168">
        <v>493622.05</v>
      </c>
    </row>
    <row r="389" spans="2:5" x14ac:dyDescent="0.25">
      <c r="B389" s="165">
        <v>46083</v>
      </c>
      <c r="C389" s="166">
        <v>4524000034909</v>
      </c>
      <c r="D389" s="278"/>
      <c r="E389" s="67">
        <v>5517.28</v>
      </c>
    </row>
    <row r="390" spans="2:5" x14ac:dyDescent="0.25">
      <c r="B390" s="165">
        <v>46084</v>
      </c>
      <c r="C390" s="166">
        <v>4524000034415</v>
      </c>
      <c r="D390" s="278"/>
      <c r="E390" s="67">
        <v>9570</v>
      </c>
    </row>
    <row r="391" spans="2:5" x14ac:dyDescent="0.25">
      <c r="B391" s="165">
        <v>46084</v>
      </c>
      <c r="C391" s="166">
        <v>4524000051910</v>
      </c>
      <c r="D391" s="278"/>
      <c r="E391" s="67">
        <v>2123</v>
      </c>
    </row>
    <row r="392" spans="2:5" x14ac:dyDescent="0.25">
      <c r="B392" s="165">
        <v>46084</v>
      </c>
      <c r="C392" s="166">
        <v>4524000050705</v>
      </c>
      <c r="D392" s="278"/>
      <c r="E392" s="67">
        <v>295362</v>
      </c>
    </row>
    <row r="393" spans="2:5" x14ac:dyDescent="0.25">
      <c r="B393" s="165">
        <v>46084</v>
      </c>
      <c r="C393" s="166">
        <v>4524000050739</v>
      </c>
      <c r="D393" s="278"/>
      <c r="E393" s="67">
        <v>700</v>
      </c>
    </row>
    <row r="394" spans="2:5" x14ac:dyDescent="0.25">
      <c r="B394" s="165">
        <v>46085</v>
      </c>
      <c r="C394" s="166">
        <v>4524000036610</v>
      </c>
      <c r="D394" s="278"/>
      <c r="E394" s="67">
        <v>33720</v>
      </c>
    </row>
    <row r="395" spans="2:5" x14ac:dyDescent="0.25">
      <c r="B395" s="165">
        <v>46086</v>
      </c>
      <c r="C395" s="166">
        <v>4524000036286</v>
      </c>
      <c r="D395" s="278"/>
      <c r="E395" s="67">
        <v>3623</v>
      </c>
    </row>
    <row r="396" spans="2:5" x14ac:dyDescent="0.25">
      <c r="B396" s="165">
        <v>46086</v>
      </c>
      <c r="C396" s="166">
        <v>4524000050259</v>
      </c>
      <c r="D396" s="278"/>
      <c r="E396" s="145">
        <v>657.15</v>
      </c>
    </row>
    <row r="397" spans="2:5" x14ac:dyDescent="0.25">
      <c r="B397" s="165">
        <v>46086</v>
      </c>
      <c r="C397" s="166">
        <v>4524000058863</v>
      </c>
      <c r="D397" s="278"/>
      <c r="E397" s="145">
        <v>28335</v>
      </c>
    </row>
    <row r="398" spans="2:5" x14ac:dyDescent="0.25">
      <c r="B398" s="165">
        <v>46087</v>
      </c>
      <c r="C398" s="166">
        <v>4524000031618</v>
      </c>
      <c r="D398" s="278"/>
      <c r="E398" s="145">
        <v>173226</v>
      </c>
    </row>
    <row r="399" spans="2:5" x14ac:dyDescent="0.25">
      <c r="B399" s="165">
        <v>46087</v>
      </c>
      <c r="C399" s="166">
        <v>4524000033344</v>
      </c>
      <c r="D399" s="278"/>
      <c r="E399" s="145">
        <v>12698.2</v>
      </c>
    </row>
    <row r="400" spans="2:5" x14ac:dyDescent="0.25">
      <c r="B400" s="165">
        <v>46087</v>
      </c>
      <c r="C400" s="167">
        <v>4524000054731</v>
      </c>
      <c r="D400" s="278"/>
      <c r="E400" s="83">
        <v>2548.5</v>
      </c>
    </row>
    <row r="401" spans="2:5" x14ac:dyDescent="0.25">
      <c r="B401" s="165">
        <v>46087</v>
      </c>
      <c r="C401" s="167">
        <v>4524000054750</v>
      </c>
      <c r="D401" s="278"/>
      <c r="E401" s="83">
        <v>1919978.48</v>
      </c>
    </row>
    <row r="402" spans="2:5" x14ac:dyDescent="0.25">
      <c r="B402" s="165">
        <v>46062</v>
      </c>
      <c r="C402" s="167">
        <v>4524000034709</v>
      </c>
      <c r="D402" s="278"/>
      <c r="E402" s="83">
        <v>19680</v>
      </c>
    </row>
    <row r="403" spans="2:5" x14ac:dyDescent="0.25">
      <c r="B403" s="165">
        <v>46092</v>
      </c>
      <c r="C403" s="167">
        <v>4524000050096</v>
      </c>
      <c r="D403" s="278"/>
      <c r="E403" s="83">
        <v>193192.3</v>
      </c>
    </row>
    <row r="404" spans="2:5" x14ac:dyDescent="0.25">
      <c r="B404" s="165">
        <v>46093</v>
      </c>
      <c r="C404" s="167">
        <v>4524000032261</v>
      </c>
      <c r="D404" s="278"/>
      <c r="E404" s="83">
        <v>43145.52</v>
      </c>
    </row>
    <row r="405" spans="2:5" x14ac:dyDescent="0.25">
      <c r="B405" s="165">
        <v>46094</v>
      </c>
      <c r="C405" s="167">
        <v>4524000051041</v>
      </c>
      <c r="D405" s="278"/>
      <c r="E405" s="83">
        <v>43633.8</v>
      </c>
    </row>
    <row r="406" spans="2:5" x14ac:dyDescent="0.25">
      <c r="B406" s="165">
        <v>46097</v>
      </c>
      <c r="C406" s="167">
        <v>4524000031700</v>
      </c>
      <c r="D406" s="278"/>
      <c r="E406" s="83">
        <v>2712976.8</v>
      </c>
    </row>
    <row r="407" spans="2:5" x14ac:dyDescent="0.25">
      <c r="B407" s="165">
        <v>46097</v>
      </c>
      <c r="C407" s="167">
        <v>4524000030951</v>
      </c>
      <c r="D407" s="278"/>
      <c r="E407" s="83">
        <v>4197</v>
      </c>
    </row>
    <row r="408" spans="2:5" x14ac:dyDescent="0.25">
      <c r="B408" s="165">
        <v>46097</v>
      </c>
      <c r="C408" s="167">
        <v>4524000030960</v>
      </c>
      <c r="D408" s="278"/>
      <c r="E408" s="83">
        <v>45960</v>
      </c>
    </row>
    <row r="409" spans="2:5" x14ac:dyDescent="0.25">
      <c r="B409" s="165">
        <v>46097</v>
      </c>
      <c r="C409" s="167">
        <v>4524000047038</v>
      </c>
      <c r="D409" s="278"/>
      <c r="E409" s="83">
        <v>437</v>
      </c>
    </row>
    <row r="410" spans="2:5" x14ac:dyDescent="0.25">
      <c r="B410" s="165">
        <v>46097</v>
      </c>
      <c r="C410" s="167">
        <v>4524000034036</v>
      </c>
      <c r="D410" s="278"/>
      <c r="E410" s="83">
        <v>992977.08</v>
      </c>
    </row>
    <row r="411" spans="2:5" x14ac:dyDescent="0.25">
      <c r="B411" s="165">
        <v>46097</v>
      </c>
      <c r="C411" s="167">
        <v>4524000034037</v>
      </c>
      <c r="D411" s="278"/>
      <c r="E411" s="83">
        <v>337.6</v>
      </c>
    </row>
    <row r="412" spans="2:5" x14ac:dyDescent="0.25">
      <c r="B412" s="165">
        <v>46098</v>
      </c>
      <c r="C412" s="167">
        <v>4524000031345</v>
      </c>
      <c r="D412" s="278"/>
      <c r="E412" s="83">
        <v>1526464.04</v>
      </c>
    </row>
    <row r="413" spans="2:5" x14ac:dyDescent="0.25">
      <c r="B413" s="165">
        <v>46099</v>
      </c>
      <c r="C413" s="167">
        <v>4524000033102</v>
      </c>
      <c r="D413" s="278"/>
      <c r="E413" s="83">
        <v>9179</v>
      </c>
    </row>
    <row r="414" spans="2:5" x14ac:dyDescent="0.25">
      <c r="B414" s="165">
        <v>46099</v>
      </c>
      <c r="C414" s="167">
        <v>4524000033103</v>
      </c>
      <c r="D414" s="278"/>
      <c r="E414" s="83">
        <v>142818.32</v>
      </c>
    </row>
    <row r="415" spans="2:5" x14ac:dyDescent="0.25">
      <c r="B415" s="165">
        <v>46100</v>
      </c>
      <c r="C415" s="167">
        <v>4524000058700</v>
      </c>
      <c r="D415" s="278"/>
      <c r="E415" s="83">
        <v>50431.88</v>
      </c>
    </row>
    <row r="416" spans="2:5" x14ac:dyDescent="0.25">
      <c r="B416" s="165">
        <v>46100</v>
      </c>
      <c r="C416" s="167">
        <v>4524000058823</v>
      </c>
      <c r="D416" s="278"/>
      <c r="E416" s="83">
        <v>50989.4</v>
      </c>
    </row>
    <row r="417" spans="2:5" x14ac:dyDescent="0.25">
      <c r="B417" s="165">
        <v>46101</v>
      </c>
      <c r="C417" s="167">
        <v>4524000056667</v>
      </c>
      <c r="D417" s="278"/>
      <c r="E417" s="83">
        <v>1187</v>
      </c>
    </row>
    <row r="418" spans="2:5" x14ac:dyDescent="0.25">
      <c r="B418" s="165">
        <v>46104</v>
      </c>
      <c r="C418" s="167">
        <v>4524000035582</v>
      </c>
      <c r="D418" s="278"/>
      <c r="E418" s="83">
        <v>2879101.24</v>
      </c>
    </row>
    <row r="419" spans="2:5" x14ac:dyDescent="0.25">
      <c r="B419" s="146">
        <v>46104</v>
      </c>
      <c r="C419" s="148">
        <v>4524000035818</v>
      </c>
      <c r="D419" s="278"/>
      <c r="E419" s="67">
        <v>56229.8</v>
      </c>
    </row>
    <row r="420" spans="2:5" x14ac:dyDescent="0.25">
      <c r="B420" s="150">
        <v>46104</v>
      </c>
      <c r="C420" s="167">
        <v>4524000036796</v>
      </c>
      <c r="D420" s="278"/>
      <c r="E420" s="83">
        <v>94248</v>
      </c>
    </row>
    <row r="421" spans="2:5" x14ac:dyDescent="0.25">
      <c r="B421" s="150">
        <v>46104</v>
      </c>
      <c r="C421" s="167">
        <v>4524000038747</v>
      </c>
      <c r="D421" s="278"/>
      <c r="E421" s="83">
        <v>7825</v>
      </c>
    </row>
    <row r="422" spans="2:5" x14ac:dyDescent="0.25">
      <c r="B422" s="150">
        <v>46104</v>
      </c>
      <c r="C422" s="167">
        <v>4524000050025</v>
      </c>
      <c r="D422" s="278"/>
      <c r="E422" s="83">
        <v>838953.11</v>
      </c>
    </row>
    <row r="423" spans="2:5" x14ac:dyDescent="0.25">
      <c r="B423" s="150">
        <v>46105</v>
      </c>
      <c r="C423" s="167">
        <v>4524000033311</v>
      </c>
      <c r="D423" s="278"/>
      <c r="E423" s="83">
        <v>1783462.12</v>
      </c>
    </row>
    <row r="424" spans="2:5" x14ac:dyDescent="0.25">
      <c r="B424" s="150">
        <v>46105</v>
      </c>
      <c r="C424" s="167">
        <v>4524000033774</v>
      </c>
      <c r="D424" s="278"/>
      <c r="E424" s="83">
        <v>18863</v>
      </c>
    </row>
    <row r="425" spans="2:5" x14ac:dyDescent="0.25">
      <c r="B425" s="150">
        <v>46106</v>
      </c>
      <c r="C425" s="167">
        <v>4524000033553</v>
      </c>
      <c r="D425" s="278"/>
      <c r="E425" s="83">
        <v>4197</v>
      </c>
    </row>
    <row r="426" spans="2:5" x14ac:dyDescent="0.25">
      <c r="B426" s="150">
        <v>46108</v>
      </c>
      <c r="C426" s="167">
        <v>4524000036419</v>
      </c>
      <c r="D426" s="278"/>
      <c r="E426" s="83">
        <v>3500</v>
      </c>
    </row>
    <row r="427" spans="2:5" x14ac:dyDescent="0.25">
      <c r="B427" s="150">
        <v>46108</v>
      </c>
      <c r="C427" s="167">
        <v>4524000036504</v>
      </c>
      <c r="D427" s="278"/>
      <c r="E427" s="83">
        <v>17220.2</v>
      </c>
    </row>
    <row r="428" spans="2:5" x14ac:dyDescent="0.25">
      <c r="B428" s="150">
        <v>46108</v>
      </c>
      <c r="C428" s="167">
        <v>4524000050315</v>
      </c>
      <c r="D428" s="278"/>
      <c r="E428" s="83">
        <v>139656</v>
      </c>
    </row>
    <row r="429" spans="2:5" x14ac:dyDescent="0.25">
      <c r="B429" s="150">
        <v>46111</v>
      </c>
      <c r="C429" s="167">
        <v>4524000039168</v>
      </c>
      <c r="D429" s="278"/>
      <c r="E429" s="83">
        <v>384136.61</v>
      </c>
    </row>
    <row r="430" spans="2:5" x14ac:dyDescent="0.25">
      <c r="B430" s="150">
        <v>46111</v>
      </c>
      <c r="C430" s="167">
        <v>4524000034883</v>
      </c>
      <c r="D430" s="278"/>
      <c r="E430" s="83">
        <v>8791.6</v>
      </c>
    </row>
    <row r="431" spans="2:5" x14ac:dyDescent="0.25">
      <c r="B431" s="150">
        <v>46111</v>
      </c>
      <c r="C431" s="167">
        <v>4524000035275</v>
      </c>
      <c r="D431" s="278"/>
      <c r="E431" s="83">
        <v>761713.14</v>
      </c>
    </row>
    <row r="432" spans="2:5" x14ac:dyDescent="0.25">
      <c r="B432" s="150">
        <v>46111</v>
      </c>
      <c r="C432" s="167">
        <v>4524000032160</v>
      </c>
      <c r="D432" s="278"/>
      <c r="E432" s="83">
        <v>163324.28</v>
      </c>
    </row>
    <row r="433" spans="2:6" x14ac:dyDescent="0.25">
      <c r="B433" s="150">
        <v>46112</v>
      </c>
      <c r="C433" s="167">
        <v>4524000031598</v>
      </c>
      <c r="D433" s="278"/>
      <c r="E433" s="83">
        <v>1754376.47</v>
      </c>
    </row>
    <row r="434" spans="2:6" ht="16.5" thickBot="1" x14ac:dyDescent="0.3">
      <c r="B434" s="279" t="s">
        <v>14</v>
      </c>
      <c r="C434" s="279"/>
      <c r="D434" s="279"/>
      <c r="E434" s="103">
        <f>SUM(E388:E433)</f>
        <v>17734884.969999999</v>
      </c>
    </row>
    <row r="435" spans="2:6" ht="16.5" thickTop="1" x14ac:dyDescent="0.25">
      <c r="B435" s="69"/>
      <c r="C435" s="69"/>
      <c r="D435" s="69"/>
      <c r="E435" s="69"/>
    </row>
    <row r="436" spans="2:6" ht="15.75" x14ac:dyDescent="0.25">
      <c r="B436" s="71"/>
      <c r="C436" s="70"/>
      <c r="D436" s="74"/>
      <c r="E436" s="75"/>
    </row>
    <row r="437" spans="2:6" ht="16.5" thickBot="1" x14ac:dyDescent="0.3">
      <c r="B437" s="272" t="s">
        <v>7</v>
      </c>
      <c r="C437" s="260"/>
      <c r="D437" s="272"/>
      <c r="E437" s="272"/>
    </row>
    <row r="438" spans="2:6" ht="16.5" thickBot="1" x14ac:dyDescent="0.3">
      <c r="B438" s="106" t="s">
        <v>2</v>
      </c>
      <c r="C438" s="107" t="s">
        <v>1</v>
      </c>
      <c r="D438" s="108" t="s">
        <v>0</v>
      </c>
      <c r="E438" s="109" t="s">
        <v>13</v>
      </c>
    </row>
    <row r="439" spans="2:6" ht="17.25" x14ac:dyDescent="0.3">
      <c r="B439" s="202">
        <v>46112</v>
      </c>
      <c r="C439" s="214" t="s">
        <v>366</v>
      </c>
      <c r="D439" s="203" t="s">
        <v>70</v>
      </c>
      <c r="E439" s="204">
        <v>457281.6</v>
      </c>
    </row>
    <row r="440" spans="2:6" x14ac:dyDescent="0.25">
      <c r="B440" s="202">
        <v>46112</v>
      </c>
      <c r="C440" s="205" t="s">
        <v>367</v>
      </c>
      <c r="D440" s="206" t="s">
        <v>70</v>
      </c>
      <c r="E440" s="204">
        <v>135383</v>
      </c>
    </row>
    <row r="441" spans="2:6" ht="16.5" thickBot="1" x14ac:dyDescent="0.3">
      <c r="B441" s="280" t="s">
        <v>27</v>
      </c>
      <c r="C441" s="280"/>
      <c r="D441" s="280"/>
      <c r="E441" s="104">
        <f>SUM(E439:E440)</f>
        <v>592664.6</v>
      </c>
    </row>
    <row r="442" spans="2:6" ht="16.5" thickTop="1" x14ac:dyDescent="0.25">
      <c r="B442" s="76"/>
      <c r="C442" s="76"/>
      <c r="D442" s="76"/>
      <c r="E442" s="77"/>
    </row>
    <row r="443" spans="2:6" ht="15.75" x14ac:dyDescent="0.25">
      <c r="B443" s="76"/>
      <c r="C443" s="76"/>
      <c r="D443" s="76"/>
      <c r="E443" s="77"/>
    </row>
    <row r="444" spans="2:6" ht="16.5" thickBot="1" x14ac:dyDescent="0.3">
      <c r="B444" s="272" t="s">
        <v>54</v>
      </c>
      <c r="C444" s="272"/>
      <c r="D444" s="272"/>
      <c r="E444" s="272"/>
    </row>
    <row r="445" spans="2:6" ht="16.5" thickBot="1" x14ac:dyDescent="0.3">
      <c r="B445" s="114" t="s">
        <v>56</v>
      </c>
      <c r="C445" s="115" t="s">
        <v>2</v>
      </c>
      <c r="D445" s="115" t="s">
        <v>55</v>
      </c>
      <c r="E445" s="116" t="s">
        <v>8</v>
      </c>
      <c r="F445" s="117" t="s">
        <v>9</v>
      </c>
    </row>
    <row r="446" spans="2:6" x14ac:dyDescent="0.25">
      <c r="B446" s="228">
        <v>267359</v>
      </c>
      <c r="C446" s="82">
        <v>46079</v>
      </c>
      <c r="D446" s="229" t="s">
        <v>368</v>
      </c>
      <c r="E446" s="229" t="s">
        <v>369</v>
      </c>
      <c r="F446" s="86">
        <v>44100</v>
      </c>
    </row>
    <row r="447" spans="2:6" x14ac:dyDescent="0.25">
      <c r="B447" s="95">
        <v>267194</v>
      </c>
      <c r="C447" s="82">
        <v>46107</v>
      </c>
      <c r="D447" s="192" t="s">
        <v>370</v>
      </c>
      <c r="E447" s="229" t="s">
        <v>371</v>
      </c>
      <c r="F447" s="170">
        <v>23026.65</v>
      </c>
    </row>
    <row r="448" spans="2:6" x14ac:dyDescent="0.25">
      <c r="B448" s="95">
        <v>267197</v>
      </c>
      <c r="C448" s="82">
        <v>46107</v>
      </c>
      <c r="D448" s="192" t="s">
        <v>372</v>
      </c>
      <c r="E448" s="229" t="s">
        <v>71</v>
      </c>
      <c r="F448" s="170">
        <v>150000</v>
      </c>
    </row>
    <row r="449" spans="2:6" x14ac:dyDescent="0.25">
      <c r="B449" s="228">
        <v>267360</v>
      </c>
      <c r="C449" s="82">
        <v>46079</v>
      </c>
      <c r="D449" s="229" t="s">
        <v>373</v>
      </c>
      <c r="E449" s="229" t="s">
        <v>374</v>
      </c>
      <c r="F449" s="86">
        <v>30000</v>
      </c>
    </row>
    <row r="450" spans="2:6" x14ac:dyDescent="0.25">
      <c r="B450" s="228">
        <v>267214</v>
      </c>
      <c r="C450" s="82">
        <v>45940</v>
      </c>
      <c r="D450" s="229" t="s">
        <v>375</v>
      </c>
      <c r="E450" s="229" t="s">
        <v>376</v>
      </c>
      <c r="F450" s="86">
        <v>19166.669999999998</v>
      </c>
    </row>
    <row r="451" spans="2:6" x14ac:dyDescent="0.25">
      <c r="B451" s="228">
        <v>267216</v>
      </c>
      <c r="C451" s="82">
        <v>45940</v>
      </c>
      <c r="D451" s="229" t="s">
        <v>377</v>
      </c>
      <c r="E451" s="229" t="s">
        <v>376</v>
      </c>
      <c r="F451" s="86">
        <v>19166.66</v>
      </c>
    </row>
    <row r="452" spans="2:6" x14ac:dyDescent="0.25">
      <c r="B452" s="228">
        <v>267225</v>
      </c>
      <c r="C452" s="82">
        <v>45944</v>
      </c>
      <c r="D452" s="229" t="s">
        <v>378</v>
      </c>
      <c r="E452" s="229" t="s">
        <v>376</v>
      </c>
      <c r="F452" s="86">
        <v>156196.67000000001</v>
      </c>
    </row>
    <row r="453" spans="2:6" x14ac:dyDescent="0.25">
      <c r="B453" s="228">
        <v>267274</v>
      </c>
      <c r="C453" s="82">
        <v>45987</v>
      </c>
      <c r="D453" s="229" t="s">
        <v>379</v>
      </c>
      <c r="E453" s="229" t="s">
        <v>376</v>
      </c>
      <c r="F453" s="86">
        <v>108159.88</v>
      </c>
    </row>
    <row r="454" spans="2:6" x14ac:dyDescent="0.25">
      <c r="B454" s="228">
        <v>267296</v>
      </c>
      <c r="C454" s="82">
        <v>46029</v>
      </c>
      <c r="D454" s="229" t="s">
        <v>380</v>
      </c>
      <c r="E454" s="229" t="s">
        <v>71</v>
      </c>
      <c r="F454" s="86">
        <v>100000</v>
      </c>
    </row>
    <row r="455" spans="2:6" x14ac:dyDescent="0.25">
      <c r="B455" s="228">
        <v>267301</v>
      </c>
      <c r="C455" s="82">
        <v>46029</v>
      </c>
      <c r="D455" s="229" t="s">
        <v>381</v>
      </c>
      <c r="E455" s="229" t="s">
        <v>71</v>
      </c>
      <c r="F455" s="86">
        <v>150000</v>
      </c>
    </row>
    <row r="456" spans="2:6" x14ac:dyDescent="0.25">
      <c r="B456" s="228">
        <v>267339</v>
      </c>
      <c r="C456" s="82">
        <v>46063</v>
      </c>
      <c r="D456" s="229" t="s">
        <v>382</v>
      </c>
      <c r="E456" s="229" t="s">
        <v>371</v>
      </c>
      <c r="F456" s="86">
        <v>30929.99</v>
      </c>
    </row>
    <row r="457" spans="2:6" x14ac:dyDescent="0.25">
      <c r="B457" s="228">
        <v>267344</v>
      </c>
      <c r="C457" s="82">
        <v>46069</v>
      </c>
      <c r="D457" s="229" t="s">
        <v>383</v>
      </c>
      <c r="E457" s="229" t="s">
        <v>371</v>
      </c>
      <c r="F457" s="86">
        <v>86026.02</v>
      </c>
    </row>
    <row r="458" spans="2:6" x14ac:dyDescent="0.25">
      <c r="B458" s="228">
        <v>267349</v>
      </c>
      <c r="C458" s="82">
        <v>46069</v>
      </c>
      <c r="D458" s="229" t="s">
        <v>384</v>
      </c>
      <c r="E458" s="229" t="s">
        <v>371</v>
      </c>
      <c r="F458" s="86">
        <v>7553.5</v>
      </c>
    </row>
    <row r="459" spans="2:6" ht="16.5" thickBot="1" x14ac:dyDescent="0.3">
      <c r="B459" s="280" t="s">
        <v>27</v>
      </c>
      <c r="C459" s="280"/>
      <c r="D459" s="280"/>
      <c r="E459" s="280"/>
      <c r="F459" s="105">
        <f>SUM(F446:F458)</f>
        <v>924326.04</v>
      </c>
    </row>
    <row r="460" spans="2:6" ht="16.5" thickTop="1" x14ac:dyDescent="0.25">
      <c r="B460" s="76"/>
      <c r="C460" s="76"/>
      <c r="D460" s="76"/>
      <c r="E460" s="77"/>
    </row>
    <row r="461" spans="2:6" ht="15.75" x14ac:dyDescent="0.25">
      <c r="B461" s="76"/>
      <c r="C461" s="76"/>
      <c r="D461" s="76"/>
      <c r="E461" s="77"/>
    </row>
    <row r="462" spans="2:6" ht="15.75" x14ac:dyDescent="0.25">
      <c r="B462" s="260" t="s">
        <v>25</v>
      </c>
      <c r="C462" s="260"/>
      <c r="D462" s="260"/>
      <c r="E462" s="260"/>
    </row>
    <row r="463" spans="2:6" x14ac:dyDescent="0.25">
      <c r="B463" s="281" t="s">
        <v>26</v>
      </c>
      <c r="C463" s="281"/>
      <c r="D463" s="281"/>
      <c r="E463" s="281"/>
    </row>
    <row r="464" spans="2:6" x14ac:dyDescent="0.25">
      <c r="B464" s="281" t="s">
        <v>23</v>
      </c>
      <c r="C464" s="281"/>
      <c r="D464" s="281"/>
      <c r="E464" s="281"/>
    </row>
    <row r="465" spans="2:6" x14ac:dyDescent="0.25">
      <c r="B465" s="282" t="s">
        <v>36</v>
      </c>
      <c r="C465" s="282"/>
      <c r="D465" s="282"/>
      <c r="E465" s="282"/>
    </row>
    <row r="466" spans="2:6" x14ac:dyDescent="0.25">
      <c r="B466" s="78"/>
      <c r="C466" s="78"/>
      <c r="D466" s="78"/>
      <c r="E466" s="78"/>
    </row>
    <row r="467" spans="2:6" x14ac:dyDescent="0.25">
      <c r="B467" s="79" t="s">
        <v>2</v>
      </c>
      <c r="C467" s="79" t="s">
        <v>1</v>
      </c>
      <c r="D467" s="79" t="s">
        <v>44</v>
      </c>
      <c r="E467" s="79" t="s">
        <v>45</v>
      </c>
    </row>
    <row r="468" spans="2:6" x14ac:dyDescent="0.25">
      <c r="B468" s="62"/>
      <c r="C468" s="68"/>
      <c r="D468" s="63"/>
      <c r="E468" s="67"/>
    </row>
    <row r="469" spans="2:6" x14ac:dyDescent="0.25">
      <c r="B469" s="283" t="s">
        <v>14</v>
      </c>
      <c r="C469" s="284"/>
      <c r="D469" s="285"/>
      <c r="E469" s="80">
        <f>SUM(E468:E468)</f>
        <v>0</v>
      </c>
    </row>
    <row r="470" spans="2:6" ht="15.75" x14ac:dyDescent="0.25">
      <c r="B470" s="76"/>
      <c r="C470" s="76"/>
      <c r="D470" s="76"/>
      <c r="E470" s="77"/>
    </row>
    <row r="471" spans="2:6" ht="15.75" x14ac:dyDescent="0.25">
      <c r="B471" s="76"/>
      <c r="C471" s="76"/>
      <c r="D471" s="76"/>
      <c r="E471" s="77"/>
    </row>
    <row r="472" spans="2:6" ht="16.5" thickBot="1" x14ac:dyDescent="0.3">
      <c r="B472" s="76"/>
      <c r="C472" s="76"/>
      <c r="D472" s="76"/>
      <c r="E472" s="77"/>
    </row>
    <row r="473" spans="2:6" ht="16.5" thickBot="1" x14ac:dyDescent="0.3">
      <c r="B473" s="264" t="s">
        <v>32</v>
      </c>
      <c r="C473" s="265"/>
      <c r="D473" s="265"/>
      <c r="E473" s="266">
        <f>E366+E383+E434+E441+F459</f>
        <v>128797241.11000001</v>
      </c>
      <c r="F473" s="267"/>
    </row>
    <row r="486" spans="1:6" ht="19.5" thickBot="1" x14ac:dyDescent="0.35">
      <c r="A486" s="4"/>
      <c r="B486" s="268" t="s">
        <v>11</v>
      </c>
      <c r="C486" s="268"/>
      <c r="D486" s="268"/>
      <c r="E486" s="268"/>
      <c r="F486" s="4"/>
    </row>
    <row r="487" spans="1:6" ht="32.25" thickBot="1" x14ac:dyDescent="0.3">
      <c r="A487" s="4"/>
      <c r="B487" s="106" t="s">
        <v>19</v>
      </c>
      <c r="C487" s="106" t="s">
        <v>1</v>
      </c>
      <c r="D487" s="106" t="s">
        <v>20</v>
      </c>
      <c r="E487" s="118" t="s">
        <v>9</v>
      </c>
      <c r="F487" s="4"/>
    </row>
    <row r="488" spans="1:6" x14ac:dyDescent="0.25">
      <c r="A488" s="4"/>
      <c r="B488" s="84">
        <v>46083</v>
      </c>
      <c r="C488" s="171" t="s">
        <v>385</v>
      </c>
      <c r="D488" s="172" t="s">
        <v>386</v>
      </c>
      <c r="E488" s="86">
        <v>730</v>
      </c>
      <c r="F488" s="4"/>
    </row>
    <row r="489" spans="1:6" x14ac:dyDescent="0.25">
      <c r="A489" s="4"/>
      <c r="B489" s="169">
        <v>46083</v>
      </c>
      <c r="C489" s="171" t="s">
        <v>387</v>
      </c>
      <c r="D489" s="172" t="s">
        <v>386</v>
      </c>
      <c r="E489" s="86">
        <v>105</v>
      </c>
      <c r="F489" s="4"/>
    </row>
    <row r="490" spans="1:6" x14ac:dyDescent="0.25">
      <c r="A490" s="4"/>
      <c r="B490" s="84">
        <v>46084</v>
      </c>
      <c r="C490" s="171" t="s">
        <v>388</v>
      </c>
      <c r="D490" s="172" t="s">
        <v>386</v>
      </c>
      <c r="E490" s="86">
        <v>700</v>
      </c>
      <c r="F490" s="4"/>
    </row>
    <row r="491" spans="1:6" x14ac:dyDescent="0.25">
      <c r="A491" s="4"/>
      <c r="B491" s="84">
        <v>46085</v>
      </c>
      <c r="C491" s="171" t="s">
        <v>389</v>
      </c>
      <c r="D491" s="172" t="s">
        <v>390</v>
      </c>
      <c r="E491" s="86">
        <v>185027.20000000001</v>
      </c>
      <c r="F491" s="4"/>
    </row>
    <row r="492" spans="1:6" x14ac:dyDescent="0.25">
      <c r="A492" s="4"/>
      <c r="B492" s="84">
        <v>46085</v>
      </c>
      <c r="C492" s="171" t="s">
        <v>391</v>
      </c>
      <c r="D492" s="172" t="s">
        <v>386</v>
      </c>
      <c r="E492" s="86">
        <v>845</v>
      </c>
      <c r="F492" s="4"/>
    </row>
    <row r="493" spans="1:6" x14ac:dyDescent="0.25">
      <c r="A493" s="4"/>
      <c r="B493" s="169">
        <v>46085</v>
      </c>
      <c r="C493" s="171" t="s">
        <v>392</v>
      </c>
      <c r="D493" s="172" t="s">
        <v>386</v>
      </c>
      <c r="E493" s="86">
        <v>13000</v>
      </c>
      <c r="F493" s="4"/>
    </row>
    <row r="494" spans="1:6" x14ac:dyDescent="0.25">
      <c r="A494" s="4"/>
      <c r="B494" s="169">
        <v>46086</v>
      </c>
      <c r="C494" s="171" t="s">
        <v>393</v>
      </c>
      <c r="D494" s="172" t="s">
        <v>386</v>
      </c>
      <c r="E494" s="86">
        <v>1095</v>
      </c>
      <c r="F494" s="4"/>
    </row>
    <row r="495" spans="1:6" x14ac:dyDescent="0.25">
      <c r="A495" s="4"/>
      <c r="B495" s="84">
        <v>46087</v>
      </c>
      <c r="C495" s="171" t="s">
        <v>394</v>
      </c>
      <c r="D495" s="172" t="s">
        <v>386</v>
      </c>
      <c r="E495" s="86">
        <v>550</v>
      </c>
      <c r="F495" s="4"/>
    </row>
    <row r="496" spans="1:6" x14ac:dyDescent="0.25">
      <c r="A496" s="4"/>
      <c r="B496" s="84">
        <v>46090</v>
      </c>
      <c r="C496" s="171" t="s">
        <v>395</v>
      </c>
      <c r="D496" s="172" t="s">
        <v>386</v>
      </c>
      <c r="E496" s="86">
        <v>430</v>
      </c>
      <c r="F496" s="4"/>
    </row>
    <row r="497" spans="1:6" x14ac:dyDescent="0.25">
      <c r="A497" s="4"/>
      <c r="B497" s="169">
        <v>46090</v>
      </c>
      <c r="C497" s="171" t="s">
        <v>396</v>
      </c>
      <c r="D497" s="172" t="s">
        <v>386</v>
      </c>
      <c r="E497" s="86">
        <v>195</v>
      </c>
      <c r="F497" s="4"/>
    </row>
    <row r="498" spans="1:6" x14ac:dyDescent="0.25">
      <c r="A498" s="4"/>
      <c r="B498" s="169">
        <v>46091</v>
      </c>
      <c r="C498" s="173" t="s">
        <v>397</v>
      </c>
      <c r="D498" s="99" t="s">
        <v>386</v>
      </c>
      <c r="E498" s="174">
        <v>345</v>
      </c>
      <c r="F498" s="4"/>
    </row>
    <row r="499" spans="1:6" x14ac:dyDescent="0.25">
      <c r="A499" s="4"/>
      <c r="B499" s="169">
        <v>46092</v>
      </c>
      <c r="C499" s="173" t="s">
        <v>398</v>
      </c>
      <c r="D499" s="99" t="s">
        <v>41</v>
      </c>
      <c r="E499" s="174">
        <v>4642.12</v>
      </c>
      <c r="F499" s="4"/>
    </row>
    <row r="500" spans="1:6" x14ac:dyDescent="0.25">
      <c r="A500" s="4"/>
      <c r="B500" s="84">
        <v>46092</v>
      </c>
      <c r="C500" s="171" t="s">
        <v>399</v>
      </c>
      <c r="D500" s="172" t="s">
        <v>386</v>
      </c>
      <c r="E500" s="86">
        <v>725</v>
      </c>
      <c r="F500" s="4"/>
    </row>
    <row r="501" spans="1:6" x14ac:dyDescent="0.25">
      <c r="A501" s="4"/>
      <c r="B501" s="169">
        <v>46092</v>
      </c>
      <c r="C501" s="173" t="s">
        <v>400</v>
      </c>
      <c r="D501" s="99" t="s">
        <v>41</v>
      </c>
      <c r="E501" s="174">
        <v>4829.6400000000003</v>
      </c>
      <c r="F501" s="4"/>
    </row>
    <row r="502" spans="1:6" x14ac:dyDescent="0.25">
      <c r="A502" s="4"/>
      <c r="B502" s="84">
        <v>46093</v>
      </c>
      <c r="C502" s="171" t="s">
        <v>401</v>
      </c>
      <c r="D502" s="172" t="s">
        <v>386</v>
      </c>
      <c r="E502" s="86">
        <v>1125</v>
      </c>
      <c r="F502" s="4"/>
    </row>
    <row r="503" spans="1:6" x14ac:dyDescent="0.25">
      <c r="A503" s="4"/>
      <c r="B503" s="84">
        <v>46094</v>
      </c>
      <c r="C503" s="171" t="s">
        <v>402</v>
      </c>
      <c r="D503" s="172" t="s">
        <v>386</v>
      </c>
      <c r="E503" s="86">
        <v>710</v>
      </c>
      <c r="F503" s="4"/>
    </row>
    <row r="504" spans="1:6" x14ac:dyDescent="0.25">
      <c r="A504" s="4"/>
      <c r="B504" s="169">
        <v>46097</v>
      </c>
      <c r="C504" s="173" t="s">
        <v>403</v>
      </c>
      <c r="D504" s="99" t="s">
        <v>41</v>
      </c>
      <c r="E504" s="174">
        <v>15000</v>
      </c>
      <c r="F504" s="4"/>
    </row>
    <row r="505" spans="1:6" x14ac:dyDescent="0.25">
      <c r="A505" s="4"/>
      <c r="B505" s="84">
        <v>46097</v>
      </c>
      <c r="C505" s="171" t="s">
        <v>404</v>
      </c>
      <c r="D505" s="172" t="s">
        <v>386</v>
      </c>
      <c r="E505" s="86">
        <v>790</v>
      </c>
      <c r="F505" s="4"/>
    </row>
    <row r="506" spans="1:6" x14ac:dyDescent="0.25">
      <c r="A506" s="4"/>
      <c r="B506" s="84">
        <v>46097</v>
      </c>
      <c r="C506" s="171" t="s">
        <v>405</v>
      </c>
      <c r="D506" s="172" t="s">
        <v>386</v>
      </c>
      <c r="E506" s="86">
        <v>150</v>
      </c>
      <c r="F506" s="4"/>
    </row>
    <row r="507" spans="1:6" x14ac:dyDescent="0.25">
      <c r="A507" s="4"/>
      <c r="B507" s="84">
        <v>46098</v>
      </c>
      <c r="C507" s="171" t="s">
        <v>406</v>
      </c>
      <c r="D507" s="172" t="s">
        <v>386</v>
      </c>
      <c r="E507" s="86">
        <v>505</v>
      </c>
      <c r="F507" s="4"/>
    </row>
    <row r="508" spans="1:6" x14ac:dyDescent="0.25">
      <c r="A508" s="4"/>
      <c r="B508" s="84">
        <v>46099</v>
      </c>
      <c r="C508" s="171" t="s">
        <v>407</v>
      </c>
      <c r="D508" s="172" t="s">
        <v>386</v>
      </c>
      <c r="E508" s="86">
        <v>810</v>
      </c>
      <c r="F508" s="4"/>
    </row>
    <row r="509" spans="1:6" x14ac:dyDescent="0.25">
      <c r="A509" s="4"/>
      <c r="B509" s="84">
        <v>46100</v>
      </c>
      <c r="C509" s="171" t="s">
        <v>408</v>
      </c>
      <c r="D509" s="172" t="s">
        <v>386</v>
      </c>
      <c r="E509" s="86">
        <v>1025</v>
      </c>
      <c r="F509" s="4"/>
    </row>
    <row r="510" spans="1:6" x14ac:dyDescent="0.25">
      <c r="A510" s="4"/>
      <c r="B510" s="169">
        <v>46100</v>
      </c>
      <c r="C510" s="173" t="s">
        <v>409</v>
      </c>
      <c r="D510" s="99" t="s">
        <v>41</v>
      </c>
      <c r="E510" s="174">
        <v>17514.060000000001</v>
      </c>
      <c r="F510" s="4"/>
    </row>
    <row r="511" spans="1:6" x14ac:dyDescent="0.25">
      <c r="A511" s="4"/>
      <c r="B511" s="169">
        <v>46100</v>
      </c>
      <c r="C511" s="173" t="s">
        <v>410</v>
      </c>
      <c r="D511" s="99" t="s">
        <v>41</v>
      </c>
      <c r="E511" s="174">
        <v>10360</v>
      </c>
      <c r="F511" s="4"/>
    </row>
    <row r="512" spans="1:6" x14ac:dyDescent="0.25">
      <c r="A512" s="4"/>
      <c r="B512" s="169">
        <v>46100</v>
      </c>
      <c r="C512" s="173" t="s">
        <v>411</v>
      </c>
      <c r="D512" s="99" t="s">
        <v>41</v>
      </c>
      <c r="E512" s="174">
        <v>22521.1</v>
      </c>
      <c r="F512" s="4"/>
    </row>
    <row r="513" spans="1:6" x14ac:dyDescent="0.25">
      <c r="A513" s="4"/>
      <c r="B513" s="169">
        <v>46101</v>
      </c>
      <c r="C513" s="173" t="s">
        <v>412</v>
      </c>
      <c r="D513" s="99" t="s">
        <v>386</v>
      </c>
      <c r="E513" s="174">
        <v>700</v>
      </c>
      <c r="F513" s="4"/>
    </row>
    <row r="514" spans="1:6" x14ac:dyDescent="0.25">
      <c r="A514" s="4"/>
      <c r="B514" s="169">
        <v>46104</v>
      </c>
      <c r="C514" s="173" t="s">
        <v>413</v>
      </c>
      <c r="D514" s="99" t="s">
        <v>386</v>
      </c>
      <c r="E514" s="174">
        <v>670</v>
      </c>
      <c r="F514" s="4"/>
    </row>
    <row r="515" spans="1:6" x14ac:dyDescent="0.25">
      <c r="A515" s="4"/>
      <c r="B515" s="169">
        <v>46104</v>
      </c>
      <c r="C515" s="173" t="s">
        <v>414</v>
      </c>
      <c r="D515" s="99" t="s">
        <v>386</v>
      </c>
      <c r="E515" s="174">
        <v>105</v>
      </c>
      <c r="F515" s="4"/>
    </row>
    <row r="516" spans="1:6" x14ac:dyDescent="0.25">
      <c r="A516" s="4"/>
      <c r="B516" s="169">
        <v>46105</v>
      </c>
      <c r="C516" s="173" t="s">
        <v>415</v>
      </c>
      <c r="D516" s="99" t="s">
        <v>386</v>
      </c>
      <c r="E516" s="174">
        <v>445</v>
      </c>
      <c r="F516" s="4"/>
    </row>
    <row r="517" spans="1:6" x14ac:dyDescent="0.25">
      <c r="A517" s="4"/>
      <c r="B517" s="169">
        <v>46106</v>
      </c>
      <c r="C517" s="173" t="s">
        <v>416</v>
      </c>
      <c r="D517" s="99" t="s">
        <v>386</v>
      </c>
      <c r="E517" s="174">
        <v>625</v>
      </c>
      <c r="F517" s="4"/>
    </row>
    <row r="518" spans="1:6" x14ac:dyDescent="0.25">
      <c r="A518" s="4"/>
      <c r="B518" s="169">
        <v>46106</v>
      </c>
      <c r="C518" s="173" t="s">
        <v>417</v>
      </c>
      <c r="D518" s="99" t="s">
        <v>386</v>
      </c>
      <c r="E518" s="174">
        <v>13000</v>
      </c>
      <c r="F518" s="4"/>
    </row>
    <row r="519" spans="1:6" x14ac:dyDescent="0.25">
      <c r="A519" s="4"/>
      <c r="B519" s="169">
        <v>46107</v>
      </c>
      <c r="C519" s="173" t="s">
        <v>418</v>
      </c>
      <c r="D519" s="99" t="s">
        <v>41</v>
      </c>
      <c r="E519" s="174">
        <v>12816</v>
      </c>
      <c r="F519" s="4"/>
    </row>
    <row r="520" spans="1:6" x14ac:dyDescent="0.25">
      <c r="A520" s="4"/>
      <c r="B520" s="169">
        <v>46107</v>
      </c>
      <c r="C520" s="173" t="s">
        <v>419</v>
      </c>
      <c r="D520" s="99" t="s">
        <v>41</v>
      </c>
      <c r="E520" s="174">
        <v>19172.400000000001</v>
      </c>
      <c r="F520" s="4"/>
    </row>
    <row r="521" spans="1:6" x14ac:dyDescent="0.25">
      <c r="A521" s="4"/>
      <c r="B521" s="169">
        <v>46107</v>
      </c>
      <c r="C521" s="173" t="s">
        <v>420</v>
      </c>
      <c r="D521" s="99" t="s">
        <v>386</v>
      </c>
      <c r="E521" s="174">
        <v>885</v>
      </c>
      <c r="F521" s="4"/>
    </row>
    <row r="522" spans="1:6" x14ac:dyDescent="0.25">
      <c r="A522" s="4"/>
      <c r="B522" s="169">
        <v>46108</v>
      </c>
      <c r="C522" s="173" t="s">
        <v>421</v>
      </c>
      <c r="D522" s="99" t="s">
        <v>41</v>
      </c>
      <c r="E522" s="174">
        <v>15000</v>
      </c>
      <c r="F522" s="4"/>
    </row>
    <row r="523" spans="1:6" x14ac:dyDescent="0.25">
      <c r="A523" s="4"/>
      <c r="B523" s="169">
        <v>46108</v>
      </c>
      <c r="C523" s="173" t="s">
        <v>422</v>
      </c>
      <c r="D523" s="99" t="s">
        <v>41</v>
      </c>
      <c r="E523" s="174">
        <v>5511.22</v>
      </c>
      <c r="F523" s="4"/>
    </row>
    <row r="524" spans="1:6" x14ac:dyDescent="0.25">
      <c r="A524" s="4"/>
      <c r="B524" s="169">
        <v>46108</v>
      </c>
      <c r="C524" s="173" t="s">
        <v>423</v>
      </c>
      <c r="D524" s="99" t="s">
        <v>386</v>
      </c>
      <c r="E524" s="174">
        <v>555</v>
      </c>
      <c r="F524" s="4"/>
    </row>
    <row r="525" spans="1:6" x14ac:dyDescent="0.25">
      <c r="A525" s="4"/>
      <c r="B525" s="169">
        <v>46111</v>
      </c>
      <c r="C525" s="173" t="s">
        <v>424</v>
      </c>
      <c r="D525" s="99" t="s">
        <v>386</v>
      </c>
      <c r="E525" s="174">
        <v>450</v>
      </c>
      <c r="F525" s="4"/>
    </row>
    <row r="526" spans="1:6" x14ac:dyDescent="0.25">
      <c r="A526" s="4"/>
      <c r="B526" s="169">
        <v>46111</v>
      </c>
      <c r="C526" s="173" t="s">
        <v>425</v>
      </c>
      <c r="D526" s="99" t="s">
        <v>386</v>
      </c>
      <c r="E526" s="174">
        <v>45</v>
      </c>
      <c r="F526" s="4"/>
    </row>
    <row r="527" spans="1:6" x14ac:dyDescent="0.25">
      <c r="A527" s="4"/>
      <c r="B527" s="169">
        <v>46112</v>
      </c>
      <c r="C527" s="173" t="s">
        <v>426</v>
      </c>
      <c r="D527" s="99" t="s">
        <v>386</v>
      </c>
      <c r="E527" s="174">
        <v>500</v>
      </c>
      <c r="F527" s="4"/>
    </row>
    <row r="528" spans="1:6" x14ac:dyDescent="0.25">
      <c r="A528" s="4"/>
      <c r="B528" s="169">
        <v>46112</v>
      </c>
      <c r="C528" s="173" t="s">
        <v>427</v>
      </c>
      <c r="D528" s="99" t="s">
        <v>41</v>
      </c>
      <c r="E528" s="174">
        <v>5145.76</v>
      </c>
      <c r="F528" s="4"/>
    </row>
    <row r="529" spans="2:6" ht="15.75" thickBot="1" x14ac:dyDescent="0.3">
      <c r="B529" s="269" t="s">
        <v>4</v>
      </c>
      <c r="C529" s="269"/>
      <c r="D529" s="269"/>
      <c r="E529" s="66">
        <f>SUM(E488:E528)</f>
        <v>359354.5</v>
      </c>
    </row>
    <row r="530" spans="2:6" ht="15.75" thickTop="1" x14ac:dyDescent="0.25">
      <c r="B530" s="39"/>
      <c r="C530" s="55"/>
      <c r="D530" s="56"/>
      <c r="E530" s="57"/>
      <c r="F530" s="54"/>
    </row>
    <row r="531" spans="2:6" ht="17.25" thickBot="1" x14ac:dyDescent="0.3">
      <c r="B531" s="270" t="s">
        <v>30</v>
      </c>
      <c r="C531" s="270"/>
      <c r="D531" s="270"/>
      <c r="E531" s="270"/>
      <c r="F531" s="60"/>
    </row>
    <row r="532" spans="2:6" ht="16.5" thickBot="1" x14ac:dyDescent="0.3">
      <c r="B532" s="106" t="s">
        <v>2</v>
      </c>
      <c r="C532" s="107" t="s">
        <v>1</v>
      </c>
      <c r="D532" s="119" t="s">
        <v>8</v>
      </c>
      <c r="E532" s="120" t="s">
        <v>13</v>
      </c>
    </row>
    <row r="533" spans="2:6" x14ac:dyDescent="0.25">
      <c r="B533" s="151">
        <v>46085</v>
      </c>
      <c r="C533" s="152">
        <v>4524000057053</v>
      </c>
      <c r="D533" s="257" t="s">
        <v>47</v>
      </c>
      <c r="E533" s="153">
        <v>27660.6</v>
      </c>
    </row>
    <row r="534" spans="2:6" x14ac:dyDescent="0.25">
      <c r="B534" s="151">
        <v>46090</v>
      </c>
      <c r="C534" s="152">
        <v>4524000055931</v>
      </c>
      <c r="D534" s="258"/>
      <c r="E534" s="153">
        <v>1096978.5</v>
      </c>
    </row>
    <row r="535" spans="2:6" x14ac:dyDescent="0.25">
      <c r="B535" s="151">
        <v>46092</v>
      </c>
      <c r="C535" s="152">
        <v>4524000032607</v>
      </c>
      <c r="D535" s="258"/>
      <c r="E535" s="153">
        <v>333195.40000000002</v>
      </c>
    </row>
    <row r="536" spans="2:6" x14ac:dyDescent="0.25">
      <c r="B536" s="151">
        <v>46093</v>
      </c>
      <c r="C536" s="152">
        <v>4524000038841</v>
      </c>
      <c r="D536" s="258"/>
      <c r="E536" s="153">
        <v>4228.58</v>
      </c>
    </row>
    <row r="537" spans="2:6" x14ac:dyDescent="0.25">
      <c r="B537" s="230">
        <v>46094</v>
      </c>
      <c r="C537" s="231">
        <v>4524000053159</v>
      </c>
      <c r="D537" s="258"/>
      <c r="E537" s="232">
        <v>118000</v>
      </c>
    </row>
    <row r="538" spans="2:6" x14ac:dyDescent="0.25">
      <c r="B538" s="230">
        <v>46094</v>
      </c>
      <c r="C538" s="231">
        <v>4524000053484</v>
      </c>
      <c r="D538" s="258"/>
      <c r="E538" s="232">
        <v>2054</v>
      </c>
    </row>
    <row r="539" spans="2:6" x14ac:dyDescent="0.25">
      <c r="B539" s="151">
        <v>46099</v>
      </c>
      <c r="C539" s="152">
        <v>4524000032902</v>
      </c>
      <c r="D539" s="258"/>
      <c r="E539" s="153">
        <v>4418</v>
      </c>
    </row>
    <row r="540" spans="2:6" x14ac:dyDescent="0.25">
      <c r="B540" s="151">
        <v>46100</v>
      </c>
      <c r="C540" s="152">
        <v>4524000032283</v>
      </c>
      <c r="D540" s="258"/>
      <c r="E540" s="153">
        <v>98687</v>
      </c>
    </row>
    <row r="541" spans="2:6" x14ac:dyDescent="0.25">
      <c r="B541" s="230">
        <v>46104</v>
      </c>
      <c r="C541" s="231">
        <v>4524000057719</v>
      </c>
      <c r="D541" s="258"/>
      <c r="E541" s="232">
        <v>26463.8</v>
      </c>
    </row>
    <row r="542" spans="2:6" x14ac:dyDescent="0.25">
      <c r="B542" s="151">
        <v>46105</v>
      </c>
      <c r="C542" s="152">
        <v>4524000033591</v>
      </c>
      <c r="D542" s="258"/>
      <c r="E542" s="153">
        <v>7686.48</v>
      </c>
    </row>
    <row r="543" spans="2:6" x14ac:dyDescent="0.25">
      <c r="B543" s="230">
        <v>46107</v>
      </c>
      <c r="C543" s="231">
        <v>4524000033221</v>
      </c>
      <c r="D543" s="258"/>
      <c r="E543" s="232">
        <v>3373</v>
      </c>
    </row>
    <row r="544" spans="2:6" x14ac:dyDescent="0.25">
      <c r="B544" s="151">
        <v>46111</v>
      </c>
      <c r="C544" s="152">
        <v>4524000051280</v>
      </c>
      <c r="D544" s="258"/>
      <c r="E544" s="153">
        <v>167860</v>
      </c>
    </row>
    <row r="545" spans="1:6" x14ac:dyDescent="0.25">
      <c r="B545" s="230">
        <v>46112</v>
      </c>
      <c r="C545" s="231">
        <v>4524000031574</v>
      </c>
      <c r="D545" s="258"/>
      <c r="E545" s="232">
        <v>4800</v>
      </c>
    </row>
    <row r="546" spans="1:6" x14ac:dyDescent="0.25">
      <c r="B546" s="230">
        <v>46112</v>
      </c>
      <c r="C546" s="231">
        <v>4524000031581</v>
      </c>
      <c r="D546" s="259"/>
      <c r="E546" s="232">
        <v>6375</v>
      </c>
    </row>
    <row r="547" spans="1:6" ht="15.75" thickBot="1" x14ac:dyDescent="0.3">
      <c r="B547" s="87"/>
      <c r="C547" s="88"/>
      <c r="D547" s="89" t="s">
        <v>4</v>
      </c>
      <c r="E547" s="90">
        <f>SUM(E533:E546)</f>
        <v>1901780.36</v>
      </c>
    </row>
    <row r="548" spans="1:6" ht="15.75" thickTop="1" x14ac:dyDescent="0.25">
      <c r="B548" s="39"/>
      <c r="C548" s="27"/>
      <c r="D548" s="28"/>
      <c r="E548" s="29"/>
    </row>
    <row r="549" spans="1:6" ht="18.75" x14ac:dyDescent="0.3">
      <c r="A549" s="40"/>
      <c r="B549" s="9"/>
      <c r="C549" s="19"/>
      <c r="D549" s="20"/>
      <c r="E549" s="20"/>
      <c r="F549" s="26"/>
    </row>
    <row r="550" spans="1:6" ht="15.75" x14ac:dyDescent="0.25">
      <c r="A550" s="3"/>
      <c r="B550" s="260" t="s">
        <v>15</v>
      </c>
      <c r="C550" s="260"/>
      <c r="D550" s="260"/>
      <c r="E550" s="260"/>
      <c r="F550" s="64"/>
    </row>
    <row r="551" spans="1:6" ht="15.75" x14ac:dyDescent="0.25">
      <c r="A551" s="3"/>
      <c r="B551" s="261" t="s">
        <v>29</v>
      </c>
      <c r="C551" s="261"/>
      <c r="D551" s="261"/>
      <c r="E551" s="261"/>
      <c r="F551" s="61"/>
    </row>
    <row r="552" spans="1:6" ht="16.5" x14ac:dyDescent="0.25">
      <c r="A552" s="3"/>
      <c r="B552" s="262" t="s">
        <v>65</v>
      </c>
      <c r="C552" s="262"/>
      <c r="D552" s="262"/>
      <c r="E552" s="262"/>
      <c r="F552" s="58"/>
    </row>
    <row r="553" spans="1:6" ht="15.75" x14ac:dyDescent="0.25">
      <c r="A553" s="3"/>
      <c r="B553" s="263" t="s">
        <v>34</v>
      </c>
      <c r="C553" s="263"/>
      <c r="D553" s="263"/>
      <c r="E553" s="263"/>
      <c r="F553" s="59"/>
    </row>
    <row r="554" spans="1:6" ht="15.75" x14ac:dyDescent="0.25">
      <c r="A554" s="3"/>
      <c r="B554" s="65"/>
      <c r="C554" s="65"/>
      <c r="D554" s="65"/>
      <c r="E554" s="65"/>
      <c r="F554" s="59"/>
    </row>
    <row r="555" spans="1:6" ht="16.5" x14ac:dyDescent="0.25">
      <c r="A555" s="3"/>
      <c r="B555" s="37" t="s">
        <v>21</v>
      </c>
      <c r="C555" s="37" t="s">
        <v>1</v>
      </c>
      <c r="D555" s="41" t="s">
        <v>8</v>
      </c>
      <c r="E555" s="37" t="s">
        <v>22</v>
      </c>
      <c r="F555" s="18"/>
    </row>
    <row r="556" spans="1:6" ht="16.5" x14ac:dyDescent="0.25">
      <c r="A556" s="3"/>
      <c r="B556" s="198"/>
      <c r="C556" s="199"/>
      <c r="D556" s="200"/>
      <c r="E556" s="201"/>
      <c r="F556" s="18"/>
    </row>
    <row r="557" spans="1:6" ht="16.5" x14ac:dyDescent="0.25">
      <c r="A557" s="3"/>
      <c r="B557" s="198"/>
      <c r="C557" s="199"/>
      <c r="D557" s="200"/>
      <c r="E557" s="201"/>
      <c r="F557" s="18"/>
    </row>
    <row r="558" spans="1:6" ht="16.5" x14ac:dyDescent="0.25">
      <c r="A558" s="3"/>
      <c r="B558" s="254" t="s">
        <v>14</v>
      </c>
      <c r="C558" s="255"/>
      <c r="D558" s="256"/>
      <c r="E558" s="37">
        <f>SUM(E556:E557)</f>
        <v>0</v>
      </c>
      <c r="F558" s="18"/>
    </row>
    <row r="559" spans="1:6" ht="16.5" x14ac:dyDescent="0.25">
      <c r="A559" s="3"/>
      <c r="B559" s="49"/>
      <c r="C559" s="49"/>
      <c r="D559" s="49"/>
      <c r="E559" s="17"/>
      <c r="F559" s="18"/>
    </row>
    <row r="560" spans="1:6" ht="17.25" thickBot="1" x14ac:dyDescent="0.3">
      <c r="A560" s="3"/>
      <c r="B560" s="24"/>
      <c r="C560" s="25"/>
      <c r="D560" s="38"/>
      <c r="E560" s="38"/>
      <c r="F560" s="38"/>
    </row>
    <row r="561" spans="1:6" ht="24" thickBot="1" x14ac:dyDescent="0.3">
      <c r="A561" s="3"/>
      <c r="B561" s="247" t="s">
        <v>5</v>
      </c>
      <c r="C561" s="248"/>
      <c r="D561" s="248"/>
      <c r="E561" s="101">
        <f>E558+E547+E529</f>
        <v>2261134.8600000003</v>
      </c>
    </row>
    <row r="562" spans="1:6" x14ac:dyDescent="0.25">
      <c r="A562" s="3"/>
      <c r="B562" s="19"/>
      <c r="C562" s="20"/>
      <c r="D562" s="20"/>
      <c r="E562" s="21"/>
      <c r="F562" s="3"/>
    </row>
    <row r="563" spans="1:6" x14ac:dyDescent="0.25">
      <c r="A563" s="4"/>
      <c r="B563" s="4"/>
      <c r="C563" s="4"/>
      <c r="D563" s="22"/>
      <c r="E563" s="23"/>
      <c r="F563" s="3"/>
    </row>
    <row r="575" spans="1:6" x14ac:dyDescent="0.25">
      <c r="B575" s="6"/>
      <c r="C575" s="6"/>
      <c r="D575" s="7"/>
      <c r="E575" s="4"/>
    </row>
    <row r="576" spans="1:6" x14ac:dyDescent="0.25">
      <c r="B576" s="6"/>
      <c r="C576" s="6"/>
      <c r="D576" s="7"/>
      <c r="E576" s="4"/>
    </row>
    <row r="577" spans="1:6" ht="18.75" x14ac:dyDescent="0.3">
      <c r="B577" s="34"/>
      <c r="C577" s="34"/>
      <c r="D577" s="35"/>
      <c r="E577" s="4"/>
    </row>
    <row r="578" spans="1:6" ht="19.5" thickBot="1" x14ac:dyDescent="0.35">
      <c r="B578" s="249" t="s">
        <v>24</v>
      </c>
      <c r="C578" s="249"/>
      <c r="D578" s="249"/>
      <c r="E578" s="249"/>
      <c r="F578" s="36"/>
    </row>
    <row r="579" spans="1:6" ht="16.5" thickBot="1" x14ac:dyDescent="0.3">
      <c r="A579" s="127"/>
      <c r="B579" s="122" t="s">
        <v>1</v>
      </c>
      <c r="C579" s="123" t="s">
        <v>2</v>
      </c>
      <c r="D579" s="124" t="s">
        <v>3</v>
      </c>
      <c r="E579" s="125" t="s">
        <v>4</v>
      </c>
      <c r="F579" s="126"/>
    </row>
    <row r="580" spans="1:6" ht="15.75" x14ac:dyDescent="0.25">
      <c r="A580" s="127"/>
      <c r="B580" s="159">
        <v>510040150</v>
      </c>
      <c r="C580" s="156">
        <v>45812</v>
      </c>
      <c r="D580" s="176"/>
      <c r="E580" s="158"/>
      <c r="F580" s="126"/>
    </row>
    <row r="581" spans="1:6" ht="19.5" thickBot="1" x14ac:dyDescent="0.35">
      <c r="B581" s="250" t="s">
        <v>35</v>
      </c>
      <c r="C581" s="250"/>
      <c r="D581" s="30">
        <f>SUM(D580:D580)</f>
        <v>0</v>
      </c>
      <c r="E581" s="30">
        <f>SUM(E580:E580)</f>
        <v>0</v>
      </c>
    </row>
    <row r="582" spans="1:6" ht="15.75" thickTop="1" x14ac:dyDescent="0.25">
      <c r="B582" s="6"/>
      <c r="C582" s="6"/>
      <c r="D582" s="7"/>
      <c r="E582" s="8"/>
    </row>
    <row r="583" spans="1:6" x14ac:dyDescent="0.25">
      <c r="B583" s="6"/>
      <c r="C583" s="6"/>
      <c r="D583" s="7"/>
      <c r="E583" s="8"/>
    </row>
    <row r="584" spans="1:6" ht="19.5" thickBot="1" x14ac:dyDescent="0.35">
      <c r="B584" s="249" t="s">
        <v>37</v>
      </c>
      <c r="C584" s="249"/>
      <c r="D584" s="249"/>
      <c r="E584" s="249"/>
    </row>
    <row r="585" spans="1:6" ht="16.5" thickBot="1" x14ac:dyDescent="0.3">
      <c r="B585" s="187" t="s">
        <v>19</v>
      </c>
      <c r="C585" s="187" t="s">
        <v>1</v>
      </c>
      <c r="D585" s="187" t="s">
        <v>20</v>
      </c>
      <c r="E585" s="125" t="s">
        <v>4</v>
      </c>
    </row>
    <row r="586" spans="1:6" ht="15.75" x14ac:dyDescent="0.25">
      <c r="A586" s="121"/>
      <c r="B586" s="84"/>
      <c r="C586" s="85"/>
      <c r="D586" s="172"/>
      <c r="E586" s="86"/>
      <c r="F586" s="121"/>
    </row>
    <row r="587" spans="1:6" ht="19.5" thickBot="1" x14ac:dyDescent="0.35">
      <c r="B587" s="250" t="s">
        <v>10</v>
      </c>
      <c r="C587" s="250"/>
      <c r="D587" s="30"/>
      <c r="E587" s="30">
        <f>SUM(E586:E586)</f>
        <v>0</v>
      </c>
    </row>
    <row r="588" spans="1:6" ht="19.5" thickTop="1" x14ac:dyDescent="0.3">
      <c r="B588" s="100"/>
      <c r="C588" s="100"/>
      <c r="D588" s="35"/>
      <c r="E588" s="35"/>
    </row>
    <row r="593" spans="1:6" ht="18.75" x14ac:dyDescent="0.3">
      <c r="B593" s="100"/>
      <c r="C593" s="100"/>
      <c r="D593" s="35"/>
      <c r="E593" s="35"/>
    </row>
    <row r="594" spans="1:6" ht="19.5" thickBot="1" x14ac:dyDescent="0.35">
      <c r="B594" s="249" t="s">
        <v>31</v>
      </c>
      <c r="C594" s="249"/>
      <c r="D594" s="249"/>
      <c r="E594" s="249"/>
    </row>
    <row r="595" spans="1:6" ht="16.5" thickBot="1" x14ac:dyDescent="0.3">
      <c r="B595" s="122" t="s">
        <v>1</v>
      </c>
      <c r="C595" s="123" t="s">
        <v>2</v>
      </c>
      <c r="D595" s="124" t="s">
        <v>3</v>
      </c>
      <c r="E595" s="125" t="s">
        <v>4</v>
      </c>
    </row>
    <row r="596" spans="1:6" ht="15.75" x14ac:dyDescent="0.25">
      <c r="B596" s="139"/>
      <c r="C596" s="140"/>
      <c r="D596" s="142"/>
      <c r="E596" s="141"/>
    </row>
    <row r="597" spans="1:6" ht="19.5" thickBot="1" x14ac:dyDescent="0.35">
      <c r="B597" s="250" t="s">
        <v>10</v>
      </c>
      <c r="C597" s="250"/>
      <c r="D597" s="30">
        <f>SUM(D596:D596)</f>
        <v>0</v>
      </c>
      <c r="E597" s="30">
        <f>SUM(E596:E596)</f>
        <v>0</v>
      </c>
    </row>
    <row r="598" spans="1:6" ht="19.5" thickTop="1" x14ac:dyDescent="0.3">
      <c r="B598" s="100"/>
      <c r="C598" s="100"/>
      <c r="D598" s="35"/>
      <c r="E598" s="35"/>
    </row>
    <row r="599" spans="1:6" ht="19.5" thickBot="1" x14ac:dyDescent="0.35">
      <c r="B599" s="251" t="s">
        <v>60</v>
      </c>
      <c r="C599" s="251"/>
      <c r="D599" s="251"/>
      <c r="E599" s="252"/>
    </row>
    <row r="600" spans="1:6" ht="16.5" thickBot="1" x14ac:dyDescent="0.3">
      <c r="B600" s="186" t="s">
        <v>1</v>
      </c>
      <c r="C600" s="186" t="s">
        <v>2</v>
      </c>
      <c r="D600" s="185" t="s">
        <v>3</v>
      </c>
      <c r="E600" s="184" t="s">
        <v>4</v>
      </c>
    </row>
    <row r="601" spans="1:6" x14ac:dyDescent="0.25">
      <c r="B601" s="159"/>
      <c r="C601" s="183"/>
      <c r="D601" s="182"/>
      <c r="E601" s="157"/>
    </row>
    <row r="602" spans="1:6" x14ac:dyDescent="0.25">
      <c r="B602" s="175"/>
      <c r="C602" s="181"/>
      <c r="D602" s="180"/>
      <c r="E602" s="157"/>
    </row>
    <row r="603" spans="1:6" ht="19.5" thickBot="1" x14ac:dyDescent="0.35">
      <c r="B603" s="250" t="s">
        <v>10</v>
      </c>
      <c r="C603" s="250"/>
      <c r="D603" s="179">
        <f>SUM(D601:D602)</f>
        <v>0</v>
      </c>
      <c r="E603" s="178">
        <f>SUM(E601:E602)</f>
        <v>0</v>
      </c>
    </row>
    <row r="604" spans="1:6" ht="16.5" thickTop="1" x14ac:dyDescent="0.25">
      <c r="A604" s="177"/>
      <c r="B604" s="177"/>
      <c r="C604" s="177"/>
      <c r="D604" s="177"/>
      <c r="E604" s="177"/>
    </row>
    <row r="605" spans="1:6" ht="18.75" x14ac:dyDescent="0.3">
      <c r="B605" s="34"/>
      <c r="C605" s="34"/>
      <c r="D605" s="35"/>
      <c r="E605" s="50"/>
      <c r="F605" s="44"/>
    </row>
    <row r="606" spans="1:6" ht="15.75" thickBot="1" x14ac:dyDescent="0.3">
      <c r="B606" s="6"/>
      <c r="C606" s="6"/>
      <c r="D606" s="11"/>
      <c r="E606" s="10"/>
      <c r="F606" s="51"/>
    </row>
    <row r="607" spans="1:6" ht="24" thickBot="1" x14ac:dyDescent="0.3">
      <c r="B607" s="247" t="s">
        <v>5</v>
      </c>
      <c r="C607" s="248"/>
      <c r="D607" s="248"/>
      <c r="E607" s="101">
        <f>SUM(E587)</f>
        <v>0</v>
      </c>
      <c r="F607" s="53"/>
    </row>
    <row r="608" spans="1:6" ht="18.75" x14ac:dyDescent="0.3">
      <c r="B608" s="6"/>
      <c r="C608" s="12"/>
      <c r="D608" s="31"/>
      <c r="E608" s="10"/>
    </row>
    <row r="609" spans="1:6" x14ac:dyDescent="0.25">
      <c r="B609" s="6"/>
      <c r="C609" s="12"/>
      <c r="D609" s="7"/>
      <c r="E609" s="16"/>
    </row>
    <row r="610" spans="1:6" x14ac:dyDescent="0.25">
      <c r="B610" s="2"/>
      <c r="C610" s="42"/>
      <c r="D610" s="42"/>
      <c r="E610" s="42"/>
    </row>
    <row r="620" spans="1:6" ht="18.75" x14ac:dyDescent="0.3">
      <c r="B620" s="34"/>
      <c r="C620" s="34"/>
      <c r="D620" s="35"/>
      <c r="E620" s="4"/>
    </row>
    <row r="621" spans="1:6" ht="19.5" thickBot="1" x14ac:dyDescent="0.35">
      <c r="B621" s="249" t="s">
        <v>24</v>
      </c>
      <c r="C621" s="249"/>
      <c r="D621" s="249"/>
      <c r="E621" s="249"/>
      <c r="F621" s="36"/>
    </row>
    <row r="622" spans="1:6" ht="16.5" thickBot="1" x14ac:dyDescent="0.3">
      <c r="A622" s="127"/>
      <c r="B622" s="122" t="s">
        <v>1</v>
      </c>
      <c r="C622" s="123" t="s">
        <v>2</v>
      </c>
      <c r="D622" s="124" t="s">
        <v>3</v>
      </c>
      <c r="E622" s="125" t="s">
        <v>4</v>
      </c>
      <c r="F622" s="126"/>
    </row>
    <row r="623" spans="1:6" ht="15.75" x14ac:dyDescent="0.25">
      <c r="A623" s="127"/>
      <c r="B623" s="159">
        <v>510040150</v>
      </c>
      <c r="C623" s="156">
        <v>45812</v>
      </c>
      <c r="D623" s="176"/>
      <c r="E623" s="158"/>
      <c r="F623" s="126"/>
    </row>
    <row r="624" spans="1:6" ht="19.5" thickBot="1" x14ac:dyDescent="0.35">
      <c r="B624" s="250" t="s">
        <v>35</v>
      </c>
      <c r="C624" s="250"/>
      <c r="D624" s="30">
        <f>SUM(D623:D623)</f>
        <v>0</v>
      </c>
      <c r="E624" s="30">
        <f>SUM(E623:E623)</f>
        <v>0</v>
      </c>
    </row>
    <row r="625" spans="2:5" ht="15.75" thickTop="1" x14ac:dyDescent="0.25">
      <c r="B625" s="6"/>
      <c r="C625" s="6"/>
      <c r="D625" s="7"/>
      <c r="E625" s="8"/>
    </row>
    <row r="626" spans="2:5" x14ac:dyDescent="0.25">
      <c r="B626" s="6"/>
      <c r="C626" s="6"/>
      <c r="D626" s="7"/>
      <c r="E626" s="8"/>
    </row>
    <row r="627" spans="2:5" ht="19.5" thickBot="1" x14ac:dyDescent="0.35">
      <c r="B627" s="249" t="s">
        <v>11</v>
      </c>
      <c r="C627" s="249"/>
      <c r="D627" s="249"/>
      <c r="E627" s="249"/>
    </row>
    <row r="628" spans="2:5" ht="15.75" x14ac:dyDescent="0.25">
      <c r="B628" s="233" t="s">
        <v>2</v>
      </c>
      <c r="C628" s="234" t="s">
        <v>1</v>
      </c>
      <c r="D628" s="235" t="s">
        <v>57</v>
      </c>
      <c r="E628" s="236" t="s">
        <v>13</v>
      </c>
    </row>
    <row r="629" spans="2:5" ht="43.5" x14ac:dyDescent="0.25">
      <c r="B629" s="207">
        <v>46093</v>
      </c>
      <c r="C629" s="210" t="s">
        <v>64</v>
      </c>
      <c r="D629" s="208" t="s">
        <v>63</v>
      </c>
      <c r="E629" s="209">
        <v>5000000</v>
      </c>
    </row>
    <row r="630" spans="2:5" ht="43.5" x14ac:dyDescent="0.25">
      <c r="B630" s="207">
        <v>46105</v>
      </c>
      <c r="C630" s="210" t="s">
        <v>64</v>
      </c>
      <c r="D630" s="208" t="s">
        <v>63</v>
      </c>
      <c r="E630" s="209">
        <v>87000000</v>
      </c>
    </row>
    <row r="631" spans="2:5" ht="19.5" thickBot="1" x14ac:dyDescent="0.35">
      <c r="B631" s="250" t="s">
        <v>10</v>
      </c>
      <c r="C631" s="250"/>
      <c r="D631" s="30"/>
      <c r="E631" s="30">
        <f>SUM(E629:E630)</f>
        <v>92000000</v>
      </c>
    </row>
    <row r="632" spans="2:5" ht="20.25" thickTop="1" thickBot="1" x14ac:dyDescent="0.35">
      <c r="B632" s="249" t="s">
        <v>31</v>
      </c>
      <c r="C632" s="249"/>
      <c r="D632" s="249"/>
      <c r="E632" s="249"/>
    </row>
    <row r="633" spans="2:5" ht="16.5" thickBot="1" x14ac:dyDescent="0.3">
      <c r="B633" s="122" t="s">
        <v>1</v>
      </c>
      <c r="C633" s="123" t="s">
        <v>2</v>
      </c>
      <c r="D633" s="124" t="s">
        <v>3</v>
      </c>
      <c r="E633" s="125" t="s">
        <v>4</v>
      </c>
    </row>
    <row r="634" spans="2:5" ht="15.75" x14ac:dyDescent="0.25">
      <c r="B634" s="139"/>
      <c r="C634" s="140"/>
      <c r="D634" s="142"/>
      <c r="E634" s="141"/>
    </row>
    <row r="635" spans="2:5" ht="19.5" thickBot="1" x14ac:dyDescent="0.35">
      <c r="B635" s="250" t="s">
        <v>10</v>
      </c>
      <c r="C635" s="250"/>
      <c r="D635" s="30">
        <f>SUM(D634:D634)</f>
        <v>0</v>
      </c>
      <c r="E635" s="30">
        <f>SUM(E634:E634)</f>
        <v>0</v>
      </c>
    </row>
    <row r="636" spans="2:5" ht="19.5" thickTop="1" x14ac:dyDescent="0.3">
      <c r="B636" s="100"/>
      <c r="C636" s="100"/>
      <c r="D636" s="35"/>
      <c r="E636" s="35"/>
    </row>
    <row r="637" spans="2:5" ht="19.5" thickBot="1" x14ac:dyDescent="0.35">
      <c r="B637" s="251" t="s">
        <v>60</v>
      </c>
      <c r="C637" s="251"/>
      <c r="D637" s="251"/>
      <c r="E637" s="252"/>
    </row>
    <row r="638" spans="2:5" ht="16.5" thickBot="1" x14ac:dyDescent="0.3">
      <c r="B638" s="186" t="s">
        <v>1</v>
      </c>
      <c r="C638" s="186" t="s">
        <v>2</v>
      </c>
      <c r="D638" s="185" t="s">
        <v>3</v>
      </c>
      <c r="E638" s="184" t="s">
        <v>4</v>
      </c>
    </row>
    <row r="639" spans="2:5" x14ac:dyDescent="0.25">
      <c r="B639" s="159"/>
      <c r="C639" s="183"/>
      <c r="D639" s="182"/>
      <c r="E639" s="157"/>
    </row>
    <row r="640" spans="2:5" x14ac:dyDescent="0.25">
      <c r="B640" s="175"/>
      <c r="C640" s="181"/>
      <c r="D640" s="180"/>
      <c r="E640" s="157"/>
    </row>
    <row r="641" spans="1:6" ht="19.5" thickBot="1" x14ac:dyDescent="0.35">
      <c r="B641" s="250" t="s">
        <v>10</v>
      </c>
      <c r="C641" s="250"/>
      <c r="D641" s="179">
        <f>SUM(D639:D640)</f>
        <v>0</v>
      </c>
      <c r="E641" s="178">
        <f>SUM(E639:E640)</f>
        <v>0</v>
      </c>
    </row>
    <row r="642" spans="1:6" ht="16.5" thickTop="1" x14ac:dyDescent="0.25">
      <c r="A642" s="253"/>
      <c r="B642" s="253"/>
      <c r="C642" s="253"/>
      <c r="D642" s="253"/>
      <c r="E642" s="253"/>
    </row>
    <row r="643" spans="1:6" ht="18.75" x14ac:dyDescent="0.3">
      <c r="B643" s="34"/>
      <c r="C643" s="34"/>
      <c r="D643" s="35"/>
      <c r="E643" s="50"/>
      <c r="F643" s="44"/>
    </row>
    <row r="644" spans="1:6" ht="15.75" thickBot="1" x14ac:dyDescent="0.3">
      <c r="B644" s="6"/>
      <c r="C644" s="6"/>
      <c r="D644" s="11"/>
      <c r="E644" s="10"/>
      <c r="F644" s="51"/>
    </row>
    <row r="645" spans="1:6" ht="24" thickBot="1" x14ac:dyDescent="0.3">
      <c r="B645" s="247" t="s">
        <v>5</v>
      </c>
      <c r="C645" s="248"/>
      <c r="D645" s="248"/>
      <c r="E645" s="101">
        <f>SUM(E631)</f>
        <v>92000000</v>
      </c>
      <c r="F645" s="53"/>
    </row>
    <row r="646" spans="1:6" ht="18.75" x14ac:dyDescent="0.3">
      <c r="B646" s="6"/>
      <c r="C646" s="12"/>
      <c r="D646" s="31"/>
      <c r="E646" s="10"/>
    </row>
    <row r="647" spans="1:6" x14ac:dyDescent="0.25">
      <c r="B647" s="6"/>
      <c r="C647" s="12"/>
      <c r="D647" s="7"/>
      <c r="E647" s="16"/>
    </row>
    <row r="648" spans="1:6" x14ac:dyDescent="0.25">
      <c r="B648" s="2"/>
      <c r="C648" s="42"/>
      <c r="D648" s="42"/>
      <c r="E648" s="42"/>
    </row>
    <row r="657" spans="1:10" ht="21" x14ac:dyDescent="0.35">
      <c r="A657" s="238" t="s">
        <v>428</v>
      </c>
      <c r="B657" s="238" t="s">
        <v>429</v>
      </c>
      <c r="C657" s="238" t="s">
        <v>430</v>
      </c>
      <c r="D657" s="238" t="s">
        <v>431</v>
      </c>
      <c r="E657" s="238" t="s">
        <v>432</v>
      </c>
      <c r="F657" s="238" t="s">
        <v>433</v>
      </c>
    </row>
    <row r="658" spans="1:10" x14ac:dyDescent="0.25">
      <c r="A658" s="241">
        <v>267361</v>
      </c>
      <c r="B658" s="242">
        <v>46115</v>
      </c>
      <c r="C658" s="241" t="s">
        <v>368</v>
      </c>
      <c r="D658" s="241" t="s">
        <v>369</v>
      </c>
      <c r="E658" s="243" t="s">
        <v>461</v>
      </c>
      <c r="F658" s="241" t="s">
        <v>462</v>
      </c>
      <c r="G658" s="240"/>
      <c r="H658" s="239"/>
      <c r="I658" s="239"/>
      <c r="J658" s="239"/>
    </row>
    <row r="659" spans="1:10" ht="15" customHeight="1" x14ac:dyDescent="0.25">
      <c r="A659" s="241">
        <v>267362</v>
      </c>
      <c r="B659" s="242">
        <v>46145</v>
      </c>
      <c r="C659" s="241" t="s">
        <v>437</v>
      </c>
      <c r="D659" s="241" t="s">
        <v>460</v>
      </c>
      <c r="E659" s="243" t="s">
        <v>461</v>
      </c>
      <c r="F659" s="241" t="s">
        <v>463</v>
      </c>
      <c r="G659" s="240"/>
      <c r="H659" s="239"/>
      <c r="I659" s="239"/>
      <c r="J659" s="239"/>
    </row>
    <row r="660" spans="1:10" ht="15" customHeight="1" x14ac:dyDescent="0.25">
      <c r="A660" s="241">
        <v>267363</v>
      </c>
      <c r="B660" s="242">
        <v>46329</v>
      </c>
      <c r="C660" s="241" t="s">
        <v>438</v>
      </c>
      <c r="D660" s="241" t="s">
        <v>371</v>
      </c>
      <c r="E660" s="243" t="s">
        <v>461</v>
      </c>
      <c r="F660" s="241" t="s">
        <v>464</v>
      </c>
      <c r="G660" s="240"/>
      <c r="H660" s="239"/>
      <c r="I660" s="239"/>
      <c r="J660" s="239"/>
    </row>
    <row r="661" spans="1:10" ht="15" customHeight="1" x14ac:dyDescent="0.25">
      <c r="A661" s="241">
        <v>267364</v>
      </c>
      <c r="B661" s="242">
        <v>46329</v>
      </c>
      <c r="C661" s="241" t="s">
        <v>439</v>
      </c>
      <c r="D661" s="241" t="s">
        <v>371</v>
      </c>
      <c r="E661" s="243" t="s">
        <v>461</v>
      </c>
      <c r="F661" s="241" t="s">
        <v>465</v>
      </c>
      <c r="G661" s="240"/>
      <c r="H661" s="239"/>
      <c r="I661" s="239"/>
      <c r="J661" s="239"/>
    </row>
    <row r="662" spans="1:10" ht="15" customHeight="1" x14ac:dyDescent="0.25">
      <c r="A662" s="241">
        <v>267365</v>
      </c>
      <c r="B662" s="242">
        <v>46329</v>
      </c>
      <c r="C662" s="241" t="s">
        <v>440</v>
      </c>
      <c r="D662" s="241" t="s">
        <v>371</v>
      </c>
      <c r="E662" s="243" t="s">
        <v>461</v>
      </c>
      <c r="F662" s="241" t="s">
        <v>466</v>
      </c>
      <c r="G662" s="240"/>
      <c r="H662" s="239"/>
      <c r="I662" s="239"/>
      <c r="J662" s="239"/>
    </row>
    <row r="663" spans="1:10" ht="15" customHeight="1" x14ac:dyDescent="0.25">
      <c r="A663" s="241">
        <v>267366</v>
      </c>
      <c r="B663" s="242">
        <v>46329</v>
      </c>
      <c r="C663" s="241" t="s">
        <v>441</v>
      </c>
      <c r="D663" s="241" t="s">
        <v>371</v>
      </c>
      <c r="E663" s="243" t="s">
        <v>461</v>
      </c>
      <c r="F663" s="241" t="s">
        <v>467</v>
      </c>
      <c r="G663" s="240"/>
      <c r="H663" s="239"/>
      <c r="I663" s="239"/>
      <c r="J663" s="239"/>
    </row>
    <row r="664" spans="1:10" ht="15" customHeight="1" x14ac:dyDescent="0.25">
      <c r="A664" s="241">
        <v>267367</v>
      </c>
      <c r="B664" s="242">
        <v>46329</v>
      </c>
      <c r="C664" s="241" t="s">
        <v>442</v>
      </c>
      <c r="D664" s="241" t="s">
        <v>371</v>
      </c>
      <c r="E664" s="243" t="s">
        <v>461</v>
      </c>
      <c r="F664" s="241" t="s">
        <v>468</v>
      </c>
      <c r="G664" s="240"/>
      <c r="H664" s="239"/>
      <c r="I664" s="239"/>
      <c r="J664" s="239"/>
    </row>
    <row r="665" spans="1:10" ht="15" customHeight="1" x14ac:dyDescent="0.25">
      <c r="A665" s="241">
        <v>267368</v>
      </c>
      <c r="B665" s="242">
        <v>46329</v>
      </c>
      <c r="C665" s="241" t="s">
        <v>443</v>
      </c>
      <c r="D665" s="241" t="s">
        <v>371</v>
      </c>
      <c r="E665" s="243" t="s">
        <v>461</v>
      </c>
      <c r="F665" s="241" t="s">
        <v>469</v>
      </c>
      <c r="G665" s="240"/>
      <c r="H665" s="239"/>
      <c r="I665" s="239"/>
      <c r="J665" s="239"/>
    </row>
    <row r="666" spans="1:10" ht="15" customHeight="1" x14ac:dyDescent="0.25">
      <c r="A666" s="241">
        <v>267369</v>
      </c>
      <c r="B666" s="242">
        <v>46329</v>
      </c>
      <c r="C666" s="241" t="s">
        <v>444</v>
      </c>
      <c r="D666" s="241" t="s">
        <v>371</v>
      </c>
      <c r="E666" s="243" t="s">
        <v>461</v>
      </c>
      <c r="F666" s="241" t="s">
        <v>470</v>
      </c>
      <c r="G666" s="240"/>
      <c r="H666" s="239"/>
      <c r="I666" s="239"/>
      <c r="J666" s="239"/>
    </row>
    <row r="667" spans="1:10" ht="15" customHeight="1" x14ac:dyDescent="0.25">
      <c r="A667" s="241">
        <v>267370</v>
      </c>
      <c r="B667" s="242">
        <v>46329</v>
      </c>
      <c r="C667" s="241" t="s">
        <v>445</v>
      </c>
      <c r="D667" s="241" t="s">
        <v>371</v>
      </c>
      <c r="E667" s="243" t="s">
        <v>461</v>
      </c>
      <c r="F667" s="241" t="s">
        <v>471</v>
      </c>
      <c r="G667" s="240"/>
      <c r="H667" s="239"/>
      <c r="I667" s="239"/>
      <c r="J667" s="239"/>
    </row>
    <row r="668" spans="1:10" ht="15" customHeight="1" x14ac:dyDescent="0.25">
      <c r="A668" s="241">
        <v>267371</v>
      </c>
      <c r="B668" s="242">
        <v>46329</v>
      </c>
      <c r="C668" s="241" t="s">
        <v>446</v>
      </c>
      <c r="D668" s="241" t="s">
        <v>371</v>
      </c>
      <c r="E668" s="243" t="s">
        <v>461</v>
      </c>
      <c r="F668" s="241" t="s">
        <v>472</v>
      </c>
      <c r="G668" s="240"/>
      <c r="H668" s="239"/>
      <c r="I668" s="239"/>
      <c r="J668" s="239"/>
    </row>
    <row r="669" spans="1:10" ht="15" customHeight="1" x14ac:dyDescent="0.25">
      <c r="A669" s="241">
        <v>267372</v>
      </c>
      <c r="B669" s="242">
        <v>46329</v>
      </c>
      <c r="C669" s="241" t="s">
        <v>447</v>
      </c>
      <c r="D669" s="241" t="s">
        <v>371</v>
      </c>
      <c r="E669" s="243" t="s">
        <v>461</v>
      </c>
      <c r="F669" s="241" t="s">
        <v>473</v>
      </c>
      <c r="G669" s="240"/>
      <c r="H669" s="239"/>
      <c r="I669" s="239"/>
      <c r="J669" s="239"/>
    </row>
    <row r="670" spans="1:10" ht="15" customHeight="1" x14ac:dyDescent="0.25">
      <c r="A670" s="241">
        <v>267373</v>
      </c>
      <c r="B670" s="243" t="s">
        <v>434</v>
      </c>
      <c r="C670" s="241" t="s">
        <v>448</v>
      </c>
      <c r="D670" s="241" t="s">
        <v>71</v>
      </c>
      <c r="E670" s="243" t="s">
        <v>461</v>
      </c>
      <c r="F670" s="241" t="s">
        <v>474</v>
      </c>
      <c r="G670" s="240"/>
      <c r="H670" s="239"/>
      <c r="I670" s="239"/>
      <c r="J670" s="239"/>
    </row>
    <row r="671" spans="1:10" ht="15" customHeight="1" x14ac:dyDescent="0.25">
      <c r="A671" s="241">
        <v>267374</v>
      </c>
      <c r="B671" s="243" t="s">
        <v>435</v>
      </c>
      <c r="C671" s="241" t="s">
        <v>449</v>
      </c>
      <c r="D671" s="241" t="s">
        <v>369</v>
      </c>
      <c r="E671" s="243" t="s">
        <v>461</v>
      </c>
      <c r="F671" s="241" t="s">
        <v>475</v>
      </c>
      <c r="G671" s="240"/>
      <c r="H671" s="239"/>
      <c r="I671" s="239"/>
      <c r="J671" s="239"/>
    </row>
    <row r="672" spans="1:10" ht="15" customHeight="1" x14ac:dyDescent="0.25">
      <c r="A672" s="241">
        <v>267375</v>
      </c>
      <c r="B672" s="243" t="s">
        <v>435</v>
      </c>
      <c r="C672" s="241" t="s">
        <v>450</v>
      </c>
      <c r="D672" s="241" t="s">
        <v>369</v>
      </c>
      <c r="E672" s="243" t="s">
        <v>461</v>
      </c>
      <c r="F672" s="241" t="s">
        <v>476</v>
      </c>
      <c r="G672" s="240"/>
      <c r="H672" s="239"/>
      <c r="I672" s="239"/>
      <c r="J672" s="239"/>
    </row>
    <row r="673" spans="1:10" x14ac:dyDescent="0.25">
      <c r="A673" s="241">
        <v>267376</v>
      </c>
      <c r="B673" s="243" t="s">
        <v>435</v>
      </c>
      <c r="C673" s="241" t="s">
        <v>451</v>
      </c>
      <c r="D673" s="241" t="s">
        <v>369</v>
      </c>
      <c r="E673" s="243" t="s">
        <v>461</v>
      </c>
      <c r="F673" s="241" t="s">
        <v>477</v>
      </c>
      <c r="G673" s="240"/>
      <c r="H673" s="239"/>
      <c r="I673" s="239"/>
      <c r="J673" s="239"/>
    </row>
    <row r="674" spans="1:10" ht="15" customHeight="1" x14ac:dyDescent="0.25">
      <c r="A674" s="241">
        <v>267377</v>
      </c>
      <c r="B674" s="243" t="s">
        <v>435</v>
      </c>
      <c r="C674" s="241" t="s">
        <v>452</v>
      </c>
      <c r="D674" s="241" t="s">
        <v>371</v>
      </c>
      <c r="E674" s="243" t="s">
        <v>461</v>
      </c>
      <c r="F674" s="241" t="s">
        <v>478</v>
      </c>
      <c r="G674" s="240"/>
      <c r="H674" s="239"/>
      <c r="I674" s="239"/>
      <c r="J674" s="239"/>
    </row>
    <row r="675" spans="1:10" ht="15" customHeight="1" x14ac:dyDescent="0.25">
      <c r="A675" s="241">
        <v>267378</v>
      </c>
      <c r="B675" s="243" t="s">
        <v>435</v>
      </c>
      <c r="C675" s="241" t="s">
        <v>453</v>
      </c>
      <c r="D675" s="241" t="s">
        <v>371</v>
      </c>
      <c r="E675" s="243" t="s">
        <v>461</v>
      </c>
      <c r="F675" s="241" t="s">
        <v>479</v>
      </c>
      <c r="G675" s="240"/>
      <c r="H675" s="239"/>
      <c r="I675" s="239"/>
      <c r="J675" s="239"/>
    </row>
    <row r="676" spans="1:10" ht="15" customHeight="1" x14ac:dyDescent="0.25">
      <c r="A676" s="241">
        <v>267379</v>
      </c>
      <c r="B676" s="243" t="s">
        <v>435</v>
      </c>
      <c r="C676" s="241" t="s">
        <v>454</v>
      </c>
      <c r="D676" s="241" t="s">
        <v>371</v>
      </c>
      <c r="E676" s="243" t="s">
        <v>461</v>
      </c>
      <c r="F676" s="241" t="s">
        <v>480</v>
      </c>
      <c r="G676" s="240"/>
      <c r="H676" s="239"/>
      <c r="I676" s="239"/>
      <c r="J676" s="239"/>
    </row>
    <row r="677" spans="1:10" x14ac:dyDescent="0.25">
      <c r="A677" s="241">
        <v>267380</v>
      </c>
      <c r="B677" s="243" t="s">
        <v>435</v>
      </c>
      <c r="C677" s="241" t="s">
        <v>373</v>
      </c>
      <c r="D677" s="241" t="s">
        <v>374</v>
      </c>
      <c r="E677" s="243" t="s">
        <v>461</v>
      </c>
      <c r="F677" s="241" t="s">
        <v>481</v>
      </c>
      <c r="G677" s="240"/>
      <c r="H677" s="239"/>
      <c r="I677" s="239"/>
      <c r="J677" s="239"/>
    </row>
    <row r="678" spans="1:10" ht="15" customHeight="1" x14ac:dyDescent="0.25">
      <c r="A678" s="241">
        <v>267381</v>
      </c>
      <c r="B678" s="243" t="s">
        <v>435</v>
      </c>
      <c r="C678" s="241" t="s">
        <v>455</v>
      </c>
      <c r="D678" s="241" t="s">
        <v>71</v>
      </c>
      <c r="E678" s="243" t="s">
        <v>461</v>
      </c>
      <c r="F678" s="241" t="s">
        <v>482</v>
      </c>
      <c r="G678" s="240"/>
      <c r="H678" s="239"/>
      <c r="I678" s="239"/>
      <c r="J678" s="239"/>
    </row>
    <row r="679" spans="1:10" ht="15" customHeight="1" x14ac:dyDescent="0.25">
      <c r="A679" s="241">
        <v>267382</v>
      </c>
      <c r="B679" s="243" t="s">
        <v>435</v>
      </c>
      <c r="C679" s="241" t="s">
        <v>456</v>
      </c>
      <c r="D679" s="241" t="s">
        <v>460</v>
      </c>
      <c r="E679" s="243" t="s">
        <v>461</v>
      </c>
      <c r="F679" s="241" t="s">
        <v>483</v>
      </c>
      <c r="G679" s="240"/>
      <c r="H679" s="239"/>
      <c r="I679" s="239"/>
      <c r="J679" s="239"/>
    </row>
    <row r="680" spans="1:10" ht="15" customHeight="1" x14ac:dyDescent="0.25">
      <c r="A680" s="241">
        <v>267383</v>
      </c>
      <c r="B680" s="243" t="s">
        <v>436</v>
      </c>
      <c r="C680" s="241" t="s">
        <v>457</v>
      </c>
      <c r="D680" s="241" t="s">
        <v>371</v>
      </c>
      <c r="E680" s="243" t="s">
        <v>461</v>
      </c>
      <c r="F680" s="241" t="s">
        <v>484</v>
      </c>
      <c r="G680" s="240"/>
      <c r="H680" s="239"/>
      <c r="I680" s="239"/>
      <c r="J680" s="239"/>
    </row>
    <row r="681" spans="1:10" ht="15" customHeight="1" x14ac:dyDescent="0.25">
      <c r="A681" s="241">
        <v>267384</v>
      </c>
      <c r="B681" s="243" t="s">
        <v>436</v>
      </c>
      <c r="C681" s="241" t="s">
        <v>458</v>
      </c>
      <c r="D681" s="241" t="s">
        <v>371</v>
      </c>
      <c r="E681" s="243" t="s">
        <v>461</v>
      </c>
      <c r="F681" s="241" t="s">
        <v>485</v>
      </c>
      <c r="G681" s="240"/>
      <c r="H681" s="239"/>
      <c r="I681" s="239"/>
      <c r="J681" s="239"/>
    </row>
    <row r="682" spans="1:10" ht="15" customHeight="1" x14ac:dyDescent="0.25">
      <c r="A682" s="241">
        <v>267385</v>
      </c>
      <c r="B682" s="243" t="s">
        <v>436</v>
      </c>
      <c r="C682" s="241" t="s">
        <v>459</v>
      </c>
      <c r="D682" s="241" t="s">
        <v>460</v>
      </c>
      <c r="E682" s="243" t="s">
        <v>461</v>
      </c>
      <c r="F682" s="241" t="s">
        <v>486</v>
      </c>
      <c r="G682" s="240"/>
      <c r="H682" s="239"/>
      <c r="I682" s="239"/>
      <c r="J682" s="239"/>
    </row>
    <row r="683" spans="1:10" ht="15.75" x14ac:dyDescent="0.25">
      <c r="A683" s="245" t="s">
        <v>487</v>
      </c>
      <c r="B683" s="245"/>
      <c r="C683" s="245"/>
      <c r="D683" s="245"/>
      <c r="E683" s="246" t="s">
        <v>488</v>
      </c>
      <c r="F683" s="246"/>
      <c r="G683" s="244"/>
    </row>
    <row r="684" spans="1:10" x14ac:dyDescent="0.25">
      <c r="G684" s="4"/>
    </row>
  </sheetData>
  <mergeCells count="71">
    <mergeCell ref="B60:F60"/>
    <mergeCell ref="B63:C63"/>
    <mergeCell ref="B6:H6"/>
    <mergeCell ref="B7:H7"/>
    <mergeCell ref="B4:H4"/>
    <mergeCell ref="B5:H5"/>
    <mergeCell ref="B10:F10"/>
    <mergeCell ref="C74:D74"/>
    <mergeCell ref="B67:F67"/>
    <mergeCell ref="B71:C71"/>
    <mergeCell ref="B12:F12"/>
    <mergeCell ref="B33:C33"/>
    <mergeCell ref="B15:C15"/>
    <mergeCell ref="B47:C47"/>
    <mergeCell ref="B53:C53"/>
    <mergeCell ref="A59:F59"/>
    <mergeCell ref="B18:F18"/>
    <mergeCell ref="B36:F36"/>
    <mergeCell ref="B50:F50"/>
    <mergeCell ref="B58:C58"/>
    <mergeCell ref="B55:F55"/>
    <mergeCell ref="D69:D70"/>
    <mergeCell ref="E69:E70"/>
    <mergeCell ref="B462:E462"/>
    <mergeCell ref="B463:E463"/>
    <mergeCell ref="B464:E464"/>
    <mergeCell ref="B465:E465"/>
    <mergeCell ref="B469:D469"/>
    <mergeCell ref="B434:D434"/>
    <mergeCell ref="B437:E437"/>
    <mergeCell ref="B441:D441"/>
    <mergeCell ref="B444:E444"/>
    <mergeCell ref="B459:E459"/>
    <mergeCell ref="B93:E93"/>
    <mergeCell ref="B368:E368"/>
    <mergeCell ref="D370:D382"/>
    <mergeCell ref="B386:E386"/>
    <mergeCell ref="D388:D433"/>
    <mergeCell ref="B473:D473"/>
    <mergeCell ref="E473:F473"/>
    <mergeCell ref="B486:E486"/>
    <mergeCell ref="B529:D529"/>
    <mergeCell ref="B531:E531"/>
    <mergeCell ref="D533:D546"/>
    <mergeCell ref="B550:E550"/>
    <mergeCell ref="B551:E551"/>
    <mergeCell ref="B552:E552"/>
    <mergeCell ref="B553:E553"/>
    <mergeCell ref="B558:D558"/>
    <mergeCell ref="B561:D561"/>
    <mergeCell ref="B578:E578"/>
    <mergeCell ref="B581:C581"/>
    <mergeCell ref="B584:E584"/>
    <mergeCell ref="B587:C587"/>
    <mergeCell ref="B594:E594"/>
    <mergeCell ref="B597:C597"/>
    <mergeCell ref="B599:E599"/>
    <mergeCell ref="B603:C603"/>
    <mergeCell ref="B607:D607"/>
    <mergeCell ref="B621:E621"/>
    <mergeCell ref="B624:C624"/>
    <mergeCell ref="B627:E627"/>
    <mergeCell ref="B631:C631"/>
    <mergeCell ref="A683:D683"/>
    <mergeCell ref="E683:F683"/>
    <mergeCell ref="B645:D645"/>
    <mergeCell ref="B632:E632"/>
    <mergeCell ref="B635:C635"/>
    <mergeCell ref="B637:E637"/>
    <mergeCell ref="B641:C641"/>
    <mergeCell ref="A642:E642"/>
  </mergeCells>
  <pageMargins left="0.7" right="0.7" top="0.75" bottom="0.75" header="0.3" footer="0.3"/>
  <pageSetup scale="46" orientation="portrait" verticalDpi="0" r:id="rId1"/>
  <rowBreaks count="5" manualBreakCount="5">
    <brk id="306" max="6" man="1"/>
    <brk id="384" max="6" man="1"/>
    <brk id="460" max="6" man="1"/>
    <brk id="530" max="6" man="1"/>
    <brk id="609" max="6" man="1"/>
  </rowBreaks>
  <ignoredErrors>
    <ignoredError sqref="D53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6462-A70C-45DB-8B91-1167D140684A}">
  <dimension ref="C1:T85"/>
  <sheetViews>
    <sheetView showGridLines="0" view="pageBreakPreview" topLeftCell="C1" zoomScale="85" zoomScaleNormal="85" zoomScaleSheetLayoutView="85" workbookViewId="0">
      <pane ySplit="8" topLeftCell="A62" activePane="bottomLeft" state="frozen"/>
      <selection activeCell="C1" sqref="C1"/>
      <selection pane="bottomLeft" activeCell="D82" sqref="D82"/>
    </sheetView>
  </sheetViews>
  <sheetFormatPr baseColWidth="10" defaultColWidth="11.42578125" defaultRowHeight="21" x14ac:dyDescent="0.35"/>
  <cols>
    <col min="1" max="2" width="0" hidden="1" customWidth="1"/>
    <col min="3" max="3" width="65.7109375" style="301" customWidth="1"/>
    <col min="4" max="4" width="33.7109375" style="300" bestFit="1" customWidth="1"/>
    <col min="5" max="5" width="16.140625" style="121" customWidth="1"/>
    <col min="6" max="6" width="25.28515625" style="121" customWidth="1"/>
    <col min="7" max="7" width="16.42578125" style="121" bestFit="1" customWidth="1"/>
    <col min="8" max="8" width="14.7109375" style="121" customWidth="1"/>
    <col min="9" max="9" width="15.140625" style="121" customWidth="1"/>
    <col min="10" max="10" width="15.7109375" style="299" customWidth="1"/>
    <col min="11" max="11" width="15" style="121" customWidth="1"/>
    <col min="12" max="12" width="15.5703125" style="121" customWidth="1"/>
    <col min="13" max="13" width="14.42578125" style="121" customWidth="1"/>
    <col min="14" max="14" width="14.5703125" style="121" customWidth="1"/>
    <col min="15" max="15" width="13.28515625" style="121" customWidth="1"/>
    <col min="16" max="17" width="14.42578125" style="298" bestFit="1" customWidth="1"/>
    <col min="18" max="18" width="18.85546875" style="298" bestFit="1" customWidth="1"/>
    <col min="19" max="19" width="1.7109375" style="298" customWidth="1"/>
    <col min="20" max="20" width="12.5703125" bestFit="1" customWidth="1"/>
  </cols>
  <sheetData>
    <row r="1" spans="3:20" ht="28.5" customHeight="1" x14ac:dyDescent="0.25">
      <c r="C1" s="356" t="s">
        <v>585</v>
      </c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4"/>
    </row>
    <row r="2" spans="3:20" ht="21.75" customHeight="1" x14ac:dyDescent="0.25">
      <c r="C2" s="350" t="s">
        <v>584</v>
      </c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8"/>
    </row>
    <row r="3" spans="3:20" ht="15" customHeight="1" x14ac:dyDescent="0.25">
      <c r="C3" s="353">
        <v>2026</v>
      </c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1"/>
    </row>
    <row r="4" spans="3:20" ht="27" customHeight="1" x14ac:dyDescent="0.25">
      <c r="C4" s="350" t="s">
        <v>583</v>
      </c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8"/>
    </row>
    <row r="5" spans="3:20" ht="21.75" customHeight="1" x14ac:dyDescent="0.25">
      <c r="C5" s="349" t="s">
        <v>582</v>
      </c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8"/>
    </row>
    <row r="6" spans="3:20" ht="9.75" customHeight="1" x14ac:dyDescent="0.35"/>
    <row r="7" spans="3:20" s="302" customFormat="1" ht="25.5" customHeight="1" x14ac:dyDescent="0.25">
      <c r="C7" s="341" t="s">
        <v>581</v>
      </c>
      <c r="D7" s="347" t="s">
        <v>580</v>
      </c>
      <c r="E7" s="346" t="s">
        <v>579</v>
      </c>
      <c r="F7" s="345" t="s">
        <v>578</v>
      </c>
      <c r="G7" s="344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3"/>
      <c r="S7" s="342"/>
    </row>
    <row r="8" spans="3:20" s="302" customFormat="1" x14ac:dyDescent="0.35">
      <c r="C8" s="341"/>
      <c r="D8" s="340"/>
      <c r="E8" s="339"/>
      <c r="F8" s="337" t="s">
        <v>577</v>
      </c>
      <c r="G8" s="337" t="s">
        <v>576</v>
      </c>
      <c r="H8" s="337" t="s">
        <v>575</v>
      </c>
      <c r="I8" s="337" t="s">
        <v>574</v>
      </c>
      <c r="J8" s="338" t="s">
        <v>573</v>
      </c>
      <c r="K8" s="337" t="s">
        <v>572</v>
      </c>
      <c r="L8" s="336" t="s">
        <v>571</v>
      </c>
      <c r="M8" s="337" t="s">
        <v>570</v>
      </c>
      <c r="N8" s="337" t="s">
        <v>569</v>
      </c>
      <c r="O8" s="337" t="s">
        <v>568</v>
      </c>
      <c r="P8" s="337" t="s">
        <v>567</v>
      </c>
      <c r="Q8" s="336" t="s">
        <v>566</v>
      </c>
      <c r="R8" s="335" t="s">
        <v>565</v>
      </c>
      <c r="S8" s="334"/>
    </row>
    <row r="9" spans="3:20" s="121" customFormat="1" x14ac:dyDescent="0.35">
      <c r="C9" s="323" t="s">
        <v>564</v>
      </c>
      <c r="D9" s="333"/>
      <c r="E9" s="332"/>
      <c r="F9" s="332"/>
      <c r="G9" s="332"/>
      <c r="H9" s="332"/>
      <c r="I9" s="332"/>
      <c r="J9" s="326"/>
      <c r="K9" s="332"/>
      <c r="L9" s="332"/>
      <c r="M9" s="332"/>
      <c r="N9" s="332"/>
      <c r="O9" s="332"/>
      <c r="P9" s="332"/>
      <c r="Q9" s="332"/>
      <c r="R9" s="331"/>
      <c r="S9" s="331"/>
    </row>
    <row r="10" spans="3:20" ht="15.75" x14ac:dyDescent="0.25">
      <c r="C10" s="318" t="s">
        <v>563</v>
      </c>
      <c r="D10" s="325">
        <f>D11+D12+D13+D14+D15</f>
        <v>1315474222</v>
      </c>
      <c r="E10" s="325">
        <f>E11+E12+E13+E14+E15</f>
        <v>1315474222</v>
      </c>
      <c r="F10" s="321">
        <f>SUM(F11:F15)</f>
        <v>89016390.289999992</v>
      </c>
      <c r="G10" s="330">
        <f>SUM(G11:G15)</f>
        <v>93030583.560000002</v>
      </c>
      <c r="H10" s="321">
        <f>SUM(H11:H15)</f>
        <v>92654471.870000005</v>
      </c>
      <c r="I10" s="321">
        <f>SUM(I11:I15)</f>
        <v>0</v>
      </c>
      <c r="J10" s="321">
        <f>SUM(J11:J15)</f>
        <v>0</v>
      </c>
      <c r="K10" s="321">
        <f>SUM(K11:K15)</f>
        <v>0</v>
      </c>
      <c r="L10" s="321">
        <f>SUM(L11:L15)</f>
        <v>0</v>
      </c>
      <c r="M10" s="321">
        <f>SUM(M11:M15)</f>
        <v>0</v>
      </c>
      <c r="N10" s="321">
        <f>SUM(N11:N15)</f>
        <v>0</v>
      </c>
      <c r="O10" s="326">
        <f>SUM(O11:O15)</f>
        <v>0</v>
      </c>
      <c r="P10" s="326">
        <f>SUM(P11:P15)</f>
        <v>0</v>
      </c>
      <c r="Q10" s="326">
        <f>SUM(Q11:Q15)</f>
        <v>0</v>
      </c>
      <c r="R10" s="321">
        <f>SUM(F10:Q10)</f>
        <v>274701445.72000003</v>
      </c>
      <c r="S10" s="321"/>
      <c r="T10" s="310"/>
    </row>
    <row r="11" spans="3:20" ht="22.5" customHeight="1" x14ac:dyDescent="0.25">
      <c r="C11" s="316" t="s">
        <v>562</v>
      </c>
      <c r="D11" s="324">
        <v>882654345</v>
      </c>
      <c r="E11" s="324">
        <v>882654345</v>
      </c>
      <c r="F11" s="324">
        <f>534235.32+74402170.67</f>
        <v>74936405.989999995</v>
      </c>
      <c r="G11" s="319">
        <f>3689393.59+75297004</f>
        <v>78986397.590000004</v>
      </c>
      <c r="H11" s="329">
        <v>78223743</v>
      </c>
      <c r="I11" s="319"/>
      <c r="J11" s="319"/>
      <c r="K11" s="319"/>
      <c r="L11" s="319"/>
      <c r="M11" s="319"/>
      <c r="N11" s="319"/>
      <c r="O11" s="319"/>
      <c r="P11" s="319"/>
      <c r="Q11" s="319"/>
      <c r="R11" s="319">
        <f>SUM(F11:Q11)</f>
        <v>232146546.57999998</v>
      </c>
      <c r="S11" s="319"/>
      <c r="T11" s="310"/>
    </row>
    <row r="12" spans="3:20" ht="22.5" customHeight="1" x14ac:dyDescent="0.25">
      <c r="C12" s="316" t="s">
        <v>561</v>
      </c>
      <c r="D12" s="324">
        <v>143846303</v>
      </c>
      <c r="E12" s="324">
        <v>143846303</v>
      </c>
      <c r="F12" s="324">
        <v>3060000</v>
      </c>
      <c r="G12" s="319">
        <v>3120000</v>
      </c>
      <c r="H12" s="329">
        <v>3060000</v>
      </c>
      <c r="I12" s="319"/>
      <c r="J12" s="319"/>
      <c r="K12" s="319"/>
      <c r="L12" s="319"/>
      <c r="M12" s="319"/>
      <c r="N12" s="319"/>
      <c r="O12" s="319"/>
      <c r="P12" s="319"/>
      <c r="Q12" s="319"/>
      <c r="R12" s="319">
        <f>SUM(F12:Q12)</f>
        <v>9240000</v>
      </c>
      <c r="S12" s="319"/>
      <c r="T12" s="310"/>
    </row>
    <row r="13" spans="3:20" ht="22.5" customHeight="1" x14ac:dyDescent="0.25">
      <c r="C13" s="316" t="s">
        <v>560</v>
      </c>
      <c r="D13" s="324">
        <v>1648500</v>
      </c>
      <c r="E13" s="324">
        <v>1648500</v>
      </c>
      <c r="F13" s="324">
        <v>220000</v>
      </c>
      <c r="G13" s="319">
        <v>30000</v>
      </c>
      <c r="H13" s="329">
        <v>440000</v>
      </c>
      <c r="I13" s="319"/>
      <c r="J13" s="319"/>
      <c r="K13" s="319"/>
      <c r="L13" s="319"/>
      <c r="M13" s="319"/>
      <c r="N13" s="319"/>
      <c r="O13" s="319"/>
      <c r="P13" s="319"/>
      <c r="Q13" s="319"/>
      <c r="R13" s="319">
        <f>SUM(F13:Q13)</f>
        <v>690000</v>
      </c>
      <c r="S13" s="319"/>
      <c r="T13" s="310"/>
    </row>
    <row r="14" spans="3:20" ht="22.5" customHeight="1" x14ac:dyDescent="0.25">
      <c r="C14" s="316" t="s">
        <v>559</v>
      </c>
      <c r="D14" s="324">
        <v>110381333</v>
      </c>
      <c r="E14" s="324">
        <v>110381333</v>
      </c>
      <c r="F14" s="324">
        <v>55000</v>
      </c>
      <c r="G14" s="319">
        <v>0</v>
      </c>
      <c r="H14" s="329">
        <v>0</v>
      </c>
      <c r="I14" s="319"/>
      <c r="J14" s="319"/>
      <c r="K14" s="319"/>
      <c r="L14" s="319"/>
      <c r="M14" s="319"/>
      <c r="N14" s="319"/>
      <c r="O14" s="319"/>
      <c r="P14" s="319"/>
      <c r="Q14" s="319"/>
      <c r="R14" s="319">
        <f>SUM(F14:Q14)</f>
        <v>55000</v>
      </c>
      <c r="S14" s="319"/>
      <c r="T14" s="310"/>
    </row>
    <row r="15" spans="3:20" ht="22.5" customHeight="1" x14ac:dyDescent="0.25">
      <c r="C15" s="316" t="s">
        <v>558</v>
      </c>
      <c r="D15" s="324">
        <v>176943741</v>
      </c>
      <c r="E15" s="324">
        <v>176943741</v>
      </c>
      <c r="F15" s="324">
        <f>213.76+10744770.54</f>
        <v>10744984.299999999</v>
      </c>
      <c r="G15" s="319">
        <v>10894185.970000001</v>
      </c>
      <c r="H15" s="329">
        <v>10930728.869999999</v>
      </c>
      <c r="I15" s="319"/>
      <c r="J15" s="319"/>
      <c r="K15" s="319"/>
      <c r="L15" s="319"/>
      <c r="M15" s="319"/>
      <c r="N15" s="319"/>
      <c r="O15" s="319"/>
      <c r="P15" s="319"/>
      <c r="Q15" s="319"/>
      <c r="R15" s="319">
        <f>SUM(F15:Q15)</f>
        <v>32569899.140000001</v>
      </c>
      <c r="S15" s="319"/>
      <c r="T15" s="310"/>
    </row>
    <row r="16" spans="3:20" ht="19.5" customHeight="1" x14ac:dyDescent="0.25">
      <c r="C16" s="318" t="s">
        <v>557</v>
      </c>
      <c r="D16" s="325">
        <f>D17+D18+D19+D20+D21+D22+D23+D24+D25</f>
        <v>414373418</v>
      </c>
      <c r="E16" s="325">
        <f>E17+E18+E19+E20+E21+E22+E23+E24+E25</f>
        <v>353152527.64999998</v>
      </c>
      <c r="F16" s="325">
        <f>F17+F18+F19+F20+F21+F22+F23+F24+F25</f>
        <v>9521466.1199999992</v>
      </c>
      <c r="G16" s="325">
        <f>G17+G18+G19+G20+G21+G22+G23+G24+G25</f>
        <v>30983224.200000003</v>
      </c>
      <c r="H16" s="321">
        <f>SUM(H17:H25)</f>
        <v>5930422.9100000001</v>
      </c>
      <c r="I16" s="321">
        <f>SUM(I17:I25)</f>
        <v>0</v>
      </c>
      <c r="J16" s="321">
        <f>SUM(J17:J25)</f>
        <v>0</v>
      </c>
      <c r="K16" s="321">
        <f>SUM(K17:K25)</f>
        <v>0</v>
      </c>
      <c r="L16" s="321">
        <f>SUM(L17:L25)</f>
        <v>0</v>
      </c>
      <c r="M16" s="321">
        <f>SUM(M17:M25)</f>
        <v>0</v>
      </c>
      <c r="N16" s="321">
        <f>SUM(N17:N25)</f>
        <v>0</v>
      </c>
      <c r="O16" s="321">
        <f>SUM(O17:O25)</f>
        <v>0</v>
      </c>
      <c r="P16" s="321">
        <f>SUM(P17:P25)</f>
        <v>0</v>
      </c>
      <c r="Q16" s="326">
        <f>SUM(Q17:Q25)</f>
        <v>0</v>
      </c>
      <c r="R16" s="321">
        <f>SUM(F16:Q16)</f>
        <v>46435113.230000004</v>
      </c>
      <c r="S16" s="321"/>
      <c r="T16" s="310"/>
    </row>
    <row r="17" spans="3:20" ht="19.5" customHeight="1" x14ac:dyDescent="0.25">
      <c r="C17" s="316" t="s">
        <v>556</v>
      </c>
      <c r="D17" s="324">
        <v>35051141</v>
      </c>
      <c r="E17" s="324">
        <v>35051141</v>
      </c>
      <c r="F17" s="324">
        <v>23805</v>
      </c>
      <c r="G17" s="319">
        <v>1243413.97</v>
      </c>
      <c r="H17" s="319">
        <v>33050</v>
      </c>
      <c r="I17" s="319"/>
      <c r="J17" s="319"/>
      <c r="K17" s="319"/>
      <c r="L17" s="319"/>
      <c r="M17" s="319"/>
      <c r="N17" s="319"/>
      <c r="O17" s="319"/>
      <c r="P17" s="319"/>
      <c r="Q17" s="319"/>
      <c r="R17" s="319">
        <f>SUM(F17:Q17)</f>
        <v>1300268.97</v>
      </c>
      <c r="S17" s="319"/>
      <c r="T17" s="310"/>
    </row>
    <row r="18" spans="3:20" ht="17.25" customHeight="1" x14ac:dyDescent="0.25">
      <c r="C18" s="316" t="s">
        <v>555</v>
      </c>
      <c r="D18" s="324">
        <v>62816535</v>
      </c>
      <c r="E18" s="324">
        <v>62816535</v>
      </c>
      <c r="F18" s="324">
        <v>0</v>
      </c>
      <c r="G18" s="319">
        <v>52590.65</v>
      </c>
      <c r="H18" s="319">
        <v>4620</v>
      </c>
      <c r="I18" s="319"/>
      <c r="J18" s="319"/>
      <c r="K18" s="319"/>
      <c r="L18" s="319"/>
      <c r="M18" s="319"/>
      <c r="N18" s="319"/>
      <c r="O18" s="319"/>
      <c r="P18" s="319"/>
      <c r="Q18" s="319"/>
      <c r="R18" s="319">
        <f>SUM(F18:Q18)</f>
        <v>57210.65</v>
      </c>
      <c r="S18" s="319"/>
      <c r="T18" s="310"/>
    </row>
    <row r="19" spans="3:20" ht="24" customHeight="1" x14ac:dyDescent="0.25">
      <c r="C19" s="316" t="s">
        <v>554</v>
      </c>
      <c r="D19" s="324">
        <v>14325617</v>
      </c>
      <c r="E19" s="324">
        <v>14325617</v>
      </c>
      <c r="F19" s="324">
        <v>476631.39</v>
      </c>
      <c r="G19" s="319">
        <v>1049196.5900000001</v>
      </c>
      <c r="H19" s="319">
        <v>980062.56</v>
      </c>
      <c r="I19" s="319"/>
      <c r="J19" s="319"/>
      <c r="K19" s="319"/>
      <c r="L19" s="319"/>
      <c r="M19" s="319"/>
      <c r="N19" s="319"/>
      <c r="O19" s="319"/>
      <c r="P19" s="319"/>
      <c r="Q19" s="319"/>
      <c r="R19" s="319">
        <f>SUM(F19:Q19)</f>
        <v>2505890.54</v>
      </c>
      <c r="S19" s="319"/>
      <c r="T19" s="310"/>
    </row>
    <row r="20" spans="3:20" ht="25.5" customHeight="1" x14ac:dyDescent="0.25">
      <c r="C20" s="316" t="s">
        <v>553</v>
      </c>
      <c r="D20" s="324">
        <v>1210508</v>
      </c>
      <c r="E20" s="324">
        <v>1210508</v>
      </c>
      <c r="F20" s="324">
        <v>112765</v>
      </c>
      <c r="G20" s="319">
        <v>45085</v>
      </c>
      <c r="H20" s="319">
        <v>0</v>
      </c>
      <c r="I20" s="319"/>
      <c r="J20" s="319"/>
      <c r="K20" s="319"/>
      <c r="L20" s="319"/>
      <c r="M20" s="319"/>
      <c r="N20" s="319"/>
      <c r="O20" s="319"/>
      <c r="P20" s="319"/>
      <c r="Q20" s="319"/>
      <c r="R20" s="319">
        <f>SUM(F20:Q20)</f>
        <v>157850</v>
      </c>
      <c r="S20" s="319"/>
      <c r="T20" s="310"/>
    </row>
    <row r="21" spans="3:20" ht="24" customHeight="1" x14ac:dyDescent="0.25">
      <c r="C21" s="316" t="s">
        <v>552</v>
      </c>
      <c r="D21" s="324">
        <v>19410066</v>
      </c>
      <c r="E21" s="324">
        <v>12531396</v>
      </c>
      <c r="F21" s="324">
        <v>0</v>
      </c>
      <c r="G21" s="319">
        <v>351339.67</v>
      </c>
      <c r="H21" s="319">
        <v>147200.73000000001</v>
      </c>
      <c r="I21" s="319"/>
      <c r="J21" s="319"/>
      <c r="K21" s="319"/>
      <c r="L21" s="319"/>
      <c r="M21" s="319"/>
      <c r="N21" s="319"/>
      <c r="O21" s="319"/>
      <c r="P21" s="319"/>
      <c r="Q21" s="319"/>
      <c r="R21" s="319">
        <f>SUM(F21:Q21)</f>
        <v>498540.4</v>
      </c>
      <c r="S21" s="319"/>
      <c r="T21" s="310"/>
    </row>
    <row r="22" spans="3:20" ht="19.5" customHeight="1" x14ac:dyDescent="0.25">
      <c r="C22" s="316" t="s">
        <v>551</v>
      </c>
      <c r="D22" s="324">
        <v>43616689</v>
      </c>
      <c r="E22" s="324">
        <v>38673488.939999998</v>
      </c>
      <c r="F22" s="324">
        <v>251299.69</v>
      </c>
      <c r="G22" s="319">
        <v>2320545.04</v>
      </c>
      <c r="H22" s="319">
        <v>0</v>
      </c>
      <c r="I22" s="319"/>
      <c r="J22" s="319"/>
      <c r="K22" s="319"/>
      <c r="L22" s="319"/>
      <c r="M22" s="319"/>
      <c r="N22" s="319"/>
      <c r="O22" s="319"/>
      <c r="P22" s="319"/>
      <c r="Q22" s="319"/>
      <c r="R22" s="319">
        <f>SUM(F22:Q22)</f>
        <v>2571844.73</v>
      </c>
      <c r="S22" s="319"/>
      <c r="T22" s="310"/>
    </row>
    <row r="23" spans="3:20" ht="35.25" customHeight="1" x14ac:dyDescent="0.25">
      <c r="C23" s="316" t="s">
        <v>550</v>
      </c>
      <c r="D23" s="324">
        <v>20233742</v>
      </c>
      <c r="E23" s="324">
        <v>21683742</v>
      </c>
      <c r="F23" s="324">
        <v>0</v>
      </c>
      <c r="G23" s="319">
        <v>781822.79</v>
      </c>
      <c r="H23" s="319">
        <v>2121245.61</v>
      </c>
      <c r="I23" s="319"/>
      <c r="J23" s="319"/>
      <c r="K23" s="319"/>
      <c r="L23" s="319"/>
      <c r="M23" s="319"/>
      <c r="N23" s="319"/>
      <c r="O23" s="319"/>
      <c r="P23" s="319"/>
      <c r="Q23" s="319"/>
      <c r="R23" s="319">
        <f>SUM(F23:Q23)</f>
        <v>2903068.4</v>
      </c>
      <c r="S23" s="319"/>
      <c r="T23" s="310"/>
    </row>
    <row r="24" spans="3:20" ht="30.75" customHeight="1" x14ac:dyDescent="0.25">
      <c r="C24" s="316" t="s">
        <v>549</v>
      </c>
      <c r="D24" s="324">
        <v>215882302</v>
      </c>
      <c r="E24" s="324">
        <v>165033281.71000001</v>
      </c>
      <c r="F24" s="299">
        <v>8656965.0399999991</v>
      </c>
      <c r="G24" s="319">
        <v>24161567.870000001</v>
      </c>
      <c r="H24" s="319">
        <v>2589649.34</v>
      </c>
      <c r="I24" s="319"/>
      <c r="J24" s="319"/>
      <c r="K24" s="319"/>
      <c r="L24" s="319"/>
      <c r="M24" s="319"/>
      <c r="N24" s="319"/>
      <c r="O24" s="319"/>
      <c r="P24" s="319"/>
      <c r="Q24" s="319"/>
      <c r="R24" s="319">
        <f>SUM(F24:Q24)</f>
        <v>35408182.25</v>
      </c>
      <c r="S24" s="319"/>
      <c r="T24" s="310"/>
    </row>
    <row r="25" spans="3:20" ht="15.75" x14ac:dyDescent="0.25">
      <c r="C25" s="316" t="s">
        <v>548</v>
      </c>
      <c r="D25" s="324">
        <v>1826818</v>
      </c>
      <c r="E25" s="324">
        <v>1826818</v>
      </c>
      <c r="F25" s="324">
        <v>0</v>
      </c>
      <c r="G25" s="319">
        <v>977662.62</v>
      </c>
      <c r="H25" s="319">
        <v>54594.67</v>
      </c>
      <c r="I25" s="319"/>
      <c r="J25" s="319"/>
      <c r="K25" s="319"/>
      <c r="L25" s="319"/>
      <c r="M25" s="319"/>
      <c r="N25" s="319"/>
      <c r="O25" s="319"/>
      <c r="P25" s="319"/>
      <c r="Q25" s="319"/>
      <c r="R25" s="319">
        <f>SUM(F25:Q25)</f>
        <v>1032257.29</v>
      </c>
      <c r="S25" s="319"/>
      <c r="T25" s="310"/>
    </row>
    <row r="26" spans="3:20" ht="15.75" x14ac:dyDescent="0.25">
      <c r="C26" s="318" t="s">
        <v>547</v>
      </c>
      <c r="D26" s="325">
        <f>D27+D28+D29+D30+D31+D32+D33+D34+D35</f>
        <v>72735410</v>
      </c>
      <c r="E26" s="325">
        <f>E27+E28+E29+E30+E31+E32+E33+E34+E35</f>
        <v>38735410</v>
      </c>
      <c r="F26" s="325">
        <f>F27+F28+F29+F30+F31+F32+F33+F34+F35</f>
        <v>5467</v>
      </c>
      <c r="G26" s="325">
        <f>G27+G28+G29+G30+G31+G32+G33+G34+G35</f>
        <v>2481623.6799999997</v>
      </c>
      <c r="H26" s="321">
        <f>SUM(H27:H35)</f>
        <v>1588050.6400000001</v>
      </c>
      <c r="I26" s="321">
        <f>SUM(I27:I35)</f>
        <v>0</v>
      </c>
      <c r="J26" s="321">
        <f>SUM(J27:J35)</f>
        <v>0</v>
      </c>
      <c r="K26" s="321">
        <f>SUM(K27:K35)</f>
        <v>0</v>
      </c>
      <c r="L26" s="321">
        <f>SUM(L27:L35)</f>
        <v>0</v>
      </c>
      <c r="M26" s="321">
        <f>SUM(M27:M35)</f>
        <v>0</v>
      </c>
      <c r="N26" s="321">
        <f>SUM(N27:N35)</f>
        <v>0</v>
      </c>
      <c r="O26" s="321">
        <f>SUM(O27:O35)</f>
        <v>0</v>
      </c>
      <c r="P26" s="321">
        <f>SUM(P27:P35)</f>
        <v>0</v>
      </c>
      <c r="Q26" s="326">
        <f>SUM(Q27:Q35)</f>
        <v>0</v>
      </c>
      <c r="R26" s="321">
        <f>SUM(F26:Q26)</f>
        <v>4075141.32</v>
      </c>
      <c r="S26" s="321"/>
      <c r="T26" s="310"/>
    </row>
    <row r="27" spans="3:20" ht="15.75" x14ac:dyDescent="0.25">
      <c r="C27" s="316" t="s">
        <v>546</v>
      </c>
      <c r="D27" s="324">
        <v>6206033</v>
      </c>
      <c r="E27" s="324">
        <v>2206033</v>
      </c>
      <c r="F27" s="319">
        <v>2567</v>
      </c>
      <c r="G27" s="319">
        <v>696623.64</v>
      </c>
      <c r="H27" s="319">
        <v>107862.76</v>
      </c>
      <c r="I27" s="319"/>
      <c r="J27" s="319"/>
      <c r="K27" s="319"/>
      <c r="L27" s="319"/>
      <c r="M27" s="319"/>
      <c r="N27" s="319"/>
      <c r="O27" s="319"/>
      <c r="P27" s="319"/>
      <c r="Q27" s="319"/>
      <c r="R27" s="319">
        <f>SUM(F27:Q27)</f>
        <v>807053.4</v>
      </c>
      <c r="S27" s="319"/>
      <c r="T27" s="310"/>
    </row>
    <row r="28" spans="3:20" ht="15.75" x14ac:dyDescent="0.25">
      <c r="C28" s="316" t="s">
        <v>545</v>
      </c>
      <c r="D28" s="324">
        <v>2622890</v>
      </c>
      <c r="E28" s="324">
        <v>2622890</v>
      </c>
      <c r="F28" s="319">
        <v>0</v>
      </c>
      <c r="G28" s="319">
        <v>6166.19</v>
      </c>
      <c r="H28" s="319">
        <v>0</v>
      </c>
      <c r="I28" s="319"/>
      <c r="J28" s="319"/>
      <c r="K28" s="319"/>
      <c r="L28" s="319"/>
      <c r="M28" s="319"/>
      <c r="N28" s="319"/>
      <c r="O28" s="319"/>
      <c r="P28" s="319"/>
      <c r="Q28" s="319"/>
      <c r="R28" s="319">
        <f>SUM(F28:Q28)</f>
        <v>6166.19</v>
      </c>
      <c r="S28" s="319"/>
      <c r="T28" s="310"/>
    </row>
    <row r="29" spans="3:20" ht="15.75" x14ac:dyDescent="0.25">
      <c r="C29" s="316" t="s">
        <v>544</v>
      </c>
      <c r="D29" s="324">
        <v>1974194</v>
      </c>
      <c r="E29" s="324">
        <v>1974194</v>
      </c>
      <c r="F29" s="319">
        <v>0</v>
      </c>
      <c r="G29" s="319">
        <v>112938.08</v>
      </c>
      <c r="H29" s="319">
        <v>0</v>
      </c>
      <c r="I29" s="319"/>
      <c r="J29" s="319"/>
      <c r="K29" s="319"/>
      <c r="L29" s="319"/>
      <c r="M29" s="319"/>
      <c r="N29" s="319"/>
      <c r="O29" s="319"/>
      <c r="P29"/>
      <c r="Q29" s="319"/>
      <c r="R29" s="319">
        <f>SUM(F29:Q29)</f>
        <v>112938.08</v>
      </c>
      <c r="S29" s="319"/>
      <c r="T29" s="310"/>
    </row>
    <row r="30" spans="3:20" ht="15.75" x14ac:dyDescent="0.25">
      <c r="C30" s="316" t="s">
        <v>543</v>
      </c>
      <c r="D30" s="324">
        <v>421458</v>
      </c>
      <c r="E30" s="324">
        <v>421458</v>
      </c>
      <c r="F30" s="319">
        <v>0</v>
      </c>
      <c r="G30" s="319">
        <v>0</v>
      </c>
      <c r="H30" s="319">
        <v>0</v>
      </c>
      <c r="I30" s="319"/>
      <c r="J30" s="319"/>
      <c r="K30" s="319"/>
      <c r="L30" s="319"/>
      <c r="M30" s="319"/>
      <c r="N30" s="319"/>
      <c r="O30" s="319"/>
      <c r="P30" s="319"/>
      <c r="Q30" s="319"/>
      <c r="R30" s="319">
        <f>SUM(F30:Q30)</f>
        <v>0</v>
      </c>
      <c r="S30" s="319"/>
      <c r="T30" s="310"/>
    </row>
    <row r="31" spans="3:20" ht="15.75" x14ac:dyDescent="0.25">
      <c r="C31" s="316" t="s">
        <v>542</v>
      </c>
      <c r="D31" s="324">
        <v>205737</v>
      </c>
      <c r="E31" s="324">
        <v>205737</v>
      </c>
      <c r="F31" s="319">
        <v>1300</v>
      </c>
      <c r="G31" s="319">
        <v>110251.61</v>
      </c>
      <c r="H31" s="319">
        <v>1560</v>
      </c>
      <c r="I31" s="319"/>
      <c r="J31" s="319"/>
      <c r="K31" s="319"/>
      <c r="L31" s="319"/>
      <c r="M31" s="319"/>
      <c r="N31" s="319"/>
      <c r="O31" s="319"/>
      <c r="P31" s="319"/>
      <c r="Q31" s="319"/>
      <c r="R31" s="319">
        <f>SUM(F31:Q31)</f>
        <v>113111.61</v>
      </c>
      <c r="S31" s="319"/>
      <c r="T31" s="310"/>
    </row>
    <row r="32" spans="3:20" ht="15.75" x14ac:dyDescent="0.25">
      <c r="C32" s="316" t="s">
        <v>541</v>
      </c>
      <c r="D32" s="324">
        <v>31852950</v>
      </c>
      <c r="E32" s="324">
        <v>1852950</v>
      </c>
      <c r="F32" s="319">
        <v>1100</v>
      </c>
      <c r="G32" s="319">
        <v>27963</v>
      </c>
      <c r="H32" s="319">
        <v>13267.31</v>
      </c>
      <c r="I32" s="319"/>
      <c r="J32" s="319"/>
      <c r="K32" s="319"/>
      <c r="L32" s="319"/>
      <c r="M32" s="319"/>
      <c r="N32" s="319"/>
      <c r="O32" s="319"/>
      <c r="P32"/>
      <c r="Q32" s="319"/>
      <c r="R32" s="319">
        <f>SUM(F32:Q32)</f>
        <v>42330.31</v>
      </c>
      <c r="S32" s="319"/>
      <c r="T32" s="310"/>
    </row>
    <row r="33" spans="3:20" ht="31.5" x14ac:dyDescent="0.25">
      <c r="C33" s="316" t="s">
        <v>540</v>
      </c>
      <c r="D33" s="324">
        <v>12353872</v>
      </c>
      <c r="E33" s="324">
        <v>12353872</v>
      </c>
      <c r="F33" s="319">
        <v>0</v>
      </c>
      <c r="G33" s="319">
        <v>863049.59</v>
      </c>
      <c r="H33" s="319">
        <v>1278221.02</v>
      </c>
      <c r="I33" s="319"/>
      <c r="J33" s="319"/>
      <c r="K33" s="319"/>
      <c r="L33" s="319"/>
      <c r="M33" s="319"/>
      <c r="N33" s="319"/>
      <c r="O33" s="319"/>
      <c r="P33" s="319"/>
      <c r="Q33" s="319"/>
      <c r="R33" s="319">
        <f>SUM(F33:Q33)</f>
        <v>2141270.61</v>
      </c>
      <c r="S33" s="319"/>
      <c r="T33" s="310"/>
    </row>
    <row r="34" spans="3:20" ht="31.5" x14ac:dyDescent="0.25">
      <c r="C34" s="316" t="s">
        <v>539</v>
      </c>
      <c r="D34" s="324">
        <v>0</v>
      </c>
      <c r="E34" s="324">
        <v>0</v>
      </c>
      <c r="F34" s="319">
        <v>0</v>
      </c>
      <c r="G34" s="319">
        <v>0</v>
      </c>
      <c r="H34" s="319">
        <v>0</v>
      </c>
      <c r="I34" s="319"/>
      <c r="J34" s="319"/>
      <c r="K34" s="319">
        <v>0</v>
      </c>
      <c r="L34" s="319"/>
      <c r="M34" s="319"/>
      <c r="N34" s="319"/>
      <c r="O34" s="319"/>
      <c r="P34" s="319"/>
      <c r="Q34" s="319"/>
      <c r="R34" s="319">
        <f>SUM(F34:Q34)</f>
        <v>0</v>
      </c>
      <c r="S34" s="319"/>
      <c r="T34" s="310"/>
    </row>
    <row r="35" spans="3:20" ht="15.75" x14ac:dyDescent="0.25">
      <c r="C35" s="316" t="s">
        <v>538</v>
      </c>
      <c r="D35" s="324">
        <v>17098276</v>
      </c>
      <c r="E35" s="324">
        <v>17098276</v>
      </c>
      <c r="F35" s="319">
        <v>500</v>
      </c>
      <c r="G35" s="319">
        <v>664631.56999999995</v>
      </c>
      <c r="H35" s="319">
        <v>187139.55</v>
      </c>
      <c r="I35" s="319"/>
      <c r="J35" s="319"/>
      <c r="K35" s="319"/>
      <c r="L35" s="319"/>
      <c r="M35" s="319"/>
      <c r="N35" s="319"/>
      <c r="O35" s="319"/>
      <c r="P35" s="319"/>
      <c r="Q35" s="319"/>
      <c r="R35" s="319">
        <f>SUM(F35:Q35)</f>
        <v>852271.11999999988</v>
      </c>
      <c r="S35" s="319"/>
      <c r="T35" s="310"/>
    </row>
    <row r="36" spans="3:20" ht="15.75" x14ac:dyDescent="0.25">
      <c r="C36" s="318" t="s">
        <v>537</v>
      </c>
      <c r="D36" s="325">
        <f>D37+D43+D38+D44+D39</f>
        <v>6693083</v>
      </c>
      <c r="E36" s="325">
        <f>E37+E43+E38+E44+E39</f>
        <v>8474951.3499999996</v>
      </c>
      <c r="F36" s="325">
        <f>F37+F43+F38+F44</f>
        <v>1016994.1799999999</v>
      </c>
      <c r="G36" s="325">
        <f>G37+G43+G39+G38+G44</f>
        <v>2871868.38</v>
      </c>
      <c r="H36" s="321">
        <f>SUM(H37:H51)</f>
        <v>300000</v>
      </c>
      <c r="I36" s="321">
        <f>SUM(I37:I51)</f>
        <v>0</v>
      </c>
      <c r="J36" s="321">
        <f>SUM(J37:J51)</f>
        <v>0</v>
      </c>
      <c r="K36" s="321">
        <f>SUM(K37:K51)</f>
        <v>0</v>
      </c>
      <c r="L36" s="321">
        <f>SUM(L37:L51)</f>
        <v>0</v>
      </c>
      <c r="M36" s="321">
        <f>SUM(M37:M51)</f>
        <v>0</v>
      </c>
      <c r="N36" s="321">
        <f>SUM(N37:N51)</f>
        <v>0</v>
      </c>
      <c r="O36" s="321">
        <f>SUM(O37:O51)</f>
        <v>0</v>
      </c>
      <c r="P36" s="321">
        <f>SUM(P37:P51)</f>
        <v>0</v>
      </c>
      <c r="Q36" s="326">
        <f>SUM(Q37:Q51)</f>
        <v>0</v>
      </c>
      <c r="R36" s="319">
        <f>SUM(F36:Q36)</f>
        <v>4188862.5599999996</v>
      </c>
      <c r="S36" s="321"/>
      <c r="T36" s="310"/>
    </row>
    <row r="37" spans="3:20" ht="15.75" x14ac:dyDescent="0.25">
      <c r="C37" s="316" t="s">
        <v>536</v>
      </c>
      <c r="D37" s="324">
        <v>3998719</v>
      </c>
      <c r="E37" s="324">
        <v>5496219</v>
      </c>
      <c r="F37" s="319">
        <v>600000</v>
      </c>
      <c r="G37" s="319">
        <v>2467500</v>
      </c>
      <c r="H37" s="319">
        <v>300000</v>
      </c>
      <c r="I37" s="319"/>
      <c r="J37" s="319"/>
      <c r="K37" s="319"/>
      <c r="L37" s="319"/>
      <c r="M37" s="319"/>
      <c r="N37" s="328"/>
      <c r="O37" s="319"/>
      <c r="P37" s="319"/>
      <c r="Q37" s="319"/>
      <c r="R37" s="319">
        <f>SUM(F37:Q37)</f>
        <v>3367500</v>
      </c>
      <c r="S37" s="319"/>
      <c r="T37" s="310"/>
    </row>
    <row r="38" spans="3:20" ht="31.5" x14ac:dyDescent="0.25">
      <c r="C38" s="316" t="s">
        <v>535</v>
      </c>
      <c r="D38" s="324">
        <v>363919</v>
      </c>
      <c r="E38" s="324">
        <v>443919</v>
      </c>
      <c r="F38" s="319">
        <v>416994.18</v>
      </c>
      <c r="G38" s="319">
        <v>0</v>
      </c>
      <c r="H38" s="319">
        <v>0</v>
      </c>
      <c r="I38" s="319"/>
      <c r="J38" s="319"/>
      <c r="K38" s="319"/>
      <c r="L38" s="327"/>
      <c r="M38" s="319"/>
      <c r="N38" s="319"/>
      <c r="O38" s="319"/>
      <c r="P38" s="319"/>
      <c r="Q38" s="319"/>
      <c r="R38" s="319">
        <f>SUM(F38:Q38)</f>
        <v>416994.18</v>
      </c>
      <c r="S38" s="319"/>
      <c r="T38" s="310"/>
    </row>
    <row r="39" spans="3:20" ht="31.5" x14ac:dyDescent="0.25">
      <c r="C39" s="316" t="s">
        <v>534</v>
      </c>
      <c r="D39" s="324">
        <v>527250</v>
      </c>
      <c r="E39" s="324">
        <v>527250</v>
      </c>
      <c r="F39" s="319">
        <v>0</v>
      </c>
      <c r="G39" s="319">
        <v>200000</v>
      </c>
      <c r="H39" s="319">
        <v>0</v>
      </c>
      <c r="I39" s="319"/>
      <c r="J39" s="319"/>
      <c r="K39" s="319"/>
      <c r="L39" s="327"/>
      <c r="M39" s="319"/>
      <c r="N39" s="319"/>
      <c r="O39" s="319"/>
      <c r="P39" s="319"/>
      <c r="Q39" s="319"/>
      <c r="R39" s="319">
        <f>SUM(F39:Q39)</f>
        <v>200000</v>
      </c>
      <c r="S39" s="319"/>
      <c r="T39" s="310"/>
    </row>
    <row r="40" spans="3:20" ht="31.5" hidden="1" x14ac:dyDescent="0.25">
      <c r="C40" s="316" t="s">
        <v>533</v>
      </c>
      <c r="D40" s="324"/>
      <c r="E40" s="324"/>
      <c r="F40" s="319">
        <v>0</v>
      </c>
      <c r="G40" s="319">
        <v>0</v>
      </c>
      <c r="H40" s="319">
        <v>0</v>
      </c>
      <c r="I40" s="319"/>
      <c r="J40" s="319"/>
      <c r="K40" s="319">
        <v>0</v>
      </c>
      <c r="L40" s="327"/>
      <c r="M40" s="319"/>
      <c r="N40" s="319"/>
      <c r="O40" s="319"/>
      <c r="P40" s="319"/>
      <c r="Q40" s="319"/>
      <c r="R40" s="319">
        <v>0</v>
      </c>
      <c r="S40" s="319"/>
      <c r="T40" s="310"/>
    </row>
    <row r="41" spans="3:20" ht="31.5" hidden="1" x14ac:dyDescent="0.25">
      <c r="C41" s="316" t="s">
        <v>532</v>
      </c>
      <c r="D41" s="324"/>
      <c r="E41" s="324"/>
      <c r="F41" s="319">
        <v>0</v>
      </c>
      <c r="G41" s="319">
        <v>0</v>
      </c>
      <c r="H41" s="319">
        <v>0</v>
      </c>
      <c r="I41" s="319"/>
      <c r="J41" s="319"/>
      <c r="K41" s="319">
        <v>0</v>
      </c>
      <c r="L41" s="327"/>
      <c r="M41" s="319"/>
      <c r="N41" s="319"/>
      <c r="O41" s="319"/>
      <c r="P41" s="319"/>
      <c r="Q41" s="319"/>
      <c r="R41" s="319">
        <v>0</v>
      </c>
      <c r="S41" s="319"/>
      <c r="T41" s="310"/>
    </row>
    <row r="42" spans="3:20" ht="15.75" hidden="1" x14ac:dyDescent="0.25">
      <c r="C42" s="316" t="s">
        <v>531</v>
      </c>
      <c r="D42" s="324"/>
      <c r="E42" s="324"/>
      <c r="F42" s="319">
        <v>0</v>
      </c>
      <c r="G42" s="319"/>
      <c r="H42" s="319">
        <v>0</v>
      </c>
      <c r="I42" s="319"/>
      <c r="J42" s="319"/>
      <c r="K42" s="319"/>
      <c r="L42" s="327"/>
      <c r="M42" s="319"/>
      <c r="N42" s="319"/>
      <c r="O42" s="319"/>
      <c r="P42" s="319"/>
      <c r="Q42" s="319"/>
      <c r="R42" s="319">
        <v>0</v>
      </c>
      <c r="S42" s="319"/>
      <c r="T42" s="310"/>
    </row>
    <row r="43" spans="3:20" ht="15.75" x14ac:dyDescent="0.25">
      <c r="C43" s="316" t="s">
        <v>530</v>
      </c>
      <c r="D43" s="324">
        <v>1803195</v>
      </c>
      <c r="E43" s="324">
        <v>1803195</v>
      </c>
      <c r="F43" s="299">
        <v>0</v>
      </c>
      <c r="G43" s="319">
        <v>0</v>
      </c>
      <c r="H43" s="319">
        <v>0</v>
      </c>
      <c r="I43" s="319"/>
      <c r="J43" s="319"/>
      <c r="K43" s="319">
        <v>0</v>
      </c>
      <c r="L43" s="319"/>
      <c r="M43" s="319"/>
      <c r="N43" s="319"/>
      <c r="O43" s="319"/>
      <c r="P43" s="319"/>
      <c r="Q43" s="319"/>
      <c r="R43" s="319">
        <f>SUM(F43:Q43)</f>
        <v>0</v>
      </c>
      <c r="S43" s="319"/>
      <c r="T43" s="310"/>
    </row>
    <row r="44" spans="3:20" ht="31.5" x14ac:dyDescent="0.25">
      <c r="C44" s="316" t="s">
        <v>529</v>
      </c>
      <c r="D44" s="324">
        <v>0</v>
      </c>
      <c r="E44" s="324">
        <v>204368.35</v>
      </c>
      <c r="F44" s="319">
        <v>0</v>
      </c>
      <c r="G44" s="319">
        <v>204368.38</v>
      </c>
      <c r="H44" s="319">
        <v>0</v>
      </c>
      <c r="I44" s="319"/>
      <c r="J44" s="319"/>
      <c r="K44" s="319">
        <v>0</v>
      </c>
      <c r="L44" s="319"/>
      <c r="M44" s="319"/>
      <c r="N44" s="319"/>
      <c r="O44" s="319"/>
      <c r="P44" s="319"/>
      <c r="Q44" s="319"/>
      <c r="R44" s="319">
        <f>SUM(F44:Q44)</f>
        <v>204368.38</v>
      </c>
      <c r="S44" s="319"/>
      <c r="T44" s="310"/>
    </row>
    <row r="45" spans="3:20" ht="15.75" x14ac:dyDescent="0.25">
      <c r="C45" s="318" t="s">
        <v>528</v>
      </c>
      <c r="D45" s="325"/>
      <c r="E45" s="325"/>
      <c r="F45" s="321"/>
      <c r="G45" s="319">
        <v>0</v>
      </c>
      <c r="H45" s="321">
        <v>0</v>
      </c>
      <c r="I45" s="321">
        <v>0</v>
      </c>
      <c r="J45" s="321">
        <v>0</v>
      </c>
      <c r="K45" s="319">
        <v>0</v>
      </c>
      <c r="L45" s="321">
        <v>0</v>
      </c>
      <c r="M45" s="321">
        <v>0</v>
      </c>
      <c r="N45" s="321">
        <v>0</v>
      </c>
      <c r="O45" s="321">
        <v>0</v>
      </c>
      <c r="P45" s="321">
        <v>0</v>
      </c>
      <c r="Q45" s="321">
        <v>0</v>
      </c>
      <c r="R45" s="319">
        <f>SUM(F45:Q45)</f>
        <v>0</v>
      </c>
      <c r="S45" s="319"/>
      <c r="T45" s="310"/>
    </row>
    <row r="46" spans="3:20" ht="15.75" x14ac:dyDescent="0.25">
      <c r="C46" s="316" t="s">
        <v>527</v>
      </c>
      <c r="D46" s="324">
        <v>0</v>
      </c>
      <c r="E46" s="324">
        <v>0</v>
      </c>
      <c r="F46" s="319">
        <v>0</v>
      </c>
      <c r="G46" s="319">
        <v>0</v>
      </c>
      <c r="H46" s="319">
        <v>0</v>
      </c>
      <c r="I46" s="319">
        <v>0</v>
      </c>
      <c r="J46" s="319">
        <v>0</v>
      </c>
      <c r="K46" s="319">
        <v>0</v>
      </c>
      <c r="L46" s="319">
        <v>0</v>
      </c>
      <c r="M46" s="319">
        <v>0</v>
      </c>
      <c r="N46" s="319">
        <v>0</v>
      </c>
      <c r="O46" s="319">
        <v>0</v>
      </c>
      <c r="P46" s="319">
        <v>0</v>
      </c>
      <c r="Q46" s="319"/>
      <c r="R46" s="319">
        <f>SUM(F46:Q46)</f>
        <v>0</v>
      </c>
      <c r="S46" s="319"/>
      <c r="T46" s="310"/>
    </row>
    <row r="47" spans="3:20" ht="31.5" x14ac:dyDescent="0.25">
      <c r="C47" s="316" t="s">
        <v>526</v>
      </c>
      <c r="D47" s="324">
        <v>0</v>
      </c>
      <c r="E47" s="324">
        <v>0</v>
      </c>
      <c r="F47" s="319">
        <v>0</v>
      </c>
      <c r="G47" s="319">
        <v>0</v>
      </c>
      <c r="H47" s="319">
        <v>0</v>
      </c>
      <c r="I47" s="319">
        <v>0</v>
      </c>
      <c r="J47" s="319">
        <v>0</v>
      </c>
      <c r="K47" s="319">
        <v>0</v>
      </c>
      <c r="L47" s="319">
        <v>0</v>
      </c>
      <c r="M47" s="319">
        <v>0</v>
      </c>
      <c r="N47" s="319">
        <v>0</v>
      </c>
      <c r="O47" s="319">
        <v>0</v>
      </c>
      <c r="P47" s="319">
        <v>0</v>
      </c>
      <c r="Q47" s="319"/>
      <c r="R47" s="319">
        <f>SUM(F47:Q47)</f>
        <v>0</v>
      </c>
      <c r="S47" s="319"/>
      <c r="T47" s="310"/>
    </row>
    <row r="48" spans="3:20" ht="31.5" x14ac:dyDescent="0.25">
      <c r="C48" s="316" t="s">
        <v>525</v>
      </c>
      <c r="D48" s="324">
        <v>0</v>
      </c>
      <c r="E48" s="324">
        <v>0</v>
      </c>
      <c r="F48" s="299">
        <v>0</v>
      </c>
      <c r="G48" s="319">
        <v>0</v>
      </c>
      <c r="H48" s="319">
        <v>0</v>
      </c>
      <c r="I48" s="319">
        <v>0</v>
      </c>
      <c r="J48" s="319">
        <v>0</v>
      </c>
      <c r="K48" s="319">
        <v>0</v>
      </c>
      <c r="L48" s="319">
        <v>0</v>
      </c>
      <c r="M48" s="319">
        <v>0</v>
      </c>
      <c r="N48" s="319">
        <v>0</v>
      </c>
      <c r="O48" s="319">
        <v>0</v>
      </c>
      <c r="P48" s="319">
        <v>0</v>
      </c>
      <c r="Q48" s="319"/>
      <c r="R48" s="319">
        <f>SUM(F48:Q48)</f>
        <v>0</v>
      </c>
      <c r="S48" s="319"/>
      <c r="T48" s="310"/>
    </row>
    <row r="49" spans="3:20" ht="31.5" hidden="1" x14ac:dyDescent="0.25">
      <c r="C49" s="316" t="s">
        <v>524</v>
      </c>
      <c r="D49" s="324">
        <v>0</v>
      </c>
      <c r="E49" s="324">
        <v>0</v>
      </c>
      <c r="F49" s="319"/>
      <c r="G49" s="319">
        <v>0</v>
      </c>
      <c r="H49" s="319">
        <v>0</v>
      </c>
      <c r="I49" s="319">
        <v>0</v>
      </c>
      <c r="J49" s="319">
        <v>0</v>
      </c>
      <c r="K49" s="319">
        <v>0</v>
      </c>
      <c r="L49" s="319">
        <v>0</v>
      </c>
      <c r="M49" s="319">
        <v>0</v>
      </c>
      <c r="N49" s="319">
        <v>0</v>
      </c>
      <c r="O49" s="319">
        <v>0</v>
      </c>
      <c r="P49" s="319">
        <v>0</v>
      </c>
      <c r="Q49" s="319"/>
      <c r="R49" s="319">
        <v>0</v>
      </c>
      <c r="S49" s="319"/>
      <c r="T49" s="310"/>
    </row>
    <row r="50" spans="3:20" ht="15.75" hidden="1" x14ac:dyDescent="0.25">
      <c r="C50" s="316" t="s">
        <v>523</v>
      </c>
      <c r="D50" s="324">
        <v>0</v>
      </c>
      <c r="E50" s="324">
        <v>0</v>
      </c>
      <c r="F50" s="319"/>
      <c r="G50" s="319">
        <v>0</v>
      </c>
      <c r="H50" s="319">
        <v>0</v>
      </c>
      <c r="I50" s="319">
        <v>0</v>
      </c>
      <c r="J50" s="319">
        <v>0</v>
      </c>
      <c r="K50" s="319">
        <v>0</v>
      </c>
      <c r="L50" s="319">
        <v>0</v>
      </c>
      <c r="M50" s="319">
        <v>0</v>
      </c>
      <c r="N50" s="319">
        <v>0</v>
      </c>
      <c r="O50" s="319">
        <v>0</v>
      </c>
      <c r="P50" s="319">
        <v>0</v>
      </c>
      <c r="Q50" s="319"/>
      <c r="R50" s="319">
        <v>0</v>
      </c>
      <c r="S50" s="319"/>
      <c r="T50" s="310"/>
    </row>
    <row r="51" spans="3:20" ht="40.5" customHeight="1" x14ac:dyDescent="0.25">
      <c r="C51" s="316" t="s">
        <v>522</v>
      </c>
      <c r="D51" s="324">
        <v>0</v>
      </c>
      <c r="E51" s="324">
        <v>0</v>
      </c>
      <c r="F51" s="299">
        <v>0</v>
      </c>
      <c r="G51" s="319">
        <v>0</v>
      </c>
      <c r="H51" s="319">
        <v>0</v>
      </c>
      <c r="I51" s="319">
        <v>0</v>
      </c>
      <c r="J51" s="319">
        <v>0</v>
      </c>
      <c r="K51" s="319">
        <v>0</v>
      </c>
      <c r="L51" s="319">
        <v>0</v>
      </c>
      <c r="M51" s="319">
        <v>0</v>
      </c>
      <c r="N51" s="319">
        <v>0</v>
      </c>
      <c r="O51" s="319">
        <v>0</v>
      </c>
      <c r="P51" s="319">
        <v>0</v>
      </c>
      <c r="Q51" s="319"/>
      <c r="R51" s="319">
        <f>SUM(F51:Q51)</f>
        <v>0</v>
      </c>
      <c r="S51" s="319"/>
      <c r="T51" s="310"/>
    </row>
    <row r="52" spans="3:20" ht="15.75" x14ac:dyDescent="0.25">
      <c r="C52" s="318" t="s">
        <v>521</v>
      </c>
      <c r="D52" s="325">
        <f>D53+D54+D55+D56+D57+D58+D59+D60+D61</f>
        <v>72995903</v>
      </c>
      <c r="E52" s="325">
        <f>E53+E54+E55+E56+E57+E58+E59+E60+E61</f>
        <v>70995903</v>
      </c>
      <c r="F52" s="325">
        <f>F53+F54+F55+F56+F57+F58+F59+F60+F61</f>
        <v>0</v>
      </c>
      <c r="G52" s="325">
        <f>G53+G54+G55+G56+G57+G58+G59+G60+G61</f>
        <v>0</v>
      </c>
      <c r="H52" s="325">
        <f>H53+H54+H55+H56+H57+H58+H59+H60+H61</f>
        <v>0</v>
      </c>
      <c r="I52" s="325">
        <f>I53+I54+I55+I56+I57+I58+I59+I60+I61</f>
        <v>0</v>
      </c>
      <c r="J52" s="325">
        <f>J53+J54+J55+J56+J57+J58+J59+J60+J61</f>
        <v>0</v>
      </c>
      <c r="K52" s="325">
        <f>K53+K54+K55+K56+K57+K58+K59+K60+K61</f>
        <v>0</v>
      </c>
      <c r="L52" s="325">
        <f>L53+L54+L55+L56+L57+L58+L59+L60+L61</f>
        <v>0</v>
      </c>
      <c r="M52" s="325">
        <f>M53+M54+M55+M56+M57+M58+M59+M60+M61</f>
        <v>0</v>
      </c>
      <c r="N52" s="321">
        <f>SUM(N53:N61)</f>
        <v>0</v>
      </c>
      <c r="O52" s="326">
        <f>SUM(O53:O61)</f>
        <v>0</v>
      </c>
      <c r="P52" s="326">
        <f>SUM(P53:P61)</f>
        <v>0</v>
      </c>
      <c r="Q52" s="326">
        <f>SUM(Q53:Q61)</f>
        <v>0</v>
      </c>
      <c r="R52" s="321">
        <f>SUM(F52:Q52)</f>
        <v>0</v>
      </c>
      <c r="S52" s="321"/>
      <c r="T52" s="310"/>
    </row>
    <row r="53" spans="3:20" ht="15.75" x14ac:dyDescent="0.25">
      <c r="C53" s="316" t="s">
        <v>520</v>
      </c>
      <c r="D53" s="324">
        <v>29273690</v>
      </c>
      <c r="E53" s="324">
        <v>29273690</v>
      </c>
      <c r="F53" s="319">
        <v>0</v>
      </c>
      <c r="G53" s="319">
        <v>0</v>
      </c>
      <c r="H53" s="319">
        <v>0</v>
      </c>
      <c r="I53" s="319"/>
      <c r="J53" s="319"/>
      <c r="K53" s="319"/>
      <c r="L53" s="319"/>
      <c r="M53" s="319"/>
      <c r="N53" s="319"/>
      <c r="O53" s="319"/>
      <c r="P53" s="319"/>
      <c r="Q53" s="319"/>
      <c r="R53" s="319">
        <f>SUM(F53:Q53)</f>
        <v>0</v>
      </c>
      <c r="S53" s="319"/>
      <c r="T53" s="310"/>
    </row>
    <row r="54" spans="3:20" ht="31.5" x14ac:dyDescent="0.25">
      <c r="C54" s="316" t="s">
        <v>519</v>
      </c>
      <c r="D54" s="324">
        <v>2512868</v>
      </c>
      <c r="E54" s="324">
        <v>2512868</v>
      </c>
      <c r="F54" s="319">
        <v>0</v>
      </c>
      <c r="G54" s="319">
        <v>0</v>
      </c>
      <c r="H54" s="319">
        <v>0</v>
      </c>
      <c r="I54" s="319"/>
      <c r="J54" s="319"/>
      <c r="K54" s="319"/>
      <c r="L54" s="319"/>
      <c r="M54" s="319"/>
      <c r="N54" s="319"/>
      <c r="O54" s="319"/>
      <c r="P54" s="319"/>
      <c r="Q54" s="319"/>
      <c r="R54" s="319">
        <f>SUM(F54:Q54)</f>
        <v>0</v>
      </c>
      <c r="S54" s="319"/>
      <c r="T54" s="310"/>
    </row>
    <row r="55" spans="3:20" ht="15.75" x14ac:dyDescent="0.25">
      <c r="C55" s="316" t="s">
        <v>518</v>
      </c>
      <c r="D55" s="324">
        <v>759173</v>
      </c>
      <c r="E55" s="324">
        <v>759173</v>
      </c>
      <c r="F55" s="319">
        <v>0</v>
      </c>
      <c r="G55" s="319">
        <v>0</v>
      </c>
      <c r="H55" s="319">
        <v>0</v>
      </c>
      <c r="I55" s="319"/>
      <c r="J55" s="319"/>
      <c r="K55" s="319"/>
      <c r="L55" s="319"/>
      <c r="M55" s="319"/>
      <c r="N55" s="319"/>
      <c r="O55" s="319"/>
      <c r="P55" s="319"/>
      <c r="Q55" s="319"/>
      <c r="R55" s="319">
        <f>SUM(F55:Q55)</f>
        <v>0</v>
      </c>
      <c r="S55" s="319"/>
      <c r="T55" s="310"/>
    </row>
    <row r="56" spans="3:20" ht="31.5" x14ac:dyDescent="0.25">
      <c r="C56" s="316" t="s">
        <v>517</v>
      </c>
      <c r="D56" s="324">
        <v>14128539</v>
      </c>
      <c r="E56" s="324">
        <v>14128539</v>
      </c>
      <c r="F56" s="319">
        <v>0</v>
      </c>
      <c r="G56" s="319">
        <v>0</v>
      </c>
      <c r="H56" s="319">
        <v>0</v>
      </c>
      <c r="I56" s="319"/>
      <c r="J56" s="319"/>
      <c r="K56" s="319"/>
      <c r="L56" s="319"/>
      <c r="M56" s="319"/>
      <c r="N56" s="319"/>
      <c r="O56" s="319"/>
      <c r="P56" s="319"/>
      <c r="Q56" s="319"/>
      <c r="R56" s="319">
        <f>SUM(F56:Q56)</f>
        <v>0</v>
      </c>
      <c r="S56" s="319"/>
      <c r="T56" s="310"/>
    </row>
    <row r="57" spans="3:20" ht="17.25" customHeight="1" x14ac:dyDescent="0.25">
      <c r="C57" s="316" t="s">
        <v>516</v>
      </c>
      <c r="D57" s="324">
        <v>4279974</v>
      </c>
      <c r="E57" s="324">
        <v>4279974</v>
      </c>
      <c r="F57" s="319"/>
      <c r="G57" s="319">
        <v>0</v>
      </c>
      <c r="H57" s="319">
        <v>0</v>
      </c>
      <c r="I57" s="319"/>
      <c r="J57" s="319"/>
      <c r="K57" s="319"/>
      <c r="L57" s="319"/>
      <c r="M57" s="319"/>
      <c r="N57" s="319"/>
      <c r="O57" s="319"/>
      <c r="P57" s="319"/>
      <c r="Q57" s="319"/>
      <c r="R57" s="319">
        <f>SUM(F57:Q57)</f>
        <v>0</v>
      </c>
      <c r="S57" s="319"/>
      <c r="T57" s="310"/>
    </row>
    <row r="58" spans="3:20" ht="15.75" x14ac:dyDescent="0.25">
      <c r="C58" s="316" t="s">
        <v>515</v>
      </c>
      <c r="D58" s="324">
        <v>234415</v>
      </c>
      <c r="E58" s="324">
        <v>234415</v>
      </c>
      <c r="F58" s="319">
        <v>0</v>
      </c>
      <c r="G58" s="319">
        <v>0</v>
      </c>
      <c r="H58" s="319">
        <v>0</v>
      </c>
      <c r="I58" s="319"/>
      <c r="J58" s="319"/>
      <c r="K58" s="319"/>
      <c r="L58" s="319"/>
      <c r="M58" s="319"/>
      <c r="N58" s="319"/>
      <c r="O58" s="319"/>
      <c r="P58" s="319"/>
      <c r="Q58" s="319"/>
      <c r="R58" s="319">
        <f>SUM(F58:Q58)</f>
        <v>0</v>
      </c>
      <c r="S58" s="319"/>
      <c r="T58" s="310"/>
    </row>
    <row r="59" spans="3:20" ht="19.5" customHeight="1" x14ac:dyDescent="0.25">
      <c r="C59" s="316" t="s">
        <v>514</v>
      </c>
      <c r="D59" s="324">
        <v>64664</v>
      </c>
      <c r="E59" s="324">
        <v>64664</v>
      </c>
      <c r="F59" s="319">
        <v>0</v>
      </c>
      <c r="G59" s="319">
        <v>0</v>
      </c>
      <c r="H59" s="319">
        <v>0</v>
      </c>
      <c r="I59" s="319"/>
      <c r="J59" s="319"/>
      <c r="K59" s="319"/>
      <c r="L59" s="319"/>
      <c r="M59" s="319"/>
      <c r="N59" s="319"/>
      <c r="O59" s="319"/>
      <c r="P59" s="319"/>
      <c r="Q59" s="319"/>
      <c r="R59" s="319">
        <f>SUM(F59:Q59)</f>
        <v>0</v>
      </c>
      <c r="S59" s="319"/>
      <c r="T59" s="310"/>
    </row>
    <row r="60" spans="3:20" ht="17.25" customHeight="1" x14ac:dyDescent="0.25">
      <c r="C60" s="316" t="s">
        <v>513</v>
      </c>
      <c r="D60" s="324">
        <v>21357943</v>
      </c>
      <c r="E60" s="324">
        <v>19357943</v>
      </c>
      <c r="F60" s="319">
        <v>0</v>
      </c>
      <c r="G60" s="319">
        <v>0</v>
      </c>
      <c r="H60" s="319">
        <v>0</v>
      </c>
      <c r="I60" s="319"/>
      <c r="J60" s="319"/>
      <c r="K60" s="319"/>
      <c r="L60" s="319"/>
      <c r="M60" s="319"/>
      <c r="N60" s="319"/>
      <c r="O60" s="319"/>
      <c r="P60" s="319"/>
      <c r="Q60" s="319"/>
      <c r="R60" s="319">
        <f>SUM(F60:Q60)</f>
        <v>0</v>
      </c>
      <c r="S60" s="319"/>
      <c r="T60" s="310"/>
    </row>
    <row r="61" spans="3:20" ht="44.25" customHeight="1" x14ac:dyDescent="0.25">
      <c r="C61" s="316" t="s">
        <v>512</v>
      </c>
      <c r="D61" s="324">
        <v>384637</v>
      </c>
      <c r="E61" s="324">
        <v>384637</v>
      </c>
      <c r="F61" s="319">
        <v>0</v>
      </c>
      <c r="G61" s="319">
        <v>0</v>
      </c>
      <c r="H61" s="319">
        <v>0</v>
      </c>
      <c r="I61" s="319"/>
      <c r="J61" s="319"/>
      <c r="K61" s="319"/>
      <c r="L61" s="319"/>
      <c r="M61" s="319"/>
      <c r="N61" s="319"/>
      <c r="O61" s="319"/>
      <c r="P61" s="319"/>
      <c r="Q61" s="319"/>
      <c r="R61" s="319">
        <f>SUM(F61:Q61)</f>
        <v>0</v>
      </c>
      <c r="S61" s="319"/>
      <c r="T61" s="310"/>
    </row>
    <row r="62" spans="3:20" ht="15.75" x14ac:dyDescent="0.25">
      <c r="C62" s="318" t="s">
        <v>511</v>
      </c>
      <c r="D62" s="325">
        <f>D63+D64+D65</f>
        <v>61773254</v>
      </c>
      <c r="E62" s="325">
        <f>E63+E64+E65</f>
        <v>143859976</v>
      </c>
      <c r="F62" s="325">
        <f>F63+F64+F65</f>
        <v>0</v>
      </c>
      <c r="G62" s="325">
        <f>G63+G64+G65</f>
        <v>0</v>
      </c>
      <c r="H62" s="325">
        <f>H63+H64+H65</f>
        <v>513169.72</v>
      </c>
      <c r="I62" s="325">
        <f>I63+I64+I65</f>
        <v>0</v>
      </c>
      <c r="J62" s="325">
        <f>J63+J64+J65</f>
        <v>0</v>
      </c>
      <c r="K62" s="321">
        <v>0</v>
      </c>
      <c r="L62" s="321">
        <v>0</v>
      </c>
      <c r="M62" s="321">
        <v>0</v>
      </c>
      <c r="N62" s="326">
        <f>SUM(N63)</f>
        <v>0</v>
      </c>
      <c r="O62" s="326">
        <f>SUM(O63)</f>
        <v>0</v>
      </c>
      <c r="P62" s="326">
        <f>SUM(P64)</f>
        <v>0</v>
      </c>
      <c r="Q62" s="326">
        <f>SUM(Q64)</f>
        <v>0</v>
      </c>
      <c r="R62" s="321">
        <f>SUM(F62:Q62)</f>
        <v>513169.72</v>
      </c>
      <c r="S62" s="321"/>
      <c r="T62" s="310"/>
    </row>
    <row r="63" spans="3:20" ht="15.75" x14ac:dyDescent="0.25">
      <c r="C63" s="316" t="s">
        <v>510</v>
      </c>
      <c r="D63" s="324">
        <v>21848914</v>
      </c>
      <c r="E63" s="324">
        <v>21848914</v>
      </c>
      <c r="F63" s="319">
        <v>0</v>
      </c>
      <c r="G63" s="319">
        <v>0</v>
      </c>
      <c r="H63" s="319">
        <v>513169.72</v>
      </c>
      <c r="I63" s="319"/>
      <c r="J63" s="319"/>
      <c r="K63" s="319"/>
      <c r="L63" s="319"/>
      <c r="M63" s="319"/>
      <c r="N63" s="319"/>
      <c r="O63" s="319"/>
      <c r="P63"/>
      <c r="Q63" s="319"/>
      <c r="R63" s="319">
        <f>SUM(F63:Q63)</f>
        <v>513169.72</v>
      </c>
      <c r="S63" s="319"/>
      <c r="T63" s="310"/>
    </row>
    <row r="64" spans="3:20" ht="15.75" x14ac:dyDescent="0.25">
      <c r="C64" s="316" t="s">
        <v>509</v>
      </c>
      <c r="D64" s="324">
        <v>39924340</v>
      </c>
      <c r="E64" s="324">
        <v>122011062</v>
      </c>
      <c r="F64" s="319"/>
      <c r="G64" s="319">
        <v>0</v>
      </c>
      <c r="H64" s="319">
        <v>0</v>
      </c>
      <c r="I64" s="319"/>
      <c r="J64" s="319"/>
      <c r="K64" s="319"/>
      <c r="L64" s="319"/>
      <c r="M64" s="319"/>
      <c r="N64" s="319"/>
      <c r="O64" s="319"/>
      <c r="P64" s="319"/>
      <c r="Q64" s="319"/>
      <c r="R64" s="319">
        <f>SUM(F64:Q64)</f>
        <v>0</v>
      </c>
      <c r="S64" s="319"/>
      <c r="T64" s="310"/>
    </row>
    <row r="65" spans="3:20" ht="15.75" x14ac:dyDescent="0.25">
      <c r="C65" s="316" t="s">
        <v>508</v>
      </c>
      <c r="D65" s="324">
        <v>0</v>
      </c>
      <c r="E65" s="324">
        <v>0</v>
      </c>
      <c r="F65" s="319">
        <v>0</v>
      </c>
      <c r="G65" s="319">
        <v>0</v>
      </c>
      <c r="H65" s="319">
        <v>0</v>
      </c>
      <c r="I65" s="319"/>
      <c r="J65" s="319"/>
      <c r="K65" s="319">
        <v>0</v>
      </c>
      <c r="L65" s="319"/>
      <c r="M65" s="319"/>
      <c r="N65" s="319"/>
      <c r="O65" s="319"/>
      <c r="P65" s="319"/>
      <c r="Q65" s="319"/>
      <c r="R65" s="319">
        <f>SUM(F65:Q65)</f>
        <v>0</v>
      </c>
      <c r="S65" s="319"/>
      <c r="T65" s="310"/>
    </row>
    <row r="66" spans="3:20" ht="31.5" x14ac:dyDescent="0.25">
      <c r="C66" s="318" t="s">
        <v>507</v>
      </c>
      <c r="D66" s="325"/>
      <c r="E66" s="325"/>
      <c r="F66" s="321"/>
      <c r="G66" s="319">
        <v>0</v>
      </c>
      <c r="H66" s="321">
        <v>0</v>
      </c>
      <c r="I66" s="321">
        <v>0</v>
      </c>
      <c r="J66" s="321">
        <v>0</v>
      </c>
      <c r="K66" s="319">
        <v>0</v>
      </c>
      <c r="L66" s="321">
        <v>0</v>
      </c>
      <c r="M66" s="321">
        <v>0</v>
      </c>
      <c r="N66" s="321">
        <v>0</v>
      </c>
      <c r="O66" s="321">
        <v>0</v>
      </c>
      <c r="P66" s="321">
        <v>0</v>
      </c>
      <c r="Q66" s="321">
        <v>0</v>
      </c>
      <c r="R66" s="319">
        <f>SUM(F66:Q66)</f>
        <v>0</v>
      </c>
      <c r="S66" s="319"/>
      <c r="T66" s="310"/>
    </row>
    <row r="67" spans="3:20" ht="15.75" x14ac:dyDescent="0.25">
      <c r="C67" s="316" t="s">
        <v>506</v>
      </c>
      <c r="D67" s="324">
        <v>0</v>
      </c>
      <c r="E67" s="324">
        <v>0</v>
      </c>
      <c r="F67" s="319">
        <v>0</v>
      </c>
      <c r="G67" s="319">
        <v>0</v>
      </c>
      <c r="H67" s="319">
        <v>0</v>
      </c>
      <c r="I67" s="319">
        <v>0</v>
      </c>
      <c r="J67" s="319">
        <v>0</v>
      </c>
      <c r="K67" s="319">
        <v>0</v>
      </c>
      <c r="L67" s="319">
        <v>0</v>
      </c>
      <c r="M67" s="319">
        <v>0</v>
      </c>
      <c r="N67" s="319">
        <v>0</v>
      </c>
      <c r="O67" s="319">
        <v>0</v>
      </c>
      <c r="P67" s="319">
        <v>0</v>
      </c>
      <c r="Q67" s="319"/>
      <c r="R67" s="319">
        <f>SUM(F67:Q67)</f>
        <v>0</v>
      </c>
      <c r="S67" s="319"/>
      <c r="T67" s="310"/>
    </row>
    <row r="68" spans="3:20" ht="31.5" x14ac:dyDescent="0.25">
      <c r="C68" s="316" t="s">
        <v>505</v>
      </c>
      <c r="D68" s="324">
        <v>0</v>
      </c>
      <c r="E68" s="324">
        <v>0</v>
      </c>
      <c r="F68" s="319">
        <v>0</v>
      </c>
      <c r="G68" s="319">
        <v>0</v>
      </c>
      <c r="H68" s="319">
        <v>0</v>
      </c>
      <c r="I68" s="319">
        <v>0</v>
      </c>
      <c r="J68" s="319">
        <v>0</v>
      </c>
      <c r="K68" s="319">
        <v>0</v>
      </c>
      <c r="L68" s="319">
        <v>0</v>
      </c>
      <c r="M68" s="319">
        <v>0</v>
      </c>
      <c r="N68" s="319">
        <v>0</v>
      </c>
      <c r="O68" s="319">
        <v>0</v>
      </c>
      <c r="P68" s="319">
        <v>0</v>
      </c>
      <c r="Q68" s="319"/>
      <c r="R68" s="319">
        <f>SUM(F68:Q68)</f>
        <v>0</v>
      </c>
      <c r="S68" s="319"/>
      <c r="T68" s="310"/>
    </row>
    <row r="69" spans="3:20" ht="15.75" x14ac:dyDescent="0.25">
      <c r="C69" s="318" t="s">
        <v>504</v>
      </c>
      <c r="D69" s="325"/>
      <c r="E69" s="325"/>
      <c r="F69" s="321"/>
      <c r="G69" s="319">
        <v>0</v>
      </c>
      <c r="H69" s="321">
        <v>0</v>
      </c>
      <c r="I69" s="321">
        <v>0</v>
      </c>
      <c r="J69" s="321">
        <v>0</v>
      </c>
      <c r="K69" s="319">
        <v>0</v>
      </c>
      <c r="L69" s="321">
        <v>0</v>
      </c>
      <c r="M69" s="321">
        <v>0</v>
      </c>
      <c r="N69" s="321">
        <v>0</v>
      </c>
      <c r="O69" s="321">
        <v>0</v>
      </c>
      <c r="P69" s="321">
        <v>0</v>
      </c>
      <c r="Q69" s="321">
        <v>0</v>
      </c>
      <c r="R69" s="319">
        <f>SUM(F69:Q69)</f>
        <v>0</v>
      </c>
      <c r="S69" s="319"/>
      <c r="T69" s="310"/>
    </row>
    <row r="70" spans="3:20" ht="15.75" x14ac:dyDescent="0.25">
      <c r="C70" s="316" t="s">
        <v>503</v>
      </c>
      <c r="D70" s="324">
        <v>0</v>
      </c>
      <c r="E70" s="324">
        <v>0</v>
      </c>
      <c r="F70" s="319">
        <v>0</v>
      </c>
      <c r="G70" s="319">
        <v>0</v>
      </c>
      <c r="H70" s="319">
        <v>0</v>
      </c>
      <c r="I70" s="319">
        <v>0</v>
      </c>
      <c r="J70" s="319">
        <v>0</v>
      </c>
      <c r="K70" s="319">
        <v>0</v>
      </c>
      <c r="L70" s="319">
        <v>0</v>
      </c>
      <c r="M70" s="319">
        <v>0</v>
      </c>
      <c r="N70" s="319">
        <v>0</v>
      </c>
      <c r="O70" s="319">
        <v>0</v>
      </c>
      <c r="P70" s="319">
        <v>0</v>
      </c>
      <c r="Q70" s="319"/>
      <c r="R70" s="319">
        <f>SUM(F70:Q70)</f>
        <v>0</v>
      </c>
      <c r="S70" s="319"/>
      <c r="T70" s="310"/>
    </row>
    <row r="71" spans="3:20" ht="15.75" x14ac:dyDescent="0.25">
      <c r="C71" s="323" t="s">
        <v>502</v>
      </c>
      <c r="D71" s="322"/>
      <c r="E71" s="322"/>
      <c r="F71" s="321"/>
      <c r="G71" s="319">
        <v>0</v>
      </c>
      <c r="H71" s="321">
        <v>0</v>
      </c>
      <c r="I71" s="321"/>
      <c r="J71" s="321"/>
      <c r="K71" s="319">
        <v>0</v>
      </c>
      <c r="L71" s="321">
        <v>0</v>
      </c>
      <c r="M71" s="321"/>
      <c r="N71" s="321"/>
      <c r="O71" s="321"/>
      <c r="P71" s="321"/>
      <c r="Q71" s="321"/>
      <c r="R71" s="319">
        <f>SUM(F71:Q71)</f>
        <v>0</v>
      </c>
      <c r="S71" s="319"/>
      <c r="T71" s="310"/>
    </row>
    <row r="72" spans="3:20" ht="15.75" x14ac:dyDescent="0.25">
      <c r="C72" s="318" t="s">
        <v>501</v>
      </c>
      <c r="D72" s="322"/>
      <c r="E72" s="322"/>
      <c r="F72" s="321"/>
      <c r="G72" s="319"/>
      <c r="H72" s="321">
        <v>0</v>
      </c>
      <c r="I72" s="321"/>
      <c r="J72" s="319"/>
      <c r="K72" s="319"/>
      <c r="L72" s="321"/>
      <c r="M72" s="319"/>
      <c r="N72" s="321"/>
      <c r="O72" s="321"/>
      <c r="P72" s="319"/>
      <c r="Q72" s="321"/>
      <c r="R72" s="319"/>
      <c r="S72" s="319"/>
      <c r="T72" s="310"/>
    </row>
    <row r="73" spans="3:20" ht="15.75" x14ac:dyDescent="0.25">
      <c r="C73" s="316" t="s">
        <v>500</v>
      </c>
      <c r="D73" s="320">
        <v>0</v>
      </c>
      <c r="E73" s="320">
        <v>0</v>
      </c>
      <c r="F73" s="319">
        <v>0</v>
      </c>
      <c r="G73" s="319">
        <v>0</v>
      </c>
      <c r="H73" s="319">
        <v>0</v>
      </c>
      <c r="I73" s="319"/>
      <c r="J73" s="319"/>
      <c r="K73" s="319">
        <v>0</v>
      </c>
      <c r="L73" s="319"/>
      <c r="M73" s="319"/>
      <c r="N73" s="319"/>
      <c r="O73" s="319"/>
      <c r="P73" s="319"/>
      <c r="Q73" s="319"/>
      <c r="R73" s="319">
        <f>SUM(F73:Q73)</f>
        <v>0</v>
      </c>
      <c r="S73" s="319"/>
      <c r="T73" s="310"/>
    </row>
    <row r="74" spans="3:20" ht="23.25" customHeight="1" x14ac:dyDescent="0.25">
      <c r="C74" s="316" t="s">
        <v>499</v>
      </c>
      <c r="D74" s="320">
        <v>0</v>
      </c>
      <c r="E74" s="320">
        <v>0</v>
      </c>
      <c r="F74" s="319">
        <v>0</v>
      </c>
      <c r="G74" s="319">
        <v>0</v>
      </c>
      <c r="H74" s="319">
        <v>0</v>
      </c>
      <c r="I74" s="319"/>
      <c r="J74" s="319"/>
      <c r="K74" s="319">
        <v>0</v>
      </c>
      <c r="L74" s="319"/>
      <c r="M74" s="319"/>
      <c r="N74" s="319"/>
      <c r="O74" s="319"/>
      <c r="P74" s="319"/>
      <c r="Q74" s="319"/>
      <c r="R74" s="319">
        <f>SUM(F74:Q74)</f>
        <v>0</v>
      </c>
      <c r="S74" s="319"/>
      <c r="T74" s="310"/>
    </row>
    <row r="75" spans="3:20" ht="15.75" x14ac:dyDescent="0.25">
      <c r="C75" s="318" t="s">
        <v>498</v>
      </c>
      <c r="D75" s="322">
        <f>D76+D77</f>
        <v>4343762</v>
      </c>
      <c r="E75" s="322">
        <f>E76+E77</f>
        <v>17696062</v>
      </c>
      <c r="F75" s="322">
        <f>+F76+F77</f>
        <v>17696061.84</v>
      </c>
      <c r="G75" s="322">
        <f>G76+G77</f>
        <v>0</v>
      </c>
      <c r="H75" s="322">
        <v>0</v>
      </c>
      <c r="I75" s="322">
        <f>I76+I77</f>
        <v>0</v>
      </c>
      <c r="J75" s="322">
        <f>J76+J77</f>
        <v>0</v>
      </c>
      <c r="K75" s="321">
        <v>0</v>
      </c>
      <c r="L75" s="321">
        <v>0</v>
      </c>
      <c r="M75" s="321">
        <v>0</v>
      </c>
      <c r="N75" s="321">
        <v>0</v>
      </c>
      <c r="O75" s="321">
        <v>0</v>
      </c>
      <c r="P75" s="321">
        <v>0</v>
      </c>
      <c r="Q75" s="321">
        <v>0</v>
      </c>
      <c r="R75" s="321">
        <f>SUM(F75:Q75)</f>
        <v>17696061.84</v>
      </c>
      <c r="S75" s="321"/>
      <c r="T75" s="310"/>
    </row>
    <row r="76" spans="3:20" ht="15.75" x14ac:dyDescent="0.25">
      <c r="C76" s="316" t="s">
        <v>497</v>
      </c>
      <c r="D76" s="320">
        <v>4343762</v>
      </c>
      <c r="E76" s="320">
        <v>17696062</v>
      </c>
      <c r="F76" s="299">
        <v>17696061.84</v>
      </c>
      <c r="G76" s="299">
        <v>0</v>
      </c>
      <c r="H76" s="299">
        <v>0</v>
      </c>
      <c r="I76" s="299"/>
      <c r="K76" s="299"/>
      <c r="L76" s="299"/>
      <c r="M76" s="299"/>
      <c r="N76" s="299"/>
      <c r="O76" s="299"/>
      <c r="P76" s="299"/>
      <c r="Q76" s="299"/>
      <c r="R76" s="319">
        <f>SUM(F76:Q76)</f>
        <v>17696061.84</v>
      </c>
      <c r="S76" s="319"/>
      <c r="T76" s="310"/>
    </row>
    <row r="77" spans="3:20" ht="15.75" x14ac:dyDescent="0.25">
      <c r="C77" s="316" t="s">
        <v>496</v>
      </c>
      <c r="D77" s="315">
        <v>0</v>
      </c>
      <c r="E77" s="315">
        <v>0</v>
      </c>
      <c r="F77" s="299">
        <v>0</v>
      </c>
      <c r="G77" s="299">
        <v>0</v>
      </c>
      <c r="H77" s="299">
        <v>0</v>
      </c>
      <c r="I77" s="299"/>
      <c r="K77" s="299"/>
      <c r="L77" s="299"/>
      <c r="M77" s="299"/>
      <c r="N77" s="299"/>
      <c r="O77" s="299"/>
      <c r="P77" s="299"/>
      <c r="Q77" s="299"/>
      <c r="R77" s="299">
        <f>SUM(F77:Q77)</f>
        <v>0</v>
      </c>
      <c r="S77" s="319"/>
      <c r="T77" s="310"/>
    </row>
    <row r="78" spans="3:20" ht="15.75" x14ac:dyDescent="0.25">
      <c r="C78" s="318" t="s">
        <v>495</v>
      </c>
      <c r="D78" s="317">
        <f>D79</f>
        <v>0</v>
      </c>
      <c r="E78" s="317">
        <f>E79</f>
        <v>0</v>
      </c>
      <c r="F78" s="299">
        <v>0</v>
      </c>
      <c r="G78" s="299">
        <v>0</v>
      </c>
      <c r="H78" s="299">
        <v>0</v>
      </c>
      <c r="I78" s="299"/>
      <c r="K78" s="299"/>
      <c r="L78" s="299"/>
      <c r="M78" s="299"/>
      <c r="N78" s="299"/>
      <c r="O78" s="299"/>
      <c r="P78" s="299"/>
      <c r="Q78" s="299"/>
      <c r="R78" s="299">
        <f>SUM(F78:Q78)</f>
        <v>0</v>
      </c>
      <c r="S78" s="299"/>
      <c r="T78" s="310"/>
    </row>
    <row r="79" spans="3:20" ht="15.75" x14ac:dyDescent="0.25">
      <c r="C79" s="316" t="s">
        <v>494</v>
      </c>
      <c r="D79" s="315">
        <v>0</v>
      </c>
      <c r="E79" s="315">
        <v>0</v>
      </c>
      <c r="F79" s="314">
        <v>0</v>
      </c>
      <c r="G79" s="314">
        <v>0</v>
      </c>
      <c r="H79" s="314">
        <v>0</v>
      </c>
      <c r="I79" s="314"/>
      <c r="J79" s="314"/>
      <c r="K79" s="314">
        <v>0</v>
      </c>
      <c r="L79" s="314"/>
      <c r="M79" s="314"/>
      <c r="N79" s="314"/>
      <c r="O79" s="314"/>
      <c r="P79" s="314"/>
      <c r="Q79" s="314"/>
      <c r="R79" s="314">
        <v>0</v>
      </c>
      <c r="S79" s="314"/>
      <c r="T79" s="310"/>
    </row>
    <row r="80" spans="3:20" ht="16.5" thickBot="1" x14ac:dyDescent="0.3">
      <c r="C80" s="313" t="s">
        <v>493</v>
      </c>
      <c r="D80" s="312">
        <f>D10+D16+D26+D36+D52+D62+D75</f>
        <v>1948389052</v>
      </c>
      <c r="E80" s="312">
        <f>+E75+E62+E52+E36+E26+E16+E10</f>
        <v>1948389052</v>
      </c>
      <c r="F80" s="312">
        <f>F10+F16+F26+F36+F52+F62+F75</f>
        <v>117256379.43000001</v>
      </c>
      <c r="G80" s="312">
        <f>G10+G16+G26+G36+G52+G62+G75</f>
        <v>129367299.81999999</v>
      </c>
      <c r="H80" s="312">
        <f>H10+H16+H26+H36+H52+H62+H75</f>
        <v>100986115.14</v>
      </c>
      <c r="I80" s="312">
        <f>I10+I16+I26+I36+I52+I62+I75</f>
        <v>0</v>
      </c>
      <c r="J80" s="312">
        <f>J10+J16+J26+J36+J52+J62+J75</f>
        <v>0</v>
      </c>
      <c r="K80" s="312">
        <f>K10+K16+K26+K36+K52+K62+K75</f>
        <v>0</v>
      </c>
      <c r="L80" s="312">
        <f>L10+L16+L26+L36+L52+L62+L75</f>
        <v>0</v>
      </c>
      <c r="M80" s="312">
        <f>M10+M16+M26+M36+M52+M62+M75</f>
        <v>0</v>
      </c>
      <c r="N80" s="312">
        <f>+N75+N62+N52+N36+N26+N16+N10</f>
        <v>0</v>
      </c>
      <c r="O80" s="312">
        <f>+O75+O62+O52+O36+O26+O16+O10</f>
        <v>0</v>
      </c>
      <c r="P80" s="312">
        <f>+P75+P62+P52+P36+P26+P16+P10</f>
        <v>0</v>
      </c>
      <c r="Q80" s="312">
        <f>+Q75+Q62+Q52+Q36+Q26+Q16+Q10</f>
        <v>0</v>
      </c>
      <c r="R80" s="312">
        <f>+R75+R62+R52+R36+R26+R16+R10</f>
        <v>347609794.39000005</v>
      </c>
      <c r="S80" s="311"/>
      <c r="T80" s="310"/>
    </row>
    <row r="81" spans="3:19" ht="48.75" customHeight="1" thickBot="1" x14ac:dyDescent="0.4">
      <c r="C81" s="304" t="s">
        <v>492</v>
      </c>
      <c r="E81" s="305"/>
      <c r="F81" s="309"/>
      <c r="G81" s="309"/>
      <c r="H81" s="309"/>
      <c r="I81" s="309"/>
      <c r="J81" s="309"/>
      <c r="K81" s="309"/>
      <c r="L81" s="305"/>
      <c r="M81" s="305"/>
      <c r="P81"/>
      <c r="Q81"/>
      <c r="R81" s="308"/>
      <c r="S81" s="308"/>
    </row>
    <row r="82" spans="3:19" ht="66.75" customHeight="1" thickBot="1" x14ac:dyDescent="0.4">
      <c r="C82" s="307" t="s">
        <v>491</v>
      </c>
      <c r="D82" s="306"/>
      <c r="F82" s="305"/>
      <c r="G82" s="305"/>
      <c r="H82" s="305"/>
      <c r="I82" s="305"/>
      <c r="J82" s="305"/>
      <c r="K82" s="305"/>
      <c r="L82" s="305"/>
      <c r="M82" s="305"/>
      <c r="P82"/>
      <c r="Q82"/>
    </row>
    <row r="83" spans="3:19" ht="126.75" customHeight="1" thickBot="1" x14ac:dyDescent="0.4">
      <c r="C83" s="304" t="s">
        <v>490</v>
      </c>
      <c r="I83" s="299"/>
      <c r="K83" s="303"/>
      <c r="P83"/>
      <c r="Q83"/>
    </row>
    <row r="84" spans="3:19" ht="39" customHeight="1" x14ac:dyDescent="0.35">
      <c r="C84" s="302" t="s">
        <v>489</v>
      </c>
      <c r="D84" s="302"/>
      <c r="E84" s="302"/>
      <c r="F84" s="302"/>
      <c r="G84" s="302"/>
      <c r="H84" s="302"/>
      <c r="I84" s="302"/>
      <c r="J84" s="302"/>
      <c r="K84" s="302"/>
      <c r="L84" s="302"/>
      <c r="M84" s="302"/>
      <c r="N84" s="302"/>
      <c r="O84" s="302"/>
      <c r="P84" s="302"/>
      <c r="Q84"/>
    </row>
    <row r="85" spans="3:19" x14ac:dyDescent="0.35">
      <c r="C85" s="302"/>
      <c r="D85" s="302"/>
      <c r="E85" s="302"/>
      <c r="F85" s="302"/>
      <c r="G85" s="302"/>
      <c r="H85" s="302"/>
      <c r="I85" s="302"/>
      <c r="J85" s="302"/>
      <c r="K85" s="302"/>
      <c r="L85" s="302"/>
      <c r="M85" s="302"/>
      <c r="N85" s="302"/>
      <c r="O85" s="302"/>
      <c r="P85" s="302"/>
      <c r="Q85"/>
    </row>
  </sheetData>
  <mergeCells count="9">
    <mergeCell ref="C7:C8"/>
    <mergeCell ref="D7:D8"/>
    <mergeCell ref="E7:E8"/>
    <mergeCell ref="F7:R7"/>
    <mergeCell ref="C1:R1"/>
    <mergeCell ref="C2:R2"/>
    <mergeCell ref="C3:R3"/>
    <mergeCell ref="C4:R4"/>
    <mergeCell ref="C5:R5"/>
  </mergeCells>
  <pageMargins left="0.23622047244094491" right="0.23622047244094491" top="0.74803149606299213" bottom="0.74803149606299213" header="0.31496062992125984" footer="0.31496062992125984"/>
  <pageSetup paperSize="5" scale="50" fitToHeight="0" orientation="landscape" r:id="rId1"/>
  <rowBreaks count="1" manualBreakCount="1">
    <brk id="47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 Y EGRESOS </vt:lpstr>
      <vt:lpstr>Presup. Aprobado-Ejec OAI (2)</vt:lpstr>
      <vt:lpstr>'INGRESOS Y EGRESOS '!Área_de_impresión</vt:lpstr>
      <vt:lpstr>'Presup. Aprobado-Ejec OAI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VALLEJO GUZMAN</dc:creator>
  <cp:lastModifiedBy>MANUEL ANTONIO GUZMAN CUEVAS</cp:lastModifiedBy>
  <cp:lastPrinted>2025-04-09T15:25:52Z</cp:lastPrinted>
  <dcterms:created xsi:type="dcterms:W3CDTF">2023-05-08T22:14:21Z</dcterms:created>
  <dcterms:modified xsi:type="dcterms:W3CDTF">2026-04-20T20:20:51Z</dcterms:modified>
</cp:coreProperties>
</file>