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AP200516\Desktop\Reportes por areas\Planificacion y Desarrollo\Datos Estadisticos\2026\"/>
    </mc:Choice>
  </mc:AlternateContent>
  <xr:revisionPtr revIDLastSave="0" documentId="8_{9D3DF4AF-5BE5-452B-98E7-35D5C1C6D276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EMBARCACIONES " sheetId="1" r:id="rId1"/>
    <sheet name="Representacion porcentual buque" sheetId="8" r:id="rId2"/>
    <sheet name="COMPARATIVO EMB." sheetId="5" r:id="rId3"/>
    <sheet name="CARGAS G. (2)" sheetId="19" r:id="rId4"/>
    <sheet name="CONTENEDORES TEUS (2)" sheetId="20" r:id="rId5"/>
    <sheet name="PASAJEROS" sheetId="22" r:id="rId6"/>
  </sheets>
  <definedNames>
    <definedName name="_xlnm._FilterDatabase" localSheetId="0" hidden="1">'EMBARCACIONES '!$B$8:$N$33</definedName>
    <definedName name="_xlnm.Print_Area" localSheetId="3">'CARGAS G. (2)'!$A$1:$U$102</definedName>
    <definedName name="_xlnm.Print_Area" localSheetId="2">'COMPARATIVO EMB.'!$A$1:$N$50</definedName>
    <definedName name="_xlnm.Print_Area" localSheetId="4">'CONTENEDORES TEUS (2)'!$A$1:$H$135</definedName>
    <definedName name="_xlnm.Print_Area" localSheetId="0">'EMBARCACIONES '!$A$2:$N$68</definedName>
    <definedName name="_xlnm.Print_Area" localSheetId="5">PASAJEROS!$A$1:$K$174</definedName>
    <definedName name="_xlnm.Print_Area" localSheetId="1">'Representacion porcentual buque'!$A$1:$N$36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3" i="19" l="1"/>
  <c r="U22" i="19"/>
  <c r="U16" i="19"/>
  <c r="U17" i="19"/>
  <c r="U18" i="19"/>
  <c r="U15" i="19"/>
  <c r="U9" i="19"/>
  <c r="U10" i="19"/>
  <c r="U11" i="19"/>
  <c r="U8" i="19"/>
  <c r="E106" i="20"/>
  <c r="E107" i="20"/>
  <c r="E105" i="20"/>
  <c r="H14" i="20" l="1"/>
  <c r="H13" i="20"/>
  <c r="E14" i="22"/>
  <c r="E15" i="22"/>
  <c r="E16" i="22"/>
  <c r="E17" i="22"/>
  <c r="E18" i="22"/>
  <c r="E19" i="22"/>
  <c r="E20" i="22"/>
  <c r="E21" i="22"/>
  <c r="E22" i="22"/>
  <c r="C23" i="22"/>
  <c r="D23" i="22"/>
  <c r="E23" i="22"/>
  <c r="F23" i="22"/>
  <c r="G23" i="22"/>
  <c r="C39" i="22"/>
  <c r="C53" i="22"/>
  <c r="G64" i="22"/>
  <c r="H64" i="22" s="1"/>
  <c r="G65" i="22"/>
  <c r="H65" i="22" s="1"/>
  <c r="G66" i="22"/>
  <c r="H66" i="22" s="1"/>
  <c r="G67" i="22"/>
  <c r="G68" i="22"/>
  <c r="G69" i="22"/>
  <c r="H69" i="22" s="1"/>
  <c r="G70" i="22"/>
  <c r="G71" i="22"/>
  <c r="G72" i="22"/>
  <c r="E73" i="22"/>
  <c r="G73" i="22" s="1"/>
  <c r="H73" i="22" s="1"/>
  <c r="F73" i="22"/>
  <c r="K84" i="22"/>
  <c r="K85" i="22"/>
  <c r="K86" i="22"/>
  <c r="B87" i="22"/>
  <c r="C87" i="22"/>
  <c r="D87" i="22"/>
  <c r="E87" i="22"/>
  <c r="F87" i="22"/>
  <c r="G87" i="22"/>
  <c r="H87" i="22"/>
  <c r="I87" i="22"/>
  <c r="J87" i="22"/>
  <c r="E128" i="22"/>
  <c r="F128" i="22" s="1"/>
  <c r="E129" i="22"/>
  <c r="F129" i="22" s="1"/>
  <c r="E130" i="22"/>
  <c r="F130" i="22" s="1"/>
  <c r="E131" i="22"/>
  <c r="E132" i="22"/>
  <c r="F132" i="22" s="1"/>
  <c r="E133" i="22"/>
  <c r="F133" i="22" s="1"/>
  <c r="E134" i="22"/>
  <c r="E135" i="22"/>
  <c r="E136" i="22"/>
  <c r="C137" i="22"/>
  <c r="D137" i="22"/>
  <c r="E137" i="22" s="1"/>
  <c r="F137" i="22" s="1"/>
  <c r="C19" i="19"/>
  <c r="D19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B19" i="19"/>
  <c r="B12" i="19"/>
  <c r="J12" i="19"/>
  <c r="J24" i="19"/>
  <c r="D67" i="19"/>
  <c r="D68" i="19"/>
  <c r="D69" i="19"/>
  <c r="D70" i="19"/>
  <c r="D71" i="19"/>
  <c r="D72" i="19"/>
  <c r="D73" i="19"/>
  <c r="D74" i="19"/>
  <c r="D75" i="19"/>
  <c r="D76" i="19"/>
  <c r="D77" i="19"/>
  <c r="D78" i="19"/>
  <c r="D79" i="19"/>
  <c r="D80" i="19"/>
  <c r="D81" i="19"/>
  <c r="D66" i="19"/>
  <c r="K87" i="22" l="1"/>
  <c r="J26" i="19"/>
  <c r="E58" i="20"/>
  <c r="F58" i="20" s="1"/>
  <c r="D73" i="20"/>
  <c r="C73" i="20"/>
  <c r="D70" i="20"/>
  <c r="C70" i="20"/>
  <c r="D65" i="20"/>
  <c r="C65" i="20"/>
  <c r="C60" i="20"/>
  <c r="E60" i="20" s="1"/>
  <c r="F24" i="20"/>
  <c r="H7" i="20"/>
  <c r="H8" i="20"/>
  <c r="C9" i="20"/>
  <c r="D9" i="20"/>
  <c r="E9" i="20"/>
  <c r="F9" i="20"/>
  <c r="G9" i="20"/>
  <c r="C15" i="20"/>
  <c r="D15" i="20"/>
  <c r="E15" i="20"/>
  <c r="F15" i="20"/>
  <c r="G15" i="20"/>
  <c r="H19" i="20"/>
  <c r="H21" i="20" s="1"/>
  <c r="H20" i="20"/>
  <c r="C21" i="20"/>
  <c r="D21" i="20"/>
  <c r="D24" i="20" s="1"/>
  <c r="D25" i="20" s="1"/>
  <c r="E21" i="20"/>
  <c r="E24" i="20" s="1"/>
  <c r="E25" i="20" s="1"/>
  <c r="F21" i="20"/>
  <c r="G21" i="20"/>
  <c r="H23" i="20"/>
  <c r="C24" i="20"/>
  <c r="G24" i="20"/>
  <c r="H41" i="20"/>
  <c r="H42" i="20"/>
  <c r="H43" i="20"/>
  <c r="C44" i="20"/>
  <c r="D44" i="20"/>
  <c r="E44" i="20"/>
  <c r="F44" i="20"/>
  <c r="G44" i="20"/>
  <c r="E59" i="20"/>
  <c r="F59" i="20" s="1"/>
  <c r="E63" i="20"/>
  <c r="F63" i="20" s="1"/>
  <c r="E64" i="20"/>
  <c r="F64" i="20" s="1"/>
  <c r="E68" i="20"/>
  <c r="F68" i="20" s="1"/>
  <c r="E69" i="20"/>
  <c r="F69" i="20" s="1"/>
  <c r="E71" i="20"/>
  <c r="F71" i="20" s="1"/>
  <c r="E72" i="20"/>
  <c r="F72" i="20" s="1"/>
  <c r="F105" i="20"/>
  <c r="F106" i="20"/>
  <c r="F107" i="20"/>
  <c r="C108" i="20"/>
  <c r="D108" i="20"/>
  <c r="C12" i="19"/>
  <c r="D12" i="19"/>
  <c r="E12" i="19"/>
  <c r="F12" i="19"/>
  <c r="G12" i="19"/>
  <c r="H12" i="19"/>
  <c r="I12" i="19"/>
  <c r="K12" i="19"/>
  <c r="L12" i="19"/>
  <c r="M12" i="19"/>
  <c r="N12" i="19"/>
  <c r="O12" i="19"/>
  <c r="P12" i="19"/>
  <c r="Q12" i="19"/>
  <c r="R12" i="19"/>
  <c r="S12" i="19"/>
  <c r="T12" i="19"/>
  <c r="B24" i="19"/>
  <c r="B26" i="19" s="1"/>
  <c r="C24" i="19"/>
  <c r="D24" i="19"/>
  <c r="E24" i="19"/>
  <c r="F24" i="19"/>
  <c r="G24" i="19"/>
  <c r="H24" i="19"/>
  <c r="I24" i="19"/>
  <c r="K24" i="19"/>
  <c r="L24" i="19"/>
  <c r="M24" i="19"/>
  <c r="N24" i="19"/>
  <c r="O24" i="19"/>
  <c r="P24" i="19"/>
  <c r="Q24" i="19"/>
  <c r="R24" i="19"/>
  <c r="S24" i="19"/>
  <c r="T24" i="19"/>
  <c r="D41" i="19"/>
  <c r="D42" i="19"/>
  <c r="E42" i="19" s="1"/>
  <c r="D43" i="19"/>
  <c r="E43" i="19" s="1"/>
  <c r="D44" i="19"/>
  <c r="E44" i="19" s="1"/>
  <c r="B45" i="19"/>
  <c r="C45" i="19"/>
  <c r="D48" i="19"/>
  <c r="D49" i="19"/>
  <c r="E49" i="19" s="1"/>
  <c r="D50" i="19"/>
  <c r="E50" i="19" s="1"/>
  <c r="D51" i="19"/>
  <c r="E51" i="19" s="1"/>
  <c r="B52" i="19"/>
  <c r="C52" i="19"/>
  <c r="D55" i="19"/>
  <c r="D56" i="19"/>
  <c r="E56" i="19" s="1"/>
  <c r="B57" i="19"/>
  <c r="C57" i="19"/>
  <c r="E67" i="19"/>
  <c r="E68" i="19"/>
  <c r="E69" i="19"/>
  <c r="E70" i="19"/>
  <c r="E71" i="19"/>
  <c r="E72" i="19"/>
  <c r="E73" i="19"/>
  <c r="E74" i="19"/>
  <c r="E75" i="19"/>
  <c r="E77" i="19"/>
  <c r="E78" i="19"/>
  <c r="E79" i="19"/>
  <c r="E81" i="19"/>
  <c r="B82" i="19"/>
  <c r="C82" i="19"/>
  <c r="D96" i="19"/>
  <c r="E96" i="19" s="1"/>
  <c r="D97" i="19"/>
  <c r="E97" i="19" s="1"/>
  <c r="D98" i="19"/>
  <c r="E98" i="19" s="1"/>
  <c r="B99" i="19"/>
  <c r="C99" i="19"/>
  <c r="M7" i="8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L26" i="19" l="1"/>
  <c r="H26" i="19"/>
  <c r="R26" i="19"/>
  <c r="D26" i="19"/>
  <c r="F26" i="19"/>
  <c r="M26" i="19"/>
  <c r="C26" i="19"/>
  <c r="D82" i="19"/>
  <c r="E82" i="19" s="1"/>
  <c r="D45" i="19"/>
  <c r="E45" i="19" s="1"/>
  <c r="E108" i="20"/>
  <c r="F108" i="20" s="1"/>
  <c r="C74" i="20"/>
  <c r="C76" i="20" s="1"/>
  <c r="E27" i="20"/>
  <c r="D27" i="20"/>
  <c r="D74" i="20"/>
  <c r="E65" i="20"/>
  <c r="F65" i="20" s="1"/>
  <c r="C25" i="20"/>
  <c r="C27" i="20" s="1"/>
  <c r="B59" i="19"/>
  <c r="S26" i="19"/>
  <c r="E26" i="19"/>
  <c r="Q26" i="19"/>
  <c r="P26" i="19"/>
  <c r="O26" i="19"/>
  <c r="N26" i="19"/>
  <c r="K26" i="19"/>
  <c r="I26" i="19"/>
  <c r="T26" i="19"/>
  <c r="G26" i="19"/>
  <c r="C59" i="19"/>
  <c r="D52" i="19"/>
  <c r="E52" i="19" s="1"/>
  <c r="D57" i="19"/>
  <c r="E57" i="19" s="1"/>
  <c r="D99" i="19"/>
  <c r="E99" i="19" s="1"/>
  <c r="U19" i="19"/>
  <c r="U24" i="19"/>
  <c r="U12" i="19"/>
  <c r="E73" i="20"/>
  <c r="F73" i="20" s="1"/>
  <c r="E70" i="20"/>
  <c r="F70" i="20" s="1"/>
  <c r="H44" i="20"/>
  <c r="H22" i="20"/>
  <c r="G25" i="20"/>
  <c r="G27" i="20" s="1"/>
  <c r="F25" i="20"/>
  <c r="F27" i="20" s="1"/>
  <c r="H24" i="20"/>
  <c r="H25" i="20" s="1"/>
  <c r="H27" i="20" s="1"/>
  <c r="H9" i="20"/>
  <c r="H15" i="20"/>
  <c r="E55" i="19"/>
  <c r="E48" i="19"/>
  <c r="E41" i="19"/>
  <c r="E74" i="20" l="1"/>
  <c r="F74" i="20" s="1"/>
  <c r="D76" i="20"/>
  <c r="U26" i="19"/>
  <c r="D59" i="19"/>
  <c r="E59" i="19" s="1"/>
  <c r="E76" i="20" l="1"/>
  <c r="F76" i="20" s="1"/>
  <c r="N9" i="1"/>
  <c r="E43" i="5" l="1"/>
  <c r="F43" i="5" s="1"/>
  <c r="N27" i="1" l="1"/>
  <c r="C67" i="1"/>
  <c r="E26" i="5" l="1"/>
  <c r="F26" i="5" s="1"/>
  <c r="E27" i="5"/>
  <c r="F27" i="5" s="1"/>
  <c r="E28" i="5"/>
  <c r="F28" i="5" s="1"/>
  <c r="E29" i="5"/>
  <c r="F29" i="5" s="1"/>
  <c r="E30" i="5"/>
  <c r="F30" i="5" s="1"/>
  <c r="E31" i="5"/>
  <c r="E32" i="5"/>
  <c r="F32" i="5" s="1"/>
  <c r="E33" i="5"/>
  <c r="F33" i="5" s="1"/>
  <c r="E34" i="5"/>
  <c r="F34" i="5" s="1"/>
  <c r="E35" i="5"/>
  <c r="F35" i="5" s="1"/>
  <c r="E36" i="5"/>
  <c r="F36" i="5" s="1"/>
  <c r="E37" i="5"/>
  <c r="F37" i="5" s="1"/>
  <c r="E38" i="5"/>
  <c r="E39" i="5"/>
  <c r="F39" i="5" s="1"/>
  <c r="E40" i="5"/>
  <c r="F40" i="5" s="1"/>
  <c r="E41" i="5"/>
  <c r="F41" i="5" s="1"/>
  <c r="E42" i="5"/>
  <c r="F42" i="5" s="1"/>
  <c r="E44" i="5"/>
  <c r="E45" i="5"/>
  <c r="F45" i="5" s="1"/>
  <c r="E46" i="5"/>
  <c r="F46" i="5" s="1"/>
  <c r="E47" i="5"/>
  <c r="F47" i="5" s="1"/>
  <c r="E25" i="5"/>
  <c r="F25" i="5" s="1"/>
  <c r="C48" i="5"/>
  <c r="D48" i="5"/>
  <c r="N12" i="5"/>
  <c r="E48" i="5" l="1"/>
  <c r="F48" i="5" s="1"/>
  <c r="N13" i="5" l="1"/>
  <c r="C30" i="8" l="1"/>
  <c r="D32" i="1"/>
  <c r="N21" i="1"/>
  <c r="N10" i="1"/>
  <c r="N11" i="1"/>
  <c r="N12" i="1"/>
  <c r="N13" i="1"/>
  <c r="N14" i="1"/>
  <c r="N15" i="1"/>
  <c r="N16" i="1"/>
  <c r="N17" i="1"/>
  <c r="N18" i="1"/>
  <c r="N19" i="1"/>
  <c r="N20" i="1"/>
  <c r="N22" i="1"/>
  <c r="N23" i="1"/>
  <c r="N24" i="1"/>
  <c r="N25" i="1"/>
  <c r="N26" i="1"/>
  <c r="N28" i="1"/>
  <c r="N29" i="1"/>
  <c r="N30" i="1"/>
  <c r="N31" i="1"/>
  <c r="J8" i="5" l="1"/>
  <c r="K8" i="5" s="1"/>
  <c r="E32" i="1" l="1"/>
  <c r="F32" i="1"/>
  <c r="G32" i="1"/>
  <c r="H32" i="1"/>
  <c r="I32" i="1"/>
  <c r="J32" i="1"/>
  <c r="K32" i="1"/>
  <c r="L32" i="1"/>
  <c r="M32" i="1"/>
  <c r="C32" i="1"/>
  <c r="D30" i="8"/>
  <c r="E30" i="8"/>
  <c r="F30" i="8"/>
  <c r="G30" i="8"/>
  <c r="H30" i="8"/>
  <c r="I30" i="8"/>
  <c r="J30" i="8"/>
  <c r="K30" i="8"/>
  <c r="L30" i="8"/>
  <c r="B30" i="8"/>
  <c r="N32" i="1" l="1"/>
  <c r="M30" i="8" l="1"/>
  <c r="N7" i="8" l="1"/>
  <c r="N25" i="8"/>
  <c r="N13" i="8"/>
  <c r="N26" i="8"/>
  <c r="N14" i="8"/>
  <c r="N28" i="8"/>
  <c r="N16" i="8"/>
  <c r="N29" i="8"/>
  <c r="N17" i="8"/>
  <c r="N30" i="8"/>
  <c r="N19" i="8"/>
  <c r="N8" i="8"/>
  <c r="N9" i="8"/>
  <c r="N21" i="8"/>
  <c r="N22" i="8"/>
  <c r="N23" i="8"/>
  <c r="N24" i="8"/>
  <c r="N15" i="8"/>
  <c r="N18" i="8"/>
  <c r="N20" i="8"/>
  <c r="N10" i="8"/>
  <c r="N11" i="8"/>
  <c r="N12" i="8"/>
  <c r="N27" i="8"/>
</calcChain>
</file>

<file path=xl/sharedStrings.xml><?xml version="1.0" encoding="utf-8"?>
<sst xmlns="http://schemas.openxmlformats.org/spreadsheetml/2006/main" count="526" uniqueCount="187">
  <si>
    <t>PUERTOS Y TERMINALES</t>
  </si>
  <si>
    <t>ARROYO BARRIL</t>
  </si>
  <si>
    <t>AZUA</t>
  </si>
  <si>
    <t>BARAHONA</t>
  </si>
  <si>
    <t>BOCA CHICA</t>
  </si>
  <si>
    <t>CAP CANA</t>
  </si>
  <si>
    <t>CAUCEDO</t>
  </si>
  <si>
    <t>LA CANA</t>
  </si>
  <si>
    <t>LA ROMANA</t>
  </si>
  <si>
    <t>MANZANILLO</t>
  </si>
  <si>
    <t>PEDERNALES</t>
  </si>
  <si>
    <t>PLAZA MARINA</t>
  </si>
  <si>
    <t>PUERTO PLATA</t>
  </si>
  <si>
    <t>PUNTA CATALINA</t>
  </si>
  <si>
    <t>SANTA BÁRBARA</t>
  </si>
  <si>
    <t>SANTO DOMINGO</t>
  </si>
  <si>
    <t xml:space="preserve">TOTAL </t>
  </si>
  <si>
    <t>TOTAL</t>
  </si>
  <si>
    <t>GRANELEROS</t>
  </si>
  <si>
    <t>TANQUEROS</t>
  </si>
  <si>
    <t>CRUCEROS</t>
  </si>
  <si>
    <t>PESQUEROS</t>
  </si>
  <si>
    <t>REMOLCADORES</t>
  </si>
  <si>
    <t>BARCAZAS</t>
  </si>
  <si>
    <t>YATES</t>
  </si>
  <si>
    <t>DRAGAS / OTROS</t>
  </si>
  <si>
    <t>FERRIE</t>
  </si>
  <si>
    <t>AUTORIDAD PORTUARIA DOMINICANA</t>
  </si>
  <si>
    <t xml:space="preserve">Resumen </t>
  </si>
  <si>
    <t>Variación</t>
  </si>
  <si>
    <t>Embarcaciones</t>
  </si>
  <si>
    <t>ISLAS CATALINA</t>
  </si>
  <si>
    <t>SAN PEDRO DE MACORÍS</t>
  </si>
  <si>
    <t>AMBER COVE</t>
  </si>
  <si>
    <t>TEUs DE IMPORTACIÓN</t>
  </si>
  <si>
    <t>CARGADOS</t>
  </si>
  <si>
    <t>VACIOS</t>
  </si>
  <si>
    <t>TEUs DE EXPORTACIÓN</t>
  </si>
  <si>
    <t>TEUs EN TRÁNSITO</t>
  </si>
  <si>
    <t>ENTRADA</t>
  </si>
  <si>
    <t>SALIDA</t>
  </si>
  <si>
    <t>EXPORTACIÓN</t>
  </si>
  <si>
    <t>TRÁNSITO</t>
  </si>
  <si>
    <t>IMPORTACIÓN</t>
  </si>
  <si>
    <t xml:space="preserve"> CARGA GRANEL SÓLIDA</t>
  </si>
  <si>
    <t>CARGA GRANEL LÍQUIDA</t>
  </si>
  <si>
    <t>TOTAL IMPORTACIÓN</t>
  </si>
  <si>
    <t xml:space="preserve"> SALIDA</t>
  </si>
  <si>
    <t>CONCEPTO</t>
  </si>
  <si>
    <t xml:space="preserve">IMPORTACIÓN </t>
  </si>
  <si>
    <t xml:space="preserve">EXPORTACIÓN </t>
  </si>
  <si>
    <t xml:space="preserve"> </t>
  </si>
  <si>
    <t>AUTORIDAD PORTURIA DOMINICANA</t>
  </si>
  <si>
    <t xml:space="preserve">PORCENTUAL </t>
  </si>
  <si>
    <t xml:space="preserve">TOTAL TÁNSITO </t>
  </si>
  <si>
    <t>TOTAL EXPORTACÓN</t>
  </si>
  <si>
    <t>VARIACIÓN ABSOLUTA</t>
  </si>
  <si>
    <t>V. ABSOLUTA</t>
  </si>
  <si>
    <t>V. PORCENTUAL</t>
  </si>
  <si>
    <t xml:space="preserve">MOVIMIENTO  DE EMBARCACIONES CLASIFICADAS POR PUERTOS Y TIPOS. </t>
  </si>
  <si>
    <t>*Cifras sujetas a rectificación.</t>
  </si>
  <si>
    <t>MOVIMIENTO DE CONTENEDORES POR PUERTOS  CARGADOS, VACÍOS  Y  EN CALIDAD DE TRÁNSITO</t>
  </si>
  <si>
    <t>Valor porcentual</t>
  </si>
  <si>
    <t>Valor absoluto</t>
  </si>
  <si>
    <t>VARIACIÓN PORCENTUAL</t>
  </si>
  <si>
    <t xml:space="preserve"> CARGA CONTENERIZADA</t>
  </si>
  <si>
    <t xml:space="preserve"> CARGA GENERAL  SUELTA</t>
  </si>
  <si>
    <t xml:space="preserve"> CARGA GENERAL SUELTA</t>
  </si>
  <si>
    <t>Cantidad de Embarcaciones</t>
  </si>
  <si>
    <t>Concepto</t>
  </si>
  <si>
    <t xml:space="preserve">MOVIMIENTO  DE EMBARCACIONES CLASIFICADAS POR PUERTOS </t>
  </si>
  <si>
    <t>*Valores expresado en (TEU)</t>
  </si>
  <si>
    <t>RÍO HAINA</t>
  </si>
  <si>
    <t>PUERTOS</t>
  </si>
  <si>
    <t>PORCENTAJE</t>
  </si>
  <si>
    <t>DIFERENCIAS</t>
  </si>
  <si>
    <t>CARGAS</t>
  </si>
  <si>
    <t>Puertos</t>
  </si>
  <si>
    <t>BAHÍA DE CALDERAS</t>
  </si>
  <si>
    <t>TAÍNO BAY</t>
  </si>
  <si>
    <t xml:space="preserve">LUPERÓN </t>
  </si>
  <si>
    <t>PESQUERO</t>
  </si>
  <si>
    <t>ESTADÍSTICA. DIRECCIÓN DE PLANIFICACIÓN Y DESARROLLO</t>
  </si>
  <si>
    <t xml:space="preserve"> ESTADÍSTICA. DIRECCIÓN DE PLANIFICACIÓN Y DESARROLLO</t>
  </si>
  <si>
    <t>REM.</t>
  </si>
  <si>
    <t>Absoluta</t>
  </si>
  <si>
    <t>Porcentual</t>
  </si>
  <si>
    <t>CONTENEDORES (TEUS)</t>
  </si>
  <si>
    <t xml:space="preserve"> ESTADÍSTICA. DIRECCIÓN DE PLANIFICACIÓN Y DESAROLLO</t>
  </si>
  <si>
    <t>CARGA LÍQUIDA</t>
  </si>
  <si>
    <t xml:space="preserve"> CARGA SÓLIDA</t>
  </si>
  <si>
    <t>COMPARATIVO DEL  MOVIMIENTO DE CARGAS POR PUERTOS</t>
  </si>
  <si>
    <t>TEUs EN TRÁNSITO SALIDA</t>
  </si>
  <si>
    <t>TEUs EN TRÁNSITO ENTRADA</t>
  </si>
  <si>
    <t>HAINA ORIENTAL</t>
  </si>
  <si>
    <t>DIFERENCIA</t>
  </si>
  <si>
    <t>TEUS DE IMPORTACIÓN</t>
  </si>
  <si>
    <t>TEUS DE EXPORTACIÓN</t>
  </si>
  <si>
    <t>TEUS EN TRÁNSITO</t>
  </si>
  <si>
    <t>TOTAL (EN TEUS)</t>
  </si>
  <si>
    <t>TOTAL EN TEUS</t>
  </si>
  <si>
    <t>MOVIMIENTO DE CARGAS CLASIFICADAS POR TIPOS Y PUERTOS  (EN T.M.)</t>
  </si>
  <si>
    <t>TOTAL GENERAL (EN T.M.)</t>
  </si>
  <si>
    <t>VACÍOS</t>
  </si>
  <si>
    <t xml:space="preserve">CARGAS  GENERAL </t>
  </si>
  <si>
    <t>PORTACONTENEDORES</t>
  </si>
  <si>
    <t>CARGAS GENERAL</t>
  </si>
  <si>
    <t>OTROS</t>
  </si>
  <si>
    <t>AÑO</t>
  </si>
  <si>
    <t xml:space="preserve">PUERTO </t>
  </si>
  <si>
    <t>*Cantidad total de pasajeros = pasajeros de entrada + pasajeros en tránsito</t>
  </si>
  <si>
    <t>HAINA OCCIDENTAL</t>
  </si>
  <si>
    <t>PORTACONTENEDOR</t>
  </si>
  <si>
    <t>TOTAL GENERAL</t>
  </si>
  <si>
    <t>COMPARATIVO DEL MOVIMIENTO DE CARGAS POR TIPOS (EN T.M.)  2025 VS 2024</t>
  </si>
  <si>
    <t>*Valores Expresados en Toneladas Métricas (T.M.)</t>
  </si>
  <si>
    <t xml:space="preserve">TOTAL TRÁNSITO </t>
  </si>
  <si>
    <t>LUPERÓN</t>
  </si>
  <si>
    <t>CALDERA BANI</t>
  </si>
  <si>
    <t>TOTAL EXPORTACIÓN</t>
  </si>
  <si>
    <t xml:space="preserve"> CARGA GRAL. CONTENERIZADA</t>
  </si>
  <si>
    <t xml:space="preserve"> CARGA GRAL. SUELTA</t>
  </si>
  <si>
    <t>TOTAL DE EXPORTACIÓN</t>
  </si>
  <si>
    <t>TOTAL DE IMPORTACIÓN</t>
  </si>
  <si>
    <t>TOTAL DE TEUS EN TRÁNSITO</t>
  </si>
  <si>
    <t>RIO HAINA</t>
  </si>
  <si>
    <t>TOTAL DE TEUS EXPORTACIÓN</t>
  </si>
  <si>
    <t>TOTAL DE TEUS DE IMPORTACIÓN</t>
  </si>
  <si>
    <t>TRIMESTRE ENERO-MARZO 2026</t>
  </si>
  <si>
    <t>ENERO-MARZO 2026</t>
  </si>
  <si>
    <t>ENERO- MARZO  2026</t>
  </si>
  <si>
    <t>MOVIMIENTO DE EMBARCACIONES. ESTADÍSTICA ENERO-MARZO- 2026</t>
  </si>
  <si>
    <t>MOVIMIENTO  DE EMBARCACIONES LLEGADAS TRIMESTRE ENERO-MARZO  2026 Vs. 2025</t>
  </si>
  <si>
    <t>COMPARATIVO DE EMBARCACIONES LLEGADAS TRIMESTRE  ENERO-MARZO 2025 Vs. 2026</t>
  </si>
  <si>
    <r>
      <t xml:space="preserve">En el trimestre  Enero-Marzo 2026  obtuvimos un total de </t>
    </r>
    <r>
      <rPr>
        <b/>
        <i/>
        <sz val="10"/>
        <color theme="1"/>
        <rFont val="Cambria"/>
        <family val="1"/>
      </rPr>
      <t xml:space="preserve">1,778 </t>
    </r>
    <r>
      <rPr>
        <i/>
        <sz val="10"/>
        <color theme="1"/>
        <rFont val="Cambria"/>
        <family val="1"/>
      </rPr>
      <t>embarcaciones por los diferentes puertos.</t>
    </r>
  </si>
  <si>
    <r>
      <t xml:space="preserve">En el Trimestre </t>
    </r>
    <r>
      <rPr>
        <b/>
        <sz val="11"/>
        <color theme="1"/>
        <rFont val="Cambria"/>
        <family val="1"/>
      </rPr>
      <t xml:space="preserve"> Enero-Marzo  2026,</t>
    </r>
    <r>
      <rPr>
        <sz val="11"/>
        <color theme="1"/>
        <rFont val="Cambria"/>
        <family val="1"/>
      </rPr>
      <t xml:space="preserve"> presentamos en los puertos un total general de </t>
    </r>
    <r>
      <rPr>
        <b/>
        <sz val="11"/>
        <color theme="1"/>
        <rFont val="Cambria"/>
        <family val="1"/>
      </rPr>
      <t>1,778</t>
    </r>
    <r>
      <rPr>
        <sz val="11"/>
        <color theme="1"/>
        <rFont val="Cambria"/>
        <family val="1"/>
      </rPr>
      <t xml:space="preserve">  embarcaciones. </t>
    </r>
  </si>
  <si>
    <t>T1 2026</t>
  </si>
  <si>
    <t>T1 2025</t>
  </si>
  <si>
    <t>COMPARATIVO</t>
  </si>
  <si>
    <t>TRIMESTRE ENERO-MARZO 2026 Vs 2025</t>
  </si>
  <si>
    <t>ENERO-MARZO  2026 Vs. 2025</t>
  </si>
  <si>
    <t>COMPARATIVO DEL MOVIMIENTO  DE CARGAS (EN T.M.) ENERO- MARZO  2026 Vs 2025</t>
  </si>
  <si>
    <t>ENERO-MARZO  2026</t>
  </si>
  <si>
    <t>MOVIMIENTO DE CONTENEDORES ENERO-MARZO  2026</t>
  </si>
  <si>
    <t>Enero -Marzo 2025</t>
  </si>
  <si>
    <t>Enero -Marzo 2026</t>
  </si>
  <si>
    <t>Enero - Marzo 2025</t>
  </si>
  <si>
    <t>Enero - Marzo 2026</t>
  </si>
  <si>
    <t>MOVIMIENTO DE CONTENEDORES  ENERO-MARZO  2026 Vs 2025</t>
  </si>
  <si>
    <t>COMPARATIVO DEL MOVIMIENTO DE CONTENEDORES CARGADOS Y VACÍOS  2026 Vs. 2025</t>
  </si>
  <si>
    <t xml:space="preserve">CABO ROJO PEDERNALES </t>
  </si>
  <si>
    <t>CAP-CANA</t>
  </si>
  <si>
    <t>SANTO DOMINGO (FERRY)</t>
  </si>
  <si>
    <t>SANTO DOMINGO  CRUCERO</t>
  </si>
  <si>
    <t>SANTA BÁRBARA SAMANÁ</t>
  </si>
  <si>
    <t>TAINO  BAY</t>
  </si>
  <si>
    <t xml:space="preserve">AMBER COVE </t>
  </si>
  <si>
    <t>PORCENTAJES</t>
  </si>
  <si>
    <t xml:space="preserve">DIFERENCIAS </t>
  </si>
  <si>
    <t>TRIMESTRE ENERO-MARZO  2026 Vs. 2025</t>
  </si>
  <si>
    <t xml:space="preserve">MOVIMIENTO DE CRUCEROS VÍA MARÍTIMA </t>
  </si>
  <si>
    <t>ESTADÍSTICA.DIRECCIÓN DE PLANIFICACIÓN Y DESARROLLO</t>
  </si>
  <si>
    <t>MARZO</t>
  </si>
  <si>
    <t>FEBRERO</t>
  </si>
  <si>
    <t>ENERO</t>
  </si>
  <si>
    <t>ISLA CATALINA</t>
  </si>
  <si>
    <t>PEDERNALES (CR)</t>
  </si>
  <si>
    <t>SANTO DOMINGO FERRY</t>
  </si>
  <si>
    <t xml:space="preserve">SANTO DOMINGO CRUCERO </t>
  </si>
  <si>
    <t xml:space="preserve">SANTA BÁRBARA </t>
  </si>
  <si>
    <t>MES</t>
  </si>
  <si>
    <t>MOVIMIENTO DE CRUCERISTAS  CLASIFICADOS POR MES  Y PUERTOS</t>
  </si>
  <si>
    <t>SANTO DOMINGO CRUCERO</t>
  </si>
  <si>
    <t>Variación Porcentual</t>
  </si>
  <si>
    <t>Variación Absoluta</t>
  </si>
  <si>
    <t>COMPARATIVO DE LA CANTIDAD DE CRUCERISTAS VÍA MARÍTIMA  2026 Vs 2025</t>
  </si>
  <si>
    <t xml:space="preserve">PUERTOS </t>
  </si>
  <si>
    <t>CANTIDAD DE CRUCEROS                                                                  (ENERO-MARZO 2026)</t>
  </si>
  <si>
    <t>TOTAL DE PASAJEROS</t>
  </si>
  <si>
    <t>PASAJEROS DE SALIDA</t>
  </si>
  <si>
    <t>TRIPULACIÓN</t>
  </si>
  <si>
    <t>PASAJEROS TRÁNSITO</t>
  </si>
  <si>
    <t>PASAJEROS ENTRADA</t>
  </si>
  <si>
    <t xml:space="preserve">falta mes de marzo </t>
  </si>
  <si>
    <t xml:space="preserve">Falta marzo </t>
  </si>
  <si>
    <t>para el timestre Enero-Marzo 2026 las cargas están incompletas</t>
  </si>
  <si>
    <t xml:space="preserve">Nota: trimestre 2026 faltan cargas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</si>
</sst>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i/>
      <sz val="10"/>
      <color theme="1"/>
      <name val="Cambria"/>
      <family val="1"/>
    </font>
    <font>
      <b/>
      <i/>
      <sz val="10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</cellStyleXfs>
  <cellXfs count="1">
    <xf numFmtId="0" fontId="0" fillId="0" borderId="0" xfId="0"/>
  </cellXfs>
  <cellStyles count="5">
    <cellStyle name="Comma 2" xfId="2" xr:uid="{00000000-0005-0000-0000-000000000000}"/>
    <cellStyle name="Millares 10" xfId="1" xr:uid="{00000000-0005-0000-0000-000002000000}"/>
    <cellStyle name="Millares 2" xfId="4" xr:uid="{00000000-0005-0000-0000-000003000000}"/>
    <cellStyle name="Normal" xfId="0" builtinId="0"/>
    <cellStyle name="Normal 2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Total  del movimiento</a:t>
            </a:r>
            <a:r>
              <a:rPr lang="es-DO" baseline="0"/>
              <a:t> de Contenedores  Importación, Exportación y Tránsito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CONTENEDORES!#REF!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CONTENEDORES!#REF!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CONTENEDORES!#REF!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E8E2-4F7A-B289-A5A302B75C0B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CONTENEDORES!#REF!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CONTENEDORES!#REF!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CONTENEDORES!#REF!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E8E2-4F7A-B289-A5A302B75C0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58513264"/>
        <c:axId val="258514048"/>
        <c:axId val="0"/>
      </c:bar3DChart>
      <c:catAx>
        <c:axId val="25851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8514048"/>
        <c:crosses val="autoZero"/>
        <c:auto val="1"/>
        <c:lblAlgn val="ctr"/>
        <c:lblOffset val="100"/>
        <c:noMultiLvlLbl val="0"/>
      </c:catAx>
      <c:valAx>
        <c:axId val="25851404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5851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131</xdr:row>
      <xdr:rowOff>0</xdr:rowOff>
    </xdr:from>
    <xdr:to>
      <xdr:col>4</xdr:col>
      <xdr:colOff>742950</xdr:colOff>
      <xdr:row>131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F7DD881-733F-4ADE-B080-D54A1D4638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3:N80"/>
  <sheetViews>
    <sheetView view="pageBreakPreview" topLeftCell="A7" zoomScale="77" zoomScaleNormal="84" zoomScaleSheetLayoutView="77" workbookViewId="0">
      <selection activeCell="A4" sqref="A1:XFD1048576"/>
    </sheetView>
  </sheetViews>
  <sheetFormatPr baseColWidth="10" defaultColWidth="10.85546875" defaultRowHeight="15" x14ac:dyDescent="0.25"/>
  <cols>
    <col min="2" max="2" width="32.7109375" customWidth="1"/>
    <col min="3" max="3" width="29.140625" customWidth="1"/>
    <col min="4" max="4" width="22.85546875" customWidth="1"/>
    <col min="5" max="5" width="16.7109375" customWidth="1"/>
    <col min="6" max="6" width="14.85546875" customWidth="1"/>
    <col min="7" max="7" width="12.28515625" customWidth="1"/>
    <col min="8" max="8" width="11.85546875" customWidth="1"/>
    <col min="9" max="9" width="16.7109375" customWidth="1"/>
    <col min="10" max="10" width="15.140625" customWidth="1"/>
    <col min="11" max="11" width="9.85546875" customWidth="1"/>
    <col min="12" max="12" width="16.28515625" customWidth="1"/>
    <col min="13" max="13" width="11.7109375" customWidth="1"/>
    <col min="14" max="14" width="18.5703125" customWidth="1"/>
  </cols>
  <sheetData>
    <row r="3" spans="2:14" x14ac:dyDescent="0.25">
      <c r="B3" t="s">
        <v>27</v>
      </c>
    </row>
    <row r="4" spans="2:14" x14ac:dyDescent="0.25">
      <c r="B4" t="s">
        <v>82</v>
      </c>
    </row>
    <row r="5" spans="2:14" x14ac:dyDescent="0.25">
      <c r="B5" t="s">
        <v>59</v>
      </c>
    </row>
    <row r="6" spans="2:14" x14ac:dyDescent="0.25">
      <c r="B6" t="s">
        <v>129</v>
      </c>
    </row>
    <row r="8" spans="2:14" x14ac:dyDescent="0.25">
      <c r="B8" t="s">
        <v>0</v>
      </c>
      <c r="C8" t="s">
        <v>104</v>
      </c>
      <c r="D8" t="s">
        <v>105</v>
      </c>
      <c r="E8" t="s">
        <v>18</v>
      </c>
      <c r="F8" t="s">
        <v>19</v>
      </c>
      <c r="G8" t="s">
        <v>20</v>
      </c>
      <c r="H8" t="s">
        <v>21</v>
      </c>
      <c r="I8" t="s">
        <v>22</v>
      </c>
      <c r="J8" t="s">
        <v>23</v>
      </c>
      <c r="K8" t="s">
        <v>24</v>
      </c>
      <c r="L8" t="s">
        <v>25</v>
      </c>
      <c r="M8" t="s">
        <v>26</v>
      </c>
      <c r="N8" t="s">
        <v>17</v>
      </c>
    </row>
    <row r="9" spans="2:14" x14ac:dyDescent="0.25">
      <c r="B9" t="s">
        <v>33</v>
      </c>
      <c r="C9">
        <v>0</v>
      </c>
      <c r="D9">
        <v>0</v>
      </c>
      <c r="E9">
        <v>0</v>
      </c>
      <c r="F9">
        <v>0</v>
      </c>
      <c r="G9">
        <v>78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f>SUM(C9:M9)</f>
        <v>78</v>
      </c>
    </row>
    <row r="10" spans="2:14" x14ac:dyDescent="0.25">
      <c r="B10" t="s">
        <v>1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ref="N10:N31" si="0">SUM(C10:M10)</f>
        <v>0</v>
      </c>
    </row>
    <row r="11" spans="2:14" x14ac:dyDescent="0.25">
      <c r="B11" t="s">
        <v>2</v>
      </c>
      <c r="C11">
        <v>0</v>
      </c>
      <c r="D11">
        <v>0</v>
      </c>
      <c r="E11">
        <v>0</v>
      </c>
      <c r="F11">
        <v>6</v>
      </c>
      <c r="G11">
        <v>0</v>
      </c>
      <c r="H11">
        <v>0</v>
      </c>
      <c r="I11">
        <v>1</v>
      </c>
      <c r="J11">
        <v>1</v>
      </c>
      <c r="K11">
        <v>0</v>
      </c>
      <c r="L11">
        <v>0</v>
      </c>
      <c r="M11">
        <v>0</v>
      </c>
      <c r="N11">
        <f t="shared" si="0"/>
        <v>8</v>
      </c>
    </row>
    <row r="12" spans="2:14" x14ac:dyDescent="0.25">
      <c r="B12" t="s">
        <v>3</v>
      </c>
      <c r="C12">
        <v>1</v>
      </c>
      <c r="D12">
        <v>0</v>
      </c>
      <c r="E12">
        <v>6</v>
      </c>
      <c r="F12">
        <v>1</v>
      </c>
      <c r="G12">
        <v>0</v>
      </c>
      <c r="H12">
        <v>0</v>
      </c>
      <c r="I12">
        <v>6</v>
      </c>
      <c r="J12">
        <v>5</v>
      </c>
      <c r="K12">
        <v>0</v>
      </c>
      <c r="L12">
        <v>0</v>
      </c>
      <c r="M12">
        <v>0</v>
      </c>
      <c r="N12">
        <f t="shared" si="0"/>
        <v>19</v>
      </c>
    </row>
    <row r="13" spans="2:14" x14ac:dyDescent="0.25">
      <c r="B13" t="s">
        <v>4</v>
      </c>
      <c r="C13">
        <v>22</v>
      </c>
      <c r="D13">
        <v>0</v>
      </c>
      <c r="E13">
        <v>0</v>
      </c>
      <c r="F13">
        <v>8</v>
      </c>
      <c r="G13">
        <v>0</v>
      </c>
      <c r="H13">
        <v>0</v>
      </c>
      <c r="I13">
        <v>0</v>
      </c>
      <c r="J13">
        <v>0</v>
      </c>
      <c r="K13">
        <v>2</v>
      </c>
      <c r="L13">
        <v>0</v>
      </c>
      <c r="M13">
        <v>0</v>
      </c>
      <c r="N13">
        <f t="shared" si="0"/>
        <v>32</v>
      </c>
    </row>
    <row r="14" spans="2:14" ht="19.5" customHeight="1" x14ac:dyDescent="0.25">
      <c r="B14" t="s">
        <v>78</v>
      </c>
      <c r="C14">
        <v>4</v>
      </c>
      <c r="D14">
        <v>0</v>
      </c>
      <c r="E14">
        <v>0</v>
      </c>
      <c r="F14">
        <v>0</v>
      </c>
      <c r="G14">
        <v>0</v>
      </c>
      <c r="H14">
        <v>0</v>
      </c>
      <c r="I14">
        <v>1</v>
      </c>
      <c r="J14">
        <v>0</v>
      </c>
      <c r="K14">
        <v>0</v>
      </c>
      <c r="L14">
        <v>0</v>
      </c>
      <c r="M14">
        <v>0</v>
      </c>
      <c r="N14">
        <f t="shared" si="0"/>
        <v>5</v>
      </c>
    </row>
    <row r="15" spans="2:14" x14ac:dyDescent="0.25">
      <c r="B15" t="s">
        <v>5</v>
      </c>
      <c r="C15">
        <v>0</v>
      </c>
      <c r="D15">
        <v>0</v>
      </c>
      <c r="E15">
        <v>0</v>
      </c>
      <c r="F15">
        <v>0</v>
      </c>
      <c r="G15">
        <v>1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1</v>
      </c>
    </row>
    <row r="16" spans="2:14" x14ac:dyDescent="0.25">
      <c r="B16" t="s">
        <v>6</v>
      </c>
      <c r="C16">
        <v>6</v>
      </c>
      <c r="D16">
        <v>288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294</v>
      </c>
    </row>
    <row r="17" spans="2:14" x14ac:dyDescent="0.25">
      <c r="B17" t="s">
        <v>7</v>
      </c>
      <c r="C17">
        <v>0</v>
      </c>
      <c r="D17">
        <v>0</v>
      </c>
      <c r="E17">
        <v>0</v>
      </c>
      <c r="F17">
        <v>73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73</v>
      </c>
    </row>
    <row r="18" spans="2:14" x14ac:dyDescent="0.25">
      <c r="B18" t="s">
        <v>8</v>
      </c>
      <c r="C18">
        <v>1</v>
      </c>
      <c r="D18">
        <v>0</v>
      </c>
      <c r="E18">
        <v>0</v>
      </c>
      <c r="F18">
        <v>11</v>
      </c>
      <c r="G18">
        <v>65</v>
      </c>
      <c r="H18">
        <v>0</v>
      </c>
      <c r="I18">
        <v>4</v>
      </c>
      <c r="J18">
        <v>3</v>
      </c>
      <c r="K18">
        <v>1</v>
      </c>
      <c r="L18">
        <v>0</v>
      </c>
      <c r="M18">
        <v>0</v>
      </c>
      <c r="N18">
        <f t="shared" si="0"/>
        <v>85</v>
      </c>
    </row>
    <row r="19" spans="2:14" x14ac:dyDescent="0.25">
      <c r="B19" t="s">
        <v>80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131</v>
      </c>
      <c r="L19">
        <v>0</v>
      </c>
      <c r="M19">
        <v>0</v>
      </c>
      <c r="N19">
        <f t="shared" si="0"/>
        <v>131</v>
      </c>
    </row>
    <row r="20" spans="2:14" x14ac:dyDescent="0.25">
      <c r="B20" t="s">
        <v>79</v>
      </c>
      <c r="C20">
        <v>0</v>
      </c>
      <c r="D20">
        <v>0</v>
      </c>
      <c r="E20">
        <v>0</v>
      </c>
      <c r="F20">
        <v>0</v>
      </c>
      <c r="G20">
        <v>127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f t="shared" si="0"/>
        <v>127</v>
      </c>
    </row>
    <row r="21" spans="2:14" x14ac:dyDescent="0.25">
      <c r="B21" t="s">
        <v>9</v>
      </c>
      <c r="C21">
        <v>21</v>
      </c>
      <c r="D21">
        <v>0</v>
      </c>
      <c r="E21">
        <v>0</v>
      </c>
      <c r="F21">
        <v>1</v>
      </c>
      <c r="G21">
        <v>0</v>
      </c>
      <c r="H21">
        <v>0</v>
      </c>
      <c r="I21">
        <v>1</v>
      </c>
      <c r="J21">
        <v>1</v>
      </c>
      <c r="K21">
        <v>0</v>
      </c>
      <c r="L21">
        <v>0</v>
      </c>
      <c r="M21">
        <v>0</v>
      </c>
      <c r="N21">
        <f t="shared" si="0"/>
        <v>24</v>
      </c>
    </row>
    <row r="22" spans="2:14" x14ac:dyDescent="0.25">
      <c r="B22" t="s">
        <v>10</v>
      </c>
      <c r="C22">
        <v>0</v>
      </c>
      <c r="D22">
        <v>0</v>
      </c>
      <c r="E22">
        <v>0</v>
      </c>
      <c r="F22">
        <v>0</v>
      </c>
      <c r="G22">
        <v>19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f t="shared" si="0"/>
        <v>19</v>
      </c>
    </row>
    <row r="23" spans="2:14" x14ac:dyDescent="0.25">
      <c r="B23" t="s">
        <v>11</v>
      </c>
      <c r="C23">
        <v>4</v>
      </c>
      <c r="D23">
        <v>0</v>
      </c>
      <c r="E23">
        <v>3</v>
      </c>
      <c r="F23">
        <v>0</v>
      </c>
      <c r="G23">
        <v>0</v>
      </c>
      <c r="H23">
        <v>0</v>
      </c>
      <c r="I23">
        <v>3</v>
      </c>
      <c r="J23">
        <v>2</v>
      </c>
      <c r="K23">
        <v>0</v>
      </c>
      <c r="L23">
        <v>0</v>
      </c>
      <c r="M23">
        <v>0</v>
      </c>
      <c r="N23">
        <f t="shared" si="0"/>
        <v>12</v>
      </c>
    </row>
    <row r="24" spans="2:14" x14ac:dyDescent="0.25">
      <c r="B24" t="s">
        <v>12</v>
      </c>
      <c r="C24">
        <v>61</v>
      </c>
      <c r="D24">
        <v>60</v>
      </c>
      <c r="E24">
        <v>10</v>
      </c>
      <c r="F24">
        <v>0</v>
      </c>
      <c r="G24">
        <v>0</v>
      </c>
      <c r="H24">
        <v>0</v>
      </c>
      <c r="I24">
        <v>21</v>
      </c>
      <c r="J24">
        <v>20</v>
      </c>
      <c r="K24">
        <v>0</v>
      </c>
      <c r="L24">
        <v>3</v>
      </c>
      <c r="M24">
        <v>0</v>
      </c>
      <c r="N24">
        <f t="shared" si="0"/>
        <v>175</v>
      </c>
    </row>
    <row r="25" spans="2:14" x14ac:dyDescent="0.25">
      <c r="B25" t="s">
        <v>13</v>
      </c>
      <c r="C25">
        <v>0</v>
      </c>
      <c r="D25">
        <v>0</v>
      </c>
      <c r="E25">
        <v>8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f t="shared" si="0"/>
        <v>8</v>
      </c>
    </row>
    <row r="26" spans="2:14" x14ac:dyDescent="0.25">
      <c r="B26" t="s">
        <v>94</v>
      </c>
      <c r="C26">
        <v>32</v>
      </c>
      <c r="D26">
        <v>225</v>
      </c>
      <c r="E26">
        <v>23</v>
      </c>
      <c r="F26">
        <v>28</v>
      </c>
      <c r="G26">
        <v>0</v>
      </c>
      <c r="H26">
        <v>0</v>
      </c>
      <c r="I26">
        <v>6</v>
      </c>
      <c r="J26">
        <v>6</v>
      </c>
      <c r="K26">
        <v>0</v>
      </c>
      <c r="L26">
        <v>0</v>
      </c>
      <c r="M26">
        <v>0</v>
      </c>
      <c r="N26">
        <f t="shared" si="0"/>
        <v>320</v>
      </c>
    </row>
    <row r="27" spans="2:14" x14ac:dyDescent="0.25">
      <c r="B27" t="s">
        <v>111</v>
      </c>
      <c r="C27">
        <v>21</v>
      </c>
      <c r="D27">
        <v>0</v>
      </c>
      <c r="E27">
        <v>26</v>
      </c>
      <c r="F27">
        <v>63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f t="shared" si="0"/>
        <v>110</v>
      </c>
    </row>
    <row r="28" spans="2:14" x14ac:dyDescent="0.25">
      <c r="B28" t="s">
        <v>31</v>
      </c>
      <c r="C28">
        <v>0</v>
      </c>
      <c r="D28">
        <v>0</v>
      </c>
      <c r="E28">
        <v>0</v>
      </c>
      <c r="F28">
        <v>0</v>
      </c>
      <c r="G28">
        <v>13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f t="shared" si="0"/>
        <v>13</v>
      </c>
    </row>
    <row r="29" spans="2:14" ht="19.5" customHeight="1" x14ac:dyDescent="0.25">
      <c r="B29" t="s">
        <v>32</v>
      </c>
      <c r="C29">
        <v>9</v>
      </c>
      <c r="D29">
        <v>0</v>
      </c>
      <c r="E29">
        <v>1</v>
      </c>
      <c r="F29">
        <v>15</v>
      </c>
      <c r="G29">
        <v>0</v>
      </c>
      <c r="H29">
        <v>0</v>
      </c>
      <c r="I29">
        <v>9</v>
      </c>
      <c r="J29">
        <v>8</v>
      </c>
      <c r="K29">
        <v>0</v>
      </c>
      <c r="L29">
        <v>0</v>
      </c>
      <c r="M29">
        <v>0</v>
      </c>
      <c r="N29">
        <f t="shared" si="0"/>
        <v>42</v>
      </c>
    </row>
    <row r="30" spans="2:14" ht="21.75" customHeight="1" x14ac:dyDescent="0.25">
      <c r="B30" t="s">
        <v>14</v>
      </c>
      <c r="C30">
        <v>1</v>
      </c>
      <c r="D30">
        <v>0</v>
      </c>
      <c r="E30">
        <v>0</v>
      </c>
      <c r="F30">
        <v>0</v>
      </c>
      <c r="G30">
        <v>19</v>
      </c>
      <c r="H30">
        <v>0</v>
      </c>
      <c r="I30">
        <v>0</v>
      </c>
      <c r="J30">
        <v>0</v>
      </c>
      <c r="K30">
        <v>48</v>
      </c>
      <c r="L30">
        <v>0</v>
      </c>
      <c r="M30">
        <v>0</v>
      </c>
      <c r="N30">
        <f t="shared" si="0"/>
        <v>68</v>
      </c>
    </row>
    <row r="31" spans="2:14" ht="22.5" customHeight="1" x14ac:dyDescent="0.25">
      <c r="B31" t="s">
        <v>15</v>
      </c>
      <c r="C31">
        <v>51</v>
      </c>
      <c r="D31">
        <v>13</v>
      </c>
      <c r="E31">
        <v>0</v>
      </c>
      <c r="F31">
        <v>3</v>
      </c>
      <c r="G31">
        <v>18</v>
      </c>
      <c r="H31">
        <v>0</v>
      </c>
      <c r="I31">
        <v>0</v>
      </c>
      <c r="J31">
        <v>0</v>
      </c>
      <c r="K31">
        <v>0</v>
      </c>
      <c r="L31">
        <v>10</v>
      </c>
      <c r="M31">
        <v>39</v>
      </c>
      <c r="N31">
        <f t="shared" si="0"/>
        <v>134</v>
      </c>
    </row>
    <row r="32" spans="2:14" x14ac:dyDescent="0.25">
      <c r="B32" t="s">
        <v>17</v>
      </c>
      <c r="C32">
        <f>SUM(C9:C31)</f>
        <v>234</v>
      </c>
      <c r="D32">
        <f>SUM(D9:D31)</f>
        <v>586</v>
      </c>
      <c r="E32">
        <f t="shared" ref="E32:N32" si="1">SUM(E9:E31)</f>
        <v>77</v>
      </c>
      <c r="F32">
        <f t="shared" si="1"/>
        <v>209</v>
      </c>
      <c r="G32">
        <f t="shared" si="1"/>
        <v>340</v>
      </c>
      <c r="H32">
        <f t="shared" si="1"/>
        <v>0</v>
      </c>
      <c r="I32">
        <f t="shared" si="1"/>
        <v>52</v>
      </c>
      <c r="J32">
        <f t="shared" si="1"/>
        <v>46</v>
      </c>
      <c r="K32">
        <f t="shared" si="1"/>
        <v>182</v>
      </c>
      <c r="L32">
        <f t="shared" si="1"/>
        <v>13</v>
      </c>
      <c r="M32">
        <f t="shared" si="1"/>
        <v>39</v>
      </c>
      <c r="N32">
        <f t="shared" si="1"/>
        <v>1778</v>
      </c>
    </row>
    <row r="33" spans="1:3" x14ac:dyDescent="0.25">
      <c r="B33" t="s">
        <v>60</v>
      </c>
    </row>
    <row r="34" spans="1:3" x14ac:dyDescent="0.25">
      <c r="B34" t="s">
        <v>134</v>
      </c>
    </row>
    <row r="38" spans="1:3" x14ac:dyDescent="0.25">
      <c r="A38" t="s">
        <v>27</v>
      </c>
    </row>
    <row r="39" spans="1:3" x14ac:dyDescent="0.25">
      <c r="A39" t="s">
        <v>82</v>
      </c>
    </row>
    <row r="40" spans="1:3" x14ac:dyDescent="0.25">
      <c r="A40" t="s">
        <v>70</v>
      </c>
    </row>
    <row r="41" spans="1:3" x14ac:dyDescent="0.25">
      <c r="B41" t="s">
        <v>130</v>
      </c>
    </row>
    <row r="43" spans="1:3" x14ac:dyDescent="0.25">
      <c r="B43" t="s">
        <v>77</v>
      </c>
      <c r="C43" t="s">
        <v>68</v>
      </c>
    </row>
    <row r="44" spans="1:3" x14ac:dyDescent="0.25">
      <c r="B44" t="s">
        <v>33</v>
      </c>
      <c r="C44">
        <v>78</v>
      </c>
    </row>
    <row r="45" spans="1:3" x14ac:dyDescent="0.25">
      <c r="B45" t="s">
        <v>1</v>
      </c>
      <c r="C45">
        <v>0</v>
      </c>
    </row>
    <row r="46" spans="1:3" x14ac:dyDescent="0.25">
      <c r="B46" t="s">
        <v>2</v>
      </c>
      <c r="C46">
        <v>8</v>
      </c>
    </row>
    <row r="47" spans="1:3" x14ac:dyDescent="0.25">
      <c r="B47" t="s">
        <v>3</v>
      </c>
      <c r="C47">
        <v>19</v>
      </c>
    </row>
    <row r="48" spans="1:3" x14ac:dyDescent="0.25">
      <c r="B48" t="s">
        <v>4</v>
      </c>
      <c r="C48">
        <v>32</v>
      </c>
    </row>
    <row r="49" spans="2:3" ht="18.75" customHeight="1" x14ac:dyDescent="0.25">
      <c r="B49" t="s">
        <v>78</v>
      </c>
      <c r="C49">
        <v>5</v>
      </c>
    </row>
    <row r="50" spans="2:3" x14ac:dyDescent="0.25">
      <c r="B50" t="s">
        <v>5</v>
      </c>
      <c r="C50">
        <v>1</v>
      </c>
    </row>
    <row r="51" spans="2:3" x14ac:dyDescent="0.25">
      <c r="B51" t="s">
        <v>6</v>
      </c>
      <c r="C51">
        <v>294</v>
      </c>
    </row>
    <row r="52" spans="2:3" x14ac:dyDescent="0.25">
      <c r="B52" t="s">
        <v>7</v>
      </c>
      <c r="C52">
        <v>73</v>
      </c>
    </row>
    <row r="53" spans="2:3" x14ac:dyDescent="0.25">
      <c r="B53" t="s">
        <v>8</v>
      </c>
      <c r="C53">
        <v>85</v>
      </c>
    </row>
    <row r="54" spans="2:3" x14ac:dyDescent="0.25">
      <c r="B54" t="s">
        <v>80</v>
      </c>
      <c r="C54">
        <v>131</v>
      </c>
    </row>
    <row r="55" spans="2:3" x14ac:dyDescent="0.25">
      <c r="B55" t="s">
        <v>79</v>
      </c>
      <c r="C55">
        <v>127</v>
      </c>
    </row>
    <row r="56" spans="2:3" x14ac:dyDescent="0.25">
      <c r="B56" t="s">
        <v>9</v>
      </c>
      <c r="C56">
        <v>24</v>
      </c>
    </row>
    <row r="57" spans="2:3" x14ac:dyDescent="0.25">
      <c r="B57" t="s">
        <v>10</v>
      </c>
      <c r="C57">
        <v>19</v>
      </c>
    </row>
    <row r="58" spans="2:3" x14ac:dyDescent="0.25">
      <c r="B58" t="s">
        <v>11</v>
      </c>
      <c r="C58">
        <v>12</v>
      </c>
    </row>
    <row r="59" spans="2:3" x14ac:dyDescent="0.25">
      <c r="B59" t="s">
        <v>12</v>
      </c>
      <c r="C59">
        <v>175</v>
      </c>
    </row>
    <row r="60" spans="2:3" x14ac:dyDescent="0.25">
      <c r="B60" t="s">
        <v>13</v>
      </c>
      <c r="C60">
        <v>8</v>
      </c>
    </row>
    <row r="61" spans="2:3" x14ac:dyDescent="0.25">
      <c r="B61" t="s">
        <v>94</v>
      </c>
      <c r="C61">
        <v>320</v>
      </c>
    </row>
    <row r="62" spans="2:3" x14ac:dyDescent="0.25">
      <c r="B62" t="s">
        <v>111</v>
      </c>
      <c r="C62">
        <v>110</v>
      </c>
    </row>
    <row r="63" spans="2:3" x14ac:dyDescent="0.25">
      <c r="B63" t="s">
        <v>31</v>
      </c>
      <c r="C63">
        <v>13</v>
      </c>
    </row>
    <row r="64" spans="2:3" ht="22.5" customHeight="1" x14ac:dyDescent="0.25">
      <c r="B64" t="s">
        <v>32</v>
      </c>
      <c r="C64">
        <v>42</v>
      </c>
    </row>
    <row r="65" spans="2:5" ht="21" customHeight="1" x14ac:dyDescent="0.25">
      <c r="B65" t="s">
        <v>14</v>
      </c>
      <c r="C65">
        <v>68</v>
      </c>
    </row>
    <row r="66" spans="2:5" ht="20.25" customHeight="1" x14ac:dyDescent="0.25">
      <c r="B66" t="s">
        <v>15</v>
      </c>
      <c r="C66">
        <v>134</v>
      </c>
    </row>
    <row r="67" spans="2:5" x14ac:dyDescent="0.25">
      <c r="B67" t="s">
        <v>17</v>
      </c>
      <c r="C67">
        <f>SUM(C44:C66)</f>
        <v>1778</v>
      </c>
    </row>
    <row r="68" spans="2:5" x14ac:dyDescent="0.25">
      <c r="B68" t="s">
        <v>60</v>
      </c>
      <c r="E68" t="s">
        <v>135</v>
      </c>
    </row>
    <row r="80" spans="2:5" x14ac:dyDescent="0.25">
      <c r="E80" t="s">
        <v>51</v>
      </c>
    </row>
  </sheetData>
  <pageMargins left="0.66" right="0.7" top="0.75" bottom="0.75" header="0.3" footer="0.3"/>
  <pageSetup scale="51" orientation="landscape" r:id="rId1"/>
  <rowBreaks count="1" manualBreakCount="1">
    <brk id="3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814DC-FF94-482E-80DF-71D3500B15D5}">
  <sheetPr>
    <tabColor theme="4" tint="0.39997558519241921"/>
    <pageSetUpPr fitToPage="1"/>
  </sheetPr>
  <dimension ref="A2:N31"/>
  <sheetViews>
    <sheetView view="pageBreakPreview" zoomScaleNormal="100" zoomScaleSheetLayoutView="100" workbookViewId="0">
      <selection sqref="A1:XFD1048576"/>
    </sheetView>
  </sheetViews>
  <sheetFormatPr baseColWidth="10" defaultRowHeight="15" x14ac:dyDescent="0.25"/>
  <cols>
    <col min="1" max="1" width="21.42578125" customWidth="1"/>
    <col min="2" max="2" width="12.140625" customWidth="1"/>
    <col min="3" max="3" width="20.7109375" customWidth="1"/>
    <col min="4" max="4" width="14.7109375" customWidth="1"/>
    <col min="5" max="5" width="15.5703125" customWidth="1"/>
    <col min="6" max="6" width="13" customWidth="1"/>
    <col min="7" max="7" width="10.7109375" customWidth="1"/>
    <col min="8" max="8" width="8.28515625" customWidth="1"/>
    <col min="9" max="9" width="10.7109375" customWidth="1"/>
    <col min="10" max="10" width="7.7109375" customWidth="1"/>
    <col min="11" max="11" width="10.85546875" customWidth="1"/>
    <col min="12" max="12" width="9.5703125" customWidth="1"/>
    <col min="13" max="13" width="10.42578125" customWidth="1"/>
    <col min="14" max="14" width="13.7109375" customWidth="1"/>
    <col min="15" max="15" width="11.5703125"/>
  </cols>
  <sheetData>
    <row r="2" spans="1:14" x14ac:dyDescent="0.25">
      <c r="A2" t="s">
        <v>27</v>
      </c>
    </row>
    <row r="3" spans="1:14" x14ac:dyDescent="0.25">
      <c r="A3" t="s">
        <v>82</v>
      </c>
    </row>
    <row r="4" spans="1:14" x14ac:dyDescent="0.25">
      <c r="A4" t="s">
        <v>131</v>
      </c>
    </row>
    <row r="6" spans="1:14" x14ac:dyDescent="0.25">
      <c r="A6" t="s">
        <v>73</v>
      </c>
      <c r="B6" t="s">
        <v>106</v>
      </c>
      <c r="C6" t="s">
        <v>105</v>
      </c>
      <c r="D6" t="s">
        <v>18</v>
      </c>
      <c r="E6" t="s">
        <v>19</v>
      </c>
      <c r="F6" t="s">
        <v>20</v>
      </c>
      <c r="G6" t="s">
        <v>81</v>
      </c>
      <c r="H6" t="s">
        <v>84</v>
      </c>
      <c r="I6" t="s">
        <v>23</v>
      </c>
      <c r="J6" t="s">
        <v>24</v>
      </c>
      <c r="K6" t="s">
        <v>107</v>
      </c>
      <c r="L6" t="s">
        <v>26</v>
      </c>
      <c r="M6" t="s">
        <v>17</v>
      </c>
      <c r="N6" t="s">
        <v>53</v>
      </c>
    </row>
    <row r="7" spans="1:14" ht="24.75" customHeight="1" x14ac:dyDescent="0.25">
      <c r="A7" t="s">
        <v>33</v>
      </c>
      <c r="B7">
        <v>0</v>
      </c>
      <c r="C7">
        <v>0</v>
      </c>
      <c r="D7">
        <v>0</v>
      </c>
      <c r="E7">
        <v>0</v>
      </c>
      <c r="F7">
        <v>78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f>SUM(B7:L7)</f>
        <v>78</v>
      </c>
      <c r="N7">
        <f t="shared" ref="N7:N30" si="0">M7/$M$30</f>
        <v>4.3869516310461196E-2</v>
      </c>
    </row>
    <row r="8" spans="1:14" ht="21" customHeight="1" x14ac:dyDescent="0.25">
      <c r="A8" t="s">
        <v>1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f t="shared" ref="M8:M29" si="1">SUM(B8:L8)</f>
        <v>0</v>
      </c>
      <c r="N8">
        <f t="shared" si="0"/>
        <v>0</v>
      </c>
    </row>
    <row r="9" spans="1:14" x14ac:dyDescent="0.25">
      <c r="A9" t="s">
        <v>2</v>
      </c>
      <c r="B9">
        <v>0</v>
      </c>
      <c r="C9">
        <v>0</v>
      </c>
      <c r="D9">
        <v>0</v>
      </c>
      <c r="E9">
        <v>6</v>
      </c>
      <c r="F9">
        <v>0</v>
      </c>
      <c r="G9">
        <v>0</v>
      </c>
      <c r="H9">
        <v>1</v>
      </c>
      <c r="I9">
        <v>1</v>
      </c>
      <c r="J9">
        <v>0</v>
      </c>
      <c r="K9">
        <v>0</v>
      </c>
      <c r="L9">
        <v>0</v>
      </c>
      <c r="M9">
        <f t="shared" si="1"/>
        <v>8</v>
      </c>
      <c r="N9">
        <f t="shared" si="0"/>
        <v>4.4994375703037125E-3</v>
      </c>
    </row>
    <row r="10" spans="1:14" x14ac:dyDescent="0.25">
      <c r="A10" t="s">
        <v>3</v>
      </c>
      <c r="B10">
        <v>1</v>
      </c>
      <c r="C10">
        <v>0</v>
      </c>
      <c r="D10">
        <v>6</v>
      </c>
      <c r="E10">
        <v>1</v>
      </c>
      <c r="F10">
        <v>0</v>
      </c>
      <c r="G10">
        <v>0</v>
      </c>
      <c r="H10">
        <v>6</v>
      </c>
      <c r="I10">
        <v>5</v>
      </c>
      <c r="J10">
        <v>0</v>
      </c>
      <c r="K10">
        <v>0</v>
      </c>
      <c r="L10">
        <v>0</v>
      </c>
      <c r="M10">
        <f t="shared" si="1"/>
        <v>19</v>
      </c>
      <c r="N10">
        <f t="shared" si="0"/>
        <v>1.0686164229471317E-2</v>
      </c>
    </row>
    <row r="11" spans="1:14" ht="21" customHeight="1" x14ac:dyDescent="0.25">
      <c r="A11" t="s">
        <v>4</v>
      </c>
      <c r="B11">
        <v>22</v>
      </c>
      <c r="C11">
        <v>0</v>
      </c>
      <c r="D11">
        <v>0</v>
      </c>
      <c r="E11">
        <v>8</v>
      </c>
      <c r="F11">
        <v>0</v>
      </c>
      <c r="G11">
        <v>0</v>
      </c>
      <c r="H11">
        <v>0</v>
      </c>
      <c r="I11">
        <v>0</v>
      </c>
      <c r="J11">
        <v>2</v>
      </c>
      <c r="K11">
        <v>0</v>
      </c>
      <c r="L11">
        <v>0</v>
      </c>
      <c r="M11">
        <f t="shared" si="1"/>
        <v>32</v>
      </c>
      <c r="N11">
        <f t="shared" si="0"/>
        <v>1.799775028121485E-2</v>
      </c>
    </row>
    <row r="12" spans="1:14" ht="21" customHeight="1" x14ac:dyDescent="0.25">
      <c r="A12" t="s">
        <v>78</v>
      </c>
      <c r="B12">
        <v>4</v>
      </c>
      <c r="C12">
        <v>0</v>
      </c>
      <c r="D12">
        <v>0</v>
      </c>
      <c r="E12">
        <v>0</v>
      </c>
      <c r="F12">
        <v>0</v>
      </c>
      <c r="G12">
        <v>0</v>
      </c>
      <c r="H12">
        <v>1</v>
      </c>
      <c r="I12">
        <v>0</v>
      </c>
      <c r="J12">
        <v>0</v>
      </c>
      <c r="K12">
        <v>0</v>
      </c>
      <c r="L12">
        <v>0</v>
      </c>
      <c r="M12">
        <f t="shared" si="1"/>
        <v>5</v>
      </c>
      <c r="N12">
        <f t="shared" si="0"/>
        <v>2.8121484814398199E-3</v>
      </c>
    </row>
    <row r="13" spans="1:14" x14ac:dyDescent="0.25">
      <c r="A13" t="s">
        <v>5</v>
      </c>
      <c r="B13">
        <v>0</v>
      </c>
      <c r="C13">
        <v>0</v>
      </c>
      <c r="D13">
        <v>0</v>
      </c>
      <c r="E13">
        <v>0</v>
      </c>
      <c r="F13">
        <v>1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f t="shared" si="1"/>
        <v>1</v>
      </c>
      <c r="N13">
        <f t="shared" si="0"/>
        <v>5.6242969628796406E-4</v>
      </c>
    </row>
    <row r="14" spans="1:14" x14ac:dyDescent="0.25">
      <c r="A14" t="s">
        <v>6</v>
      </c>
      <c r="B14">
        <v>6</v>
      </c>
      <c r="C14">
        <v>288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f t="shared" si="1"/>
        <v>294</v>
      </c>
      <c r="N14">
        <f t="shared" si="0"/>
        <v>0.16535433070866143</v>
      </c>
    </row>
    <row r="15" spans="1:14" x14ac:dyDescent="0.25">
      <c r="A15" t="s">
        <v>7</v>
      </c>
      <c r="B15">
        <v>0</v>
      </c>
      <c r="C15">
        <v>0</v>
      </c>
      <c r="D15">
        <v>0</v>
      </c>
      <c r="E15">
        <v>73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f t="shared" si="1"/>
        <v>73</v>
      </c>
      <c r="N15">
        <f t="shared" si="0"/>
        <v>4.105736782902137E-2</v>
      </c>
    </row>
    <row r="16" spans="1:14" ht="18.75" customHeight="1" x14ac:dyDescent="0.25">
      <c r="A16" t="s">
        <v>8</v>
      </c>
      <c r="B16">
        <v>1</v>
      </c>
      <c r="C16">
        <v>0</v>
      </c>
      <c r="D16">
        <v>0</v>
      </c>
      <c r="E16">
        <v>11</v>
      </c>
      <c r="F16">
        <v>65</v>
      </c>
      <c r="G16">
        <v>0</v>
      </c>
      <c r="H16">
        <v>4</v>
      </c>
      <c r="I16">
        <v>3</v>
      </c>
      <c r="J16">
        <v>1</v>
      </c>
      <c r="K16">
        <v>0</v>
      </c>
      <c r="L16">
        <v>0</v>
      </c>
      <c r="M16">
        <f t="shared" si="1"/>
        <v>85</v>
      </c>
      <c r="N16">
        <f t="shared" si="0"/>
        <v>4.7806524184476944E-2</v>
      </c>
    </row>
    <row r="17" spans="1:14" x14ac:dyDescent="0.25">
      <c r="A17" t="s">
        <v>80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131</v>
      </c>
      <c r="K17">
        <v>0</v>
      </c>
      <c r="L17">
        <v>0</v>
      </c>
      <c r="M17">
        <f t="shared" si="1"/>
        <v>131</v>
      </c>
      <c r="N17">
        <f t="shared" si="0"/>
        <v>7.3678290213723283E-2</v>
      </c>
    </row>
    <row r="18" spans="1:14" x14ac:dyDescent="0.25">
      <c r="A18" t="s">
        <v>79</v>
      </c>
      <c r="B18">
        <v>0</v>
      </c>
      <c r="C18">
        <v>0</v>
      </c>
      <c r="D18">
        <v>0</v>
      </c>
      <c r="E18">
        <v>0</v>
      </c>
      <c r="F18">
        <v>127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f t="shared" si="1"/>
        <v>127</v>
      </c>
      <c r="N18">
        <f t="shared" si="0"/>
        <v>7.1428571428571425E-2</v>
      </c>
    </row>
    <row r="19" spans="1:14" x14ac:dyDescent="0.25">
      <c r="A19" t="s">
        <v>9</v>
      </c>
      <c r="B19">
        <v>21</v>
      </c>
      <c r="C19">
        <v>0</v>
      </c>
      <c r="D19">
        <v>0</v>
      </c>
      <c r="E19">
        <v>1</v>
      </c>
      <c r="F19">
        <v>0</v>
      </c>
      <c r="G19">
        <v>0</v>
      </c>
      <c r="H19">
        <v>1</v>
      </c>
      <c r="I19">
        <v>1</v>
      </c>
      <c r="J19">
        <v>0</v>
      </c>
      <c r="K19">
        <v>0</v>
      </c>
      <c r="L19">
        <v>0</v>
      </c>
      <c r="M19">
        <f t="shared" si="1"/>
        <v>24</v>
      </c>
      <c r="N19">
        <f t="shared" si="0"/>
        <v>1.3498312710911136E-2</v>
      </c>
    </row>
    <row r="20" spans="1:14" x14ac:dyDescent="0.25">
      <c r="A20" t="s">
        <v>10</v>
      </c>
      <c r="B20">
        <v>0</v>
      </c>
      <c r="C20">
        <v>0</v>
      </c>
      <c r="D20">
        <v>0</v>
      </c>
      <c r="E20">
        <v>0</v>
      </c>
      <c r="F20">
        <v>19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f t="shared" si="1"/>
        <v>19</v>
      </c>
      <c r="N20">
        <f t="shared" si="0"/>
        <v>1.0686164229471317E-2</v>
      </c>
    </row>
    <row r="21" spans="1:14" x14ac:dyDescent="0.25">
      <c r="A21" t="s">
        <v>11</v>
      </c>
      <c r="B21">
        <v>4</v>
      </c>
      <c r="C21">
        <v>0</v>
      </c>
      <c r="D21">
        <v>3</v>
      </c>
      <c r="E21">
        <v>0</v>
      </c>
      <c r="F21">
        <v>0</v>
      </c>
      <c r="G21">
        <v>0</v>
      </c>
      <c r="H21">
        <v>3</v>
      </c>
      <c r="I21">
        <v>2</v>
      </c>
      <c r="J21">
        <v>0</v>
      </c>
      <c r="K21">
        <v>0</v>
      </c>
      <c r="L21">
        <v>0</v>
      </c>
      <c r="M21">
        <f t="shared" si="1"/>
        <v>12</v>
      </c>
      <c r="N21">
        <f t="shared" si="0"/>
        <v>6.7491563554555678E-3</v>
      </c>
    </row>
    <row r="22" spans="1:14" x14ac:dyDescent="0.25">
      <c r="A22" t="s">
        <v>12</v>
      </c>
      <c r="B22">
        <v>61</v>
      </c>
      <c r="C22">
        <v>60</v>
      </c>
      <c r="D22">
        <v>10</v>
      </c>
      <c r="E22">
        <v>0</v>
      </c>
      <c r="F22">
        <v>0</v>
      </c>
      <c r="G22">
        <v>0</v>
      </c>
      <c r="H22">
        <v>21</v>
      </c>
      <c r="I22">
        <v>20</v>
      </c>
      <c r="J22">
        <v>0</v>
      </c>
      <c r="K22">
        <v>3</v>
      </c>
      <c r="L22">
        <v>0</v>
      </c>
      <c r="M22">
        <f t="shared" si="1"/>
        <v>175</v>
      </c>
      <c r="N22">
        <f t="shared" si="0"/>
        <v>9.8425196850393706E-2</v>
      </c>
    </row>
    <row r="23" spans="1:14" x14ac:dyDescent="0.25">
      <c r="A23" t="s">
        <v>13</v>
      </c>
      <c r="B23">
        <v>0</v>
      </c>
      <c r="C23">
        <v>0</v>
      </c>
      <c r="D23">
        <v>8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f t="shared" si="1"/>
        <v>8</v>
      </c>
      <c r="N23">
        <f t="shared" si="0"/>
        <v>4.4994375703037125E-3</v>
      </c>
    </row>
    <row r="24" spans="1:14" x14ac:dyDescent="0.25">
      <c r="A24" t="s">
        <v>94</v>
      </c>
      <c r="B24">
        <v>32</v>
      </c>
      <c r="C24">
        <v>225</v>
      </c>
      <c r="D24">
        <v>23</v>
      </c>
      <c r="E24">
        <v>28</v>
      </c>
      <c r="F24">
        <v>0</v>
      </c>
      <c r="G24">
        <v>0</v>
      </c>
      <c r="H24">
        <v>6</v>
      </c>
      <c r="I24">
        <v>6</v>
      </c>
      <c r="J24">
        <v>0</v>
      </c>
      <c r="K24">
        <v>0</v>
      </c>
      <c r="L24">
        <v>0</v>
      </c>
      <c r="M24">
        <f t="shared" si="1"/>
        <v>320</v>
      </c>
      <c r="N24">
        <f t="shared" si="0"/>
        <v>0.17997750281214847</v>
      </c>
    </row>
    <row r="25" spans="1:14" ht="21" customHeight="1" x14ac:dyDescent="0.25">
      <c r="A25" t="s">
        <v>111</v>
      </c>
      <c r="B25">
        <v>21</v>
      </c>
      <c r="C25">
        <v>0</v>
      </c>
      <c r="D25">
        <v>26</v>
      </c>
      <c r="E25">
        <v>63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f t="shared" si="1"/>
        <v>110</v>
      </c>
      <c r="N25">
        <f t="shared" si="0"/>
        <v>6.1867266591676039E-2</v>
      </c>
    </row>
    <row r="26" spans="1:14" ht="16.5" customHeight="1" x14ac:dyDescent="0.25">
      <c r="A26" t="s">
        <v>31</v>
      </c>
      <c r="B26">
        <v>0</v>
      </c>
      <c r="C26">
        <v>0</v>
      </c>
      <c r="D26">
        <v>0</v>
      </c>
      <c r="E26">
        <v>0</v>
      </c>
      <c r="F26">
        <v>13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f t="shared" si="1"/>
        <v>13</v>
      </c>
      <c r="N26">
        <f t="shared" si="0"/>
        <v>7.3115860517435323E-3</v>
      </c>
    </row>
    <row r="27" spans="1:14" ht="31.5" customHeight="1" x14ac:dyDescent="0.25">
      <c r="A27" t="s">
        <v>32</v>
      </c>
      <c r="B27">
        <v>9</v>
      </c>
      <c r="C27">
        <v>0</v>
      </c>
      <c r="D27">
        <v>1</v>
      </c>
      <c r="E27">
        <v>15</v>
      </c>
      <c r="F27">
        <v>0</v>
      </c>
      <c r="G27">
        <v>0</v>
      </c>
      <c r="H27">
        <v>9</v>
      </c>
      <c r="I27">
        <v>8</v>
      </c>
      <c r="J27">
        <v>0</v>
      </c>
      <c r="K27">
        <v>0</v>
      </c>
      <c r="L27">
        <v>0</v>
      </c>
      <c r="M27">
        <f t="shared" si="1"/>
        <v>42</v>
      </c>
      <c r="N27">
        <f t="shared" si="0"/>
        <v>2.3622047244094488E-2</v>
      </c>
    </row>
    <row r="28" spans="1:14" ht="18.75" customHeight="1" x14ac:dyDescent="0.25">
      <c r="A28" t="s">
        <v>14</v>
      </c>
      <c r="B28">
        <v>1</v>
      </c>
      <c r="C28">
        <v>0</v>
      </c>
      <c r="D28">
        <v>0</v>
      </c>
      <c r="E28">
        <v>0</v>
      </c>
      <c r="F28">
        <v>19</v>
      </c>
      <c r="G28">
        <v>0</v>
      </c>
      <c r="H28">
        <v>0</v>
      </c>
      <c r="I28">
        <v>0</v>
      </c>
      <c r="J28">
        <v>48</v>
      </c>
      <c r="K28">
        <v>0</v>
      </c>
      <c r="L28">
        <v>0</v>
      </c>
      <c r="M28">
        <f t="shared" si="1"/>
        <v>68</v>
      </c>
      <c r="N28">
        <f t="shared" si="0"/>
        <v>3.8245219347581551E-2</v>
      </c>
    </row>
    <row r="29" spans="1:14" ht="18.75" customHeight="1" x14ac:dyDescent="0.25">
      <c r="A29" t="s">
        <v>15</v>
      </c>
      <c r="B29">
        <v>51</v>
      </c>
      <c r="C29">
        <v>13</v>
      </c>
      <c r="D29">
        <v>0</v>
      </c>
      <c r="E29">
        <v>3</v>
      </c>
      <c r="F29">
        <v>18</v>
      </c>
      <c r="G29">
        <v>0</v>
      </c>
      <c r="H29">
        <v>0</v>
      </c>
      <c r="I29">
        <v>0</v>
      </c>
      <c r="J29">
        <v>0</v>
      </c>
      <c r="K29">
        <v>10</v>
      </c>
      <c r="L29">
        <v>39</v>
      </c>
      <c r="M29">
        <f t="shared" si="1"/>
        <v>134</v>
      </c>
      <c r="N29">
        <f t="shared" si="0"/>
        <v>7.536557930258718E-2</v>
      </c>
    </row>
    <row r="30" spans="1:14" x14ac:dyDescent="0.25">
      <c r="A30" t="s">
        <v>17</v>
      </c>
      <c r="B30">
        <f>SUM(B7:B29)</f>
        <v>234</v>
      </c>
      <c r="C30">
        <f>SUM(C7:C29)</f>
        <v>586</v>
      </c>
      <c r="D30">
        <f t="shared" ref="D30:L30" si="2">SUM(D7:D29)</f>
        <v>77</v>
      </c>
      <c r="E30">
        <f t="shared" si="2"/>
        <v>209</v>
      </c>
      <c r="F30">
        <f t="shared" si="2"/>
        <v>340</v>
      </c>
      <c r="G30">
        <f t="shared" si="2"/>
        <v>0</v>
      </c>
      <c r="H30">
        <f t="shared" si="2"/>
        <v>52</v>
      </c>
      <c r="I30">
        <f t="shared" si="2"/>
        <v>46</v>
      </c>
      <c r="J30">
        <f t="shared" si="2"/>
        <v>182</v>
      </c>
      <c r="K30">
        <f t="shared" si="2"/>
        <v>13</v>
      </c>
      <c r="L30">
        <f t="shared" si="2"/>
        <v>39</v>
      </c>
      <c r="M30">
        <f>SUM(M7:M29)</f>
        <v>1778</v>
      </c>
      <c r="N30">
        <f t="shared" si="0"/>
        <v>1</v>
      </c>
    </row>
    <row r="31" spans="1:14" x14ac:dyDescent="0.25">
      <c r="A31" t="s">
        <v>60</v>
      </c>
    </row>
  </sheetData>
  <pageMargins left="0.7" right="0.7" top="0.75" bottom="0.75" header="0.3" footer="0.3"/>
  <pageSetup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B2:N49"/>
  <sheetViews>
    <sheetView view="pageBreakPreview" zoomScale="80" zoomScaleNormal="85" zoomScaleSheetLayoutView="80" workbookViewId="0">
      <selection activeCell="E61" sqref="E61"/>
    </sheetView>
  </sheetViews>
  <sheetFormatPr baseColWidth="10" defaultColWidth="10.85546875" defaultRowHeight="15" x14ac:dyDescent="0.25"/>
  <cols>
    <col min="2" max="2" width="21" customWidth="1"/>
    <col min="3" max="3" width="20.28515625" customWidth="1"/>
    <col min="4" max="4" width="23.5703125" customWidth="1"/>
    <col min="5" max="5" width="19.140625" customWidth="1"/>
    <col min="6" max="6" width="18.28515625" customWidth="1"/>
    <col min="7" max="7" width="14.28515625" customWidth="1"/>
    <col min="8" max="8" width="14.85546875" customWidth="1"/>
    <col min="9" max="9" width="20.7109375" customWidth="1"/>
    <col min="10" max="10" width="13" customWidth="1"/>
    <col min="11" max="11" width="13.140625" customWidth="1"/>
    <col min="12" max="12" width="15.7109375" bestFit="1" customWidth="1"/>
    <col min="13" max="14" width="10.42578125" customWidth="1"/>
  </cols>
  <sheetData>
    <row r="2" spans="2:14" x14ac:dyDescent="0.25">
      <c r="E2" t="s">
        <v>27</v>
      </c>
    </row>
    <row r="3" spans="2:14" x14ac:dyDescent="0.25">
      <c r="E3" t="s">
        <v>83</v>
      </c>
    </row>
    <row r="4" spans="2:14" x14ac:dyDescent="0.25">
      <c r="E4" t="s">
        <v>132</v>
      </c>
    </row>
    <row r="6" spans="2:14" x14ac:dyDescent="0.25">
      <c r="E6" t="s">
        <v>69</v>
      </c>
      <c r="H6" t="s">
        <v>28</v>
      </c>
      <c r="J6" t="s">
        <v>29</v>
      </c>
    </row>
    <row r="7" spans="2:14" ht="18" customHeight="1" x14ac:dyDescent="0.25">
      <c r="E7" t="s">
        <v>30</v>
      </c>
      <c r="H7" t="s">
        <v>137</v>
      </c>
      <c r="I7" t="s">
        <v>136</v>
      </c>
      <c r="J7" t="s">
        <v>85</v>
      </c>
      <c r="K7" t="s">
        <v>86</v>
      </c>
    </row>
    <row r="8" spans="2:14" ht="15.75" customHeight="1" x14ac:dyDescent="0.25">
      <c r="H8">
        <v>1626</v>
      </c>
      <c r="I8">
        <v>1778</v>
      </c>
      <c r="J8">
        <f>I8-H8</f>
        <v>152</v>
      </c>
      <c r="K8">
        <f>J8/H8</f>
        <v>9.348093480934809E-2</v>
      </c>
    </row>
    <row r="11" spans="2:14" ht="31.9" customHeight="1" x14ac:dyDescent="0.25">
      <c r="B11" t="s">
        <v>108</v>
      </c>
      <c r="C11" t="s">
        <v>104</v>
      </c>
      <c r="D11" t="s">
        <v>112</v>
      </c>
      <c r="E11" t="s">
        <v>18</v>
      </c>
      <c r="F11" t="s">
        <v>19</v>
      </c>
      <c r="G11" t="s">
        <v>20</v>
      </c>
      <c r="H11" t="s">
        <v>21</v>
      </c>
      <c r="I11" t="s">
        <v>22</v>
      </c>
      <c r="J11" t="s">
        <v>23</v>
      </c>
      <c r="K11" t="s">
        <v>24</v>
      </c>
      <c r="L11" t="s">
        <v>25</v>
      </c>
      <c r="M11" t="s">
        <v>26</v>
      </c>
      <c r="N11" t="s">
        <v>17</v>
      </c>
    </row>
    <row r="12" spans="2:14" x14ac:dyDescent="0.25">
      <c r="B12">
        <v>2025</v>
      </c>
      <c r="C12">
        <v>329</v>
      </c>
      <c r="D12">
        <v>403</v>
      </c>
      <c r="E12">
        <v>85</v>
      </c>
      <c r="F12">
        <v>196</v>
      </c>
      <c r="G12">
        <v>325</v>
      </c>
      <c r="H12">
        <v>0</v>
      </c>
      <c r="I12">
        <v>43</v>
      </c>
      <c r="J12">
        <v>31</v>
      </c>
      <c r="K12">
        <v>174</v>
      </c>
      <c r="L12">
        <v>3</v>
      </c>
      <c r="M12">
        <v>37</v>
      </c>
      <c r="N12">
        <f>SUM(C12:M12)</f>
        <v>1626</v>
      </c>
    </row>
    <row r="13" spans="2:14" x14ac:dyDescent="0.25">
      <c r="B13">
        <v>2026</v>
      </c>
      <c r="C13">
        <v>234</v>
      </c>
      <c r="D13">
        <v>586</v>
      </c>
      <c r="E13">
        <v>77</v>
      </c>
      <c r="F13">
        <v>209</v>
      </c>
      <c r="G13">
        <v>340</v>
      </c>
      <c r="H13">
        <v>0</v>
      </c>
      <c r="I13">
        <v>52</v>
      </c>
      <c r="J13">
        <v>46</v>
      </c>
      <c r="K13">
        <v>182</v>
      </c>
      <c r="L13">
        <v>13</v>
      </c>
      <c r="M13">
        <v>39</v>
      </c>
      <c r="N13">
        <f>SUM(C13:M13)</f>
        <v>1778</v>
      </c>
    </row>
    <row r="14" spans="2:14" x14ac:dyDescent="0.25">
      <c r="B14" t="s">
        <v>60</v>
      </c>
    </row>
    <row r="18" spans="2:6" x14ac:dyDescent="0.25">
      <c r="D18" t="s">
        <v>27</v>
      </c>
    </row>
    <row r="19" spans="2:6" x14ac:dyDescent="0.25">
      <c r="D19" t="s">
        <v>83</v>
      </c>
    </row>
    <row r="20" spans="2:6" x14ac:dyDescent="0.25">
      <c r="D20" t="s">
        <v>133</v>
      </c>
    </row>
    <row r="22" spans="2:6" ht="14.25" customHeight="1" x14ac:dyDescent="0.25"/>
    <row r="23" spans="2:6" x14ac:dyDescent="0.25">
      <c r="D23" t="s">
        <v>138</v>
      </c>
    </row>
    <row r="24" spans="2:6" ht="30" customHeight="1" x14ac:dyDescent="0.25">
      <c r="B24" t="s">
        <v>109</v>
      </c>
      <c r="C24" t="s">
        <v>137</v>
      </c>
      <c r="D24" t="s">
        <v>136</v>
      </c>
      <c r="E24" t="s">
        <v>57</v>
      </c>
      <c r="F24" t="s">
        <v>58</v>
      </c>
    </row>
    <row r="25" spans="2:6" x14ac:dyDescent="0.25">
      <c r="B25" t="s">
        <v>33</v>
      </c>
      <c r="C25">
        <v>81</v>
      </c>
      <c r="D25">
        <v>78</v>
      </c>
      <c r="E25">
        <f>D25-C25</f>
        <v>-3</v>
      </c>
      <c r="F25">
        <f>E25/C25</f>
        <v>-3.7037037037037035E-2</v>
      </c>
    </row>
    <row r="26" spans="2:6" x14ac:dyDescent="0.25">
      <c r="B26" t="s">
        <v>1</v>
      </c>
      <c r="C26">
        <v>3</v>
      </c>
      <c r="D26">
        <v>0</v>
      </c>
      <c r="E26">
        <f t="shared" ref="E26:E48" si="0">D26-C26</f>
        <v>-3</v>
      </c>
      <c r="F26">
        <f t="shared" ref="F26:F47" si="1">E26/C26</f>
        <v>-1</v>
      </c>
    </row>
    <row r="27" spans="2:6" x14ac:dyDescent="0.25">
      <c r="B27" t="s">
        <v>2</v>
      </c>
      <c r="C27">
        <v>14</v>
      </c>
      <c r="D27">
        <v>8</v>
      </c>
      <c r="E27">
        <f t="shared" si="0"/>
        <v>-6</v>
      </c>
      <c r="F27">
        <f t="shared" si="1"/>
        <v>-0.42857142857142855</v>
      </c>
    </row>
    <row r="28" spans="2:6" x14ac:dyDescent="0.25">
      <c r="B28" t="s">
        <v>3</v>
      </c>
      <c r="C28">
        <v>14</v>
      </c>
      <c r="D28">
        <v>19</v>
      </c>
      <c r="E28">
        <f t="shared" si="0"/>
        <v>5</v>
      </c>
      <c r="F28">
        <f t="shared" si="1"/>
        <v>0.35714285714285715</v>
      </c>
    </row>
    <row r="29" spans="2:6" ht="20.25" customHeight="1" x14ac:dyDescent="0.25">
      <c r="B29" t="s">
        <v>4</v>
      </c>
      <c r="C29">
        <v>21</v>
      </c>
      <c r="D29">
        <v>32</v>
      </c>
      <c r="E29">
        <f t="shared" si="0"/>
        <v>11</v>
      </c>
      <c r="F29">
        <f t="shared" si="1"/>
        <v>0.52380952380952384</v>
      </c>
    </row>
    <row r="30" spans="2:6" ht="18.75" customHeight="1" x14ac:dyDescent="0.25">
      <c r="B30" t="s">
        <v>78</v>
      </c>
      <c r="C30">
        <v>7</v>
      </c>
      <c r="D30">
        <v>5</v>
      </c>
      <c r="E30">
        <f t="shared" si="0"/>
        <v>-2</v>
      </c>
      <c r="F30">
        <f t="shared" si="1"/>
        <v>-0.2857142857142857</v>
      </c>
    </row>
    <row r="31" spans="2:6" ht="18.75" customHeight="1" x14ac:dyDescent="0.25">
      <c r="B31" t="s">
        <v>5</v>
      </c>
      <c r="C31">
        <v>0</v>
      </c>
      <c r="D31">
        <v>1</v>
      </c>
      <c r="E31">
        <f t="shared" si="0"/>
        <v>1</v>
      </c>
      <c r="F31">
        <v>0</v>
      </c>
    </row>
    <row r="32" spans="2:6" x14ac:dyDescent="0.25">
      <c r="B32" t="s">
        <v>6</v>
      </c>
      <c r="C32">
        <v>230</v>
      </c>
      <c r="D32">
        <v>294</v>
      </c>
      <c r="E32">
        <f t="shared" si="0"/>
        <v>64</v>
      </c>
      <c r="F32">
        <f t="shared" si="1"/>
        <v>0.27826086956521739</v>
      </c>
    </row>
    <row r="33" spans="2:6" x14ac:dyDescent="0.25">
      <c r="B33" t="s">
        <v>7</v>
      </c>
      <c r="C33">
        <v>71</v>
      </c>
      <c r="D33">
        <v>73</v>
      </c>
      <c r="E33">
        <f t="shared" si="0"/>
        <v>2</v>
      </c>
      <c r="F33">
        <f t="shared" si="1"/>
        <v>2.8169014084507043E-2</v>
      </c>
    </row>
    <row r="34" spans="2:6" x14ac:dyDescent="0.25">
      <c r="B34" t="s">
        <v>8</v>
      </c>
      <c r="C34">
        <v>77</v>
      </c>
      <c r="D34">
        <v>85</v>
      </c>
      <c r="E34">
        <f t="shared" si="0"/>
        <v>8</v>
      </c>
      <c r="F34">
        <f t="shared" si="1"/>
        <v>0.1038961038961039</v>
      </c>
    </row>
    <row r="35" spans="2:6" x14ac:dyDescent="0.25">
      <c r="B35" t="s">
        <v>80</v>
      </c>
      <c r="C35">
        <v>116</v>
      </c>
      <c r="D35">
        <v>131</v>
      </c>
      <c r="E35">
        <f t="shared" si="0"/>
        <v>15</v>
      </c>
      <c r="F35">
        <f t="shared" si="1"/>
        <v>0.12931034482758622</v>
      </c>
    </row>
    <row r="36" spans="2:6" x14ac:dyDescent="0.25">
      <c r="B36" t="s">
        <v>79</v>
      </c>
      <c r="C36">
        <v>131</v>
      </c>
      <c r="D36">
        <v>127</v>
      </c>
      <c r="E36">
        <f t="shared" si="0"/>
        <v>-4</v>
      </c>
      <c r="F36">
        <f t="shared" si="1"/>
        <v>-3.0534351145038167E-2</v>
      </c>
    </row>
    <row r="37" spans="2:6" x14ac:dyDescent="0.25">
      <c r="B37" t="s">
        <v>9</v>
      </c>
      <c r="C37">
        <v>27</v>
      </c>
      <c r="D37">
        <v>24</v>
      </c>
      <c r="E37">
        <f t="shared" si="0"/>
        <v>-3</v>
      </c>
      <c r="F37">
        <f t="shared" si="1"/>
        <v>-0.1111111111111111</v>
      </c>
    </row>
    <row r="38" spans="2:6" x14ac:dyDescent="0.25">
      <c r="B38" t="s">
        <v>10</v>
      </c>
      <c r="C38">
        <v>8</v>
      </c>
      <c r="D38">
        <v>19</v>
      </c>
      <c r="E38">
        <f t="shared" si="0"/>
        <v>11</v>
      </c>
      <c r="F38">
        <v>1</v>
      </c>
    </row>
    <row r="39" spans="2:6" x14ac:dyDescent="0.25">
      <c r="B39" t="s">
        <v>11</v>
      </c>
      <c r="C39">
        <v>12</v>
      </c>
      <c r="D39">
        <v>12</v>
      </c>
      <c r="E39">
        <f t="shared" si="0"/>
        <v>0</v>
      </c>
      <c r="F39">
        <f t="shared" si="1"/>
        <v>0</v>
      </c>
    </row>
    <row r="40" spans="2:6" x14ac:dyDescent="0.25">
      <c r="B40" t="s">
        <v>12</v>
      </c>
      <c r="C40">
        <v>146</v>
      </c>
      <c r="D40">
        <v>175</v>
      </c>
      <c r="E40">
        <f t="shared" si="0"/>
        <v>29</v>
      </c>
      <c r="F40">
        <f t="shared" si="1"/>
        <v>0.19863013698630136</v>
      </c>
    </row>
    <row r="41" spans="2:6" x14ac:dyDescent="0.25">
      <c r="B41" t="s">
        <v>13</v>
      </c>
      <c r="C41">
        <v>6</v>
      </c>
      <c r="D41">
        <v>8</v>
      </c>
      <c r="E41">
        <f t="shared" si="0"/>
        <v>2</v>
      </c>
      <c r="F41">
        <f t="shared" si="1"/>
        <v>0.33333333333333331</v>
      </c>
    </row>
    <row r="42" spans="2:6" x14ac:dyDescent="0.25">
      <c r="B42" t="s">
        <v>94</v>
      </c>
      <c r="C42">
        <v>298</v>
      </c>
      <c r="D42">
        <v>320</v>
      </c>
      <c r="E42">
        <f t="shared" si="0"/>
        <v>22</v>
      </c>
      <c r="F42">
        <f t="shared" si="1"/>
        <v>7.3825503355704702E-2</v>
      </c>
    </row>
    <row r="43" spans="2:6" x14ac:dyDescent="0.25">
      <c r="B43" t="s">
        <v>111</v>
      </c>
      <c r="C43">
        <v>117</v>
      </c>
      <c r="D43">
        <v>110</v>
      </c>
      <c r="E43">
        <f t="shared" si="0"/>
        <v>-7</v>
      </c>
      <c r="F43">
        <f t="shared" si="1"/>
        <v>-5.9829059829059832E-2</v>
      </c>
    </row>
    <row r="44" spans="2:6" x14ac:dyDescent="0.25">
      <c r="B44" t="s">
        <v>31</v>
      </c>
      <c r="C44">
        <v>5</v>
      </c>
      <c r="D44">
        <v>13</v>
      </c>
      <c r="E44">
        <f t="shared" si="0"/>
        <v>8</v>
      </c>
      <c r="F44">
        <v>0</v>
      </c>
    </row>
    <row r="45" spans="2:6" ht="14.25" customHeight="1" x14ac:dyDescent="0.25">
      <c r="B45" t="s">
        <v>32</v>
      </c>
      <c r="C45">
        <v>43</v>
      </c>
      <c r="D45">
        <v>42</v>
      </c>
      <c r="E45">
        <f t="shared" si="0"/>
        <v>-1</v>
      </c>
      <c r="F45">
        <f t="shared" si="1"/>
        <v>-2.3255813953488372E-2</v>
      </c>
    </row>
    <row r="46" spans="2:6" ht="19.5" customHeight="1" x14ac:dyDescent="0.25">
      <c r="B46" t="s">
        <v>14</v>
      </c>
      <c r="C46">
        <v>80</v>
      </c>
      <c r="D46">
        <v>68</v>
      </c>
      <c r="E46">
        <f t="shared" si="0"/>
        <v>-12</v>
      </c>
      <c r="F46">
        <f t="shared" si="1"/>
        <v>-0.15</v>
      </c>
    </row>
    <row r="47" spans="2:6" ht="21.75" customHeight="1" x14ac:dyDescent="0.25">
      <c r="B47" t="s">
        <v>15</v>
      </c>
      <c r="C47">
        <v>119</v>
      </c>
      <c r="D47">
        <v>134</v>
      </c>
      <c r="E47">
        <f t="shared" si="0"/>
        <v>15</v>
      </c>
      <c r="F47">
        <f t="shared" si="1"/>
        <v>0.12605042016806722</v>
      </c>
    </row>
    <row r="48" spans="2:6" ht="21" customHeight="1" x14ac:dyDescent="0.25">
      <c r="B48" t="s">
        <v>17</v>
      </c>
      <c r="C48">
        <f>SUM(C25:C47)</f>
        <v>1626</v>
      </c>
      <c r="D48">
        <f>SUM(D25:D47)</f>
        <v>1778</v>
      </c>
      <c r="E48">
        <f t="shared" si="0"/>
        <v>152</v>
      </c>
      <c r="F48">
        <f>E48/C48</f>
        <v>9.348093480934809E-2</v>
      </c>
    </row>
    <row r="49" spans="2:2" x14ac:dyDescent="0.25">
      <c r="B49" t="s">
        <v>60</v>
      </c>
    </row>
  </sheetData>
  <pageMargins left="0.7" right="0.7" top="0.75" bottom="0.75" header="0.3" footer="0.3"/>
  <pageSetup scale="5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D703C-8B1C-4B7B-9FE9-9D45FBBE4AD2}">
  <sheetPr>
    <tabColor theme="9" tint="0.59999389629810485"/>
  </sheetPr>
  <dimension ref="A2:U100"/>
  <sheetViews>
    <sheetView view="pageBreakPreview" zoomScale="60" zoomScaleNormal="92" workbookViewId="0">
      <selection activeCell="L69" sqref="L69"/>
    </sheetView>
  </sheetViews>
  <sheetFormatPr baseColWidth="10" defaultColWidth="10.85546875" defaultRowHeight="15" x14ac:dyDescent="0.25"/>
  <cols>
    <col min="1" max="1" width="28.42578125" customWidth="1"/>
    <col min="2" max="2" width="15.28515625" customWidth="1"/>
    <col min="3" max="3" width="16.140625" customWidth="1"/>
    <col min="4" max="4" width="14.7109375" customWidth="1"/>
    <col min="5" max="5" width="16" customWidth="1"/>
    <col min="6" max="6" width="14.28515625" customWidth="1"/>
    <col min="7" max="7" width="15.28515625" customWidth="1"/>
    <col min="8" max="8" width="13.28515625" customWidth="1"/>
    <col min="9" max="9" width="15.7109375" customWidth="1"/>
    <col min="10" max="10" width="14" customWidth="1"/>
    <col min="11" max="11" width="13.7109375" customWidth="1"/>
    <col min="12" max="12" width="16.7109375" customWidth="1"/>
    <col min="13" max="13" width="12.42578125" customWidth="1"/>
    <col min="14" max="14" width="16" customWidth="1"/>
    <col min="15" max="15" width="17.5703125" customWidth="1"/>
    <col min="16" max="16" width="17" customWidth="1"/>
    <col min="17" max="17" width="15.85546875" customWidth="1"/>
    <col min="18" max="18" width="15.28515625" customWidth="1"/>
    <col min="19" max="19" width="12" customWidth="1"/>
    <col min="20" max="20" width="13.42578125" customWidth="1"/>
    <col min="21" max="21" width="15.42578125" customWidth="1"/>
  </cols>
  <sheetData>
    <row r="2" spans="1:21" x14ac:dyDescent="0.25">
      <c r="A2" t="s">
        <v>52</v>
      </c>
    </row>
    <row r="3" spans="1:21" x14ac:dyDescent="0.25">
      <c r="A3" t="s">
        <v>82</v>
      </c>
    </row>
    <row r="4" spans="1:21" x14ac:dyDescent="0.25">
      <c r="A4" t="s">
        <v>101</v>
      </c>
    </row>
    <row r="5" spans="1:21" x14ac:dyDescent="0.25">
      <c r="A5" t="s">
        <v>130</v>
      </c>
    </row>
    <row r="7" spans="1:21" x14ac:dyDescent="0.25">
      <c r="A7" t="s">
        <v>43</v>
      </c>
      <c r="B7" t="s">
        <v>2</v>
      </c>
      <c r="C7" t="s">
        <v>1</v>
      </c>
      <c r="D7" t="s">
        <v>3</v>
      </c>
      <c r="E7" t="s">
        <v>4</v>
      </c>
      <c r="F7" t="s">
        <v>118</v>
      </c>
      <c r="G7" t="s">
        <v>6</v>
      </c>
      <c r="H7" t="s">
        <v>7</v>
      </c>
      <c r="I7" t="s">
        <v>8</v>
      </c>
      <c r="J7" t="s">
        <v>9</v>
      </c>
      <c r="K7" t="s">
        <v>10</v>
      </c>
      <c r="L7" t="s">
        <v>11</v>
      </c>
      <c r="M7" t="s">
        <v>117</v>
      </c>
      <c r="N7" t="s">
        <v>12</v>
      </c>
      <c r="O7" t="s">
        <v>13</v>
      </c>
      <c r="P7" t="s">
        <v>94</v>
      </c>
      <c r="Q7" t="s">
        <v>111</v>
      </c>
      <c r="R7" t="s">
        <v>32</v>
      </c>
      <c r="S7" t="s">
        <v>14</v>
      </c>
      <c r="T7" t="s">
        <v>15</v>
      </c>
      <c r="U7" t="s">
        <v>17</v>
      </c>
    </row>
    <row r="8" spans="1:21" x14ac:dyDescent="0.25">
      <c r="A8" t="s">
        <v>121</v>
      </c>
      <c r="B8">
        <v>0</v>
      </c>
      <c r="C8">
        <v>0</v>
      </c>
      <c r="D8">
        <v>5201</v>
      </c>
      <c r="E8">
        <v>14432</v>
      </c>
      <c r="F8">
        <v>0</v>
      </c>
      <c r="G8">
        <v>85451</v>
      </c>
      <c r="H8">
        <v>0</v>
      </c>
      <c r="I8">
        <v>0</v>
      </c>
      <c r="J8">
        <v>133</v>
      </c>
      <c r="K8">
        <v>0</v>
      </c>
      <c r="L8">
        <v>39183</v>
      </c>
      <c r="M8">
        <v>0</v>
      </c>
      <c r="N8">
        <v>10893</v>
      </c>
      <c r="O8">
        <v>0</v>
      </c>
      <c r="P8">
        <v>234900</v>
      </c>
      <c r="Q8">
        <v>136501</v>
      </c>
      <c r="R8">
        <v>15204</v>
      </c>
      <c r="S8">
        <v>14</v>
      </c>
      <c r="T8">
        <v>206872</v>
      </c>
      <c r="U8">
        <f>SUM(B8:T8)</f>
        <v>748784</v>
      </c>
    </row>
    <row r="9" spans="1:21" x14ac:dyDescent="0.25">
      <c r="A9" t="s">
        <v>120</v>
      </c>
      <c r="B9">
        <v>0</v>
      </c>
      <c r="C9">
        <v>0</v>
      </c>
      <c r="D9">
        <v>0</v>
      </c>
      <c r="E9">
        <v>0</v>
      </c>
      <c r="F9">
        <v>0</v>
      </c>
      <c r="G9">
        <v>1156421</v>
      </c>
      <c r="H9">
        <v>0</v>
      </c>
      <c r="I9">
        <v>0</v>
      </c>
      <c r="J9">
        <v>119</v>
      </c>
      <c r="K9">
        <v>0</v>
      </c>
      <c r="L9">
        <v>0</v>
      </c>
      <c r="M9">
        <v>0</v>
      </c>
      <c r="N9">
        <v>7726</v>
      </c>
      <c r="O9">
        <v>0</v>
      </c>
      <c r="P9">
        <v>376863</v>
      </c>
      <c r="Q9">
        <v>0</v>
      </c>
      <c r="R9">
        <v>0</v>
      </c>
      <c r="S9">
        <v>0</v>
      </c>
      <c r="T9">
        <v>7461</v>
      </c>
      <c r="U9">
        <f t="shared" ref="U9:U11" si="0">SUM(B9:T9)</f>
        <v>1548590</v>
      </c>
    </row>
    <row r="10" spans="1:21" x14ac:dyDescent="0.25">
      <c r="A10" t="s">
        <v>44</v>
      </c>
      <c r="B10">
        <v>0</v>
      </c>
      <c r="C10">
        <v>0</v>
      </c>
      <c r="D10">
        <v>43794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18952</v>
      </c>
      <c r="M10">
        <v>0</v>
      </c>
      <c r="N10">
        <v>123949</v>
      </c>
      <c r="O10">
        <v>296024</v>
      </c>
      <c r="P10">
        <v>352607</v>
      </c>
      <c r="Q10">
        <v>441866</v>
      </c>
      <c r="R10">
        <v>6700</v>
      </c>
      <c r="S10">
        <v>0</v>
      </c>
      <c r="T10">
        <v>0</v>
      </c>
      <c r="U10">
        <f t="shared" si="0"/>
        <v>1283892</v>
      </c>
    </row>
    <row r="11" spans="1:21" x14ac:dyDescent="0.25">
      <c r="A11" t="s">
        <v>45</v>
      </c>
      <c r="B11">
        <v>22257</v>
      </c>
      <c r="C11">
        <v>0</v>
      </c>
      <c r="D11">
        <v>0</v>
      </c>
      <c r="E11">
        <v>217936</v>
      </c>
      <c r="F11">
        <v>0</v>
      </c>
      <c r="G11">
        <v>0</v>
      </c>
      <c r="H11">
        <v>495721</v>
      </c>
      <c r="I11">
        <v>26910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262993</v>
      </c>
      <c r="Q11">
        <v>675581</v>
      </c>
      <c r="R11">
        <v>133760</v>
      </c>
      <c r="S11">
        <v>0</v>
      </c>
      <c r="T11">
        <v>0</v>
      </c>
      <c r="U11">
        <f t="shared" si="0"/>
        <v>1835158</v>
      </c>
    </row>
    <row r="12" spans="1:21" x14ac:dyDescent="0.25">
      <c r="A12" t="s">
        <v>46</v>
      </c>
      <c r="B12">
        <f>SUM(B8:B11)</f>
        <v>22257</v>
      </c>
      <c r="C12">
        <f t="shared" ref="C12:U12" si="1">SUM(C8:C11)</f>
        <v>0</v>
      </c>
      <c r="D12">
        <f t="shared" si="1"/>
        <v>48995</v>
      </c>
      <c r="E12">
        <f t="shared" si="1"/>
        <v>232368</v>
      </c>
      <c r="F12">
        <f t="shared" si="1"/>
        <v>0</v>
      </c>
      <c r="G12">
        <f t="shared" si="1"/>
        <v>1241872</v>
      </c>
      <c r="H12">
        <f t="shared" si="1"/>
        <v>495721</v>
      </c>
      <c r="I12">
        <f t="shared" si="1"/>
        <v>26910</v>
      </c>
      <c r="J12">
        <f>SUM(J8:J11)</f>
        <v>252</v>
      </c>
      <c r="K12">
        <f t="shared" si="1"/>
        <v>0</v>
      </c>
      <c r="L12">
        <f t="shared" si="1"/>
        <v>58135</v>
      </c>
      <c r="M12">
        <f t="shared" si="1"/>
        <v>0</v>
      </c>
      <c r="N12">
        <f t="shared" si="1"/>
        <v>142568</v>
      </c>
      <c r="O12">
        <f t="shared" si="1"/>
        <v>296024</v>
      </c>
      <c r="P12">
        <f t="shared" si="1"/>
        <v>1227363</v>
      </c>
      <c r="Q12">
        <f t="shared" si="1"/>
        <v>1253948</v>
      </c>
      <c r="R12">
        <f t="shared" si="1"/>
        <v>155664</v>
      </c>
      <c r="S12">
        <f t="shared" si="1"/>
        <v>14</v>
      </c>
      <c r="T12">
        <f t="shared" si="1"/>
        <v>214333</v>
      </c>
      <c r="U12">
        <f t="shared" si="1"/>
        <v>5416424</v>
      </c>
    </row>
    <row r="14" spans="1:21" x14ac:dyDescent="0.25">
      <c r="A14" t="s">
        <v>41</v>
      </c>
      <c r="B14" t="s">
        <v>2</v>
      </c>
      <c r="C14" t="s">
        <v>1</v>
      </c>
      <c r="D14" t="s">
        <v>3</v>
      </c>
      <c r="E14" t="s">
        <v>4</v>
      </c>
      <c r="F14" t="s">
        <v>118</v>
      </c>
      <c r="G14" t="s">
        <v>6</v>
      </c>
      <c r="H14" t="s">
        <v>7</v>
      </c>
      <c r="I14" t="s">
        <v>8</v>
      </c>
      <c r="J14" t="s">
        <v>9</v>
      </c>
      <c r="K14" t="s">
        <v>10</v>
      </c>
      <c r="L14" t="s">
        <v>11</v>
      </c>
      <c r="M14" t="s">
        <v>117</v>
      </c>
      <c r="N14" t="s">
        <v>12</v>
      </c>
      <c r="O14" t="s">
        <v>13</v>
      </c>
      <c r="P14" t="s">
        <v>72</v>
      </c>
      <c r="Q14" t="s">
        <v>111</v>
      </c>
      <c r="R14" t="s">
        <v>32</v>
      </c>
      <c r="S14" t="s">
        <v>14</v>
      </c>
      <c r="T14" t="s">
        <v>15</v>
      </c>
      <c r="U14" t="s">
        <v>17</v>
      </c>
    </row>
    <row r="15" spans="1:21" x14ac:dyDescent="0.25">
      <c r="A15" t="s">
        <v>121</v>
      </c>
      <c r="B15">
        <v>0</v>
      </c>
      <c r="C15">
        <v>0</v>
      </c>
      <c r="D15">
        <v>5995</v>
      </c>
      <c r="E15">
        <v>9456</v>
      </c>
      <c r="F15">
        <v>0</v>
      </c>
      <c r="G15">
        <v>0</v>
      </c>
      <c r="H15">
        <v>0</v>
      </c>
      <c r="I15">
        <v>0</v>
      </c>
      <c r="J15">
        <v>7710</v>
      </c>
      <c r="K15">
        <v>0</v>
      </c>
      <c r="L15">
        <v>0</v>
      </c>
      <c r="M15">
        <v>0</v>
      </c>
      <c r="N15">
        <v>62076</v>
      </c>
      <c r="O15">
        <v>0</v>
      </c>
      <c r="P15">
        <v>26517</v>
      </c>
      <c r="Q15">
        <v>48995</v>
      </c>
      <c r="R15">
        <v>29616</v>
      </c>
      <c r="S15">
        <v>0</v>
      </c>
      <c r="T15">
        <v>7326</v>
      </c>
      <c r="U15">
        <f>SUM(B15:T15)</f>
        <v>197691</v>
      </c>
    </row>
    <row r="16" spans="1:21" x14ac:dyDescent="0.25">
      <c r="A16" t="s">
        <v>120</v>
      </c>
      <c r="B16">
        <v>0</v>
      </c>
      <c r="C16">
        <v>0</v>
      </c>
      <c r="D16">
        <v>0</v>
      </c>
      <c r="E16">
        <v>0</v>
      </c>
      <c r="F16">
        <v>0</v>
      </c>
      <c r="G16">
        <v>296394</v>
      </c>
      <c r="H16">
        <v>0</v>
      </c>
      <c r="I16">
        <v>0</v>
      </c>
      <c r="J16">
        <v>3464</v>
      </c>
      <c r="K16">
        <v>0</v>
      </c>
      <c r="L16">
        <v>0</v>
      </c>
      <c r="M16">
        <v>0</v>
      </c>
      <c r="N16">
        <v>20014</v>
      </c>
      <c r="O16">
        <v>0</v>
      </c>
      <c r="P16">
        <v>163799</v>
      </c>
      <c r="Q16">
        <v>0</v>
      </c>
      <c r="R16">
        <v>0</v>
      </c>
      <c r="S16">
        <v>0</v>
      </c>
      <c r="T16">
        <v>68370</v>
      </c>
      <c r="U16">
        <f t="shared" ref="U16:U18" si="2">SUM(B16:T16)</f>
        <v>552041</v>
      </c>
    </row>
    <row r="17" spans="1:21" x14ac:dyDescent="0.25">
      <c r="A17" t="s">
        <v>44</v>
      </c>
      <c r="B17">
        <v>0</v>
      </c>
      <c r="C17">
        <v>0</v>
      </c>
      <c r="D17">
        <v>77570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18483</v>
      </c>
      <c r="O17">
        <v>0</v>
      </c>
      <c r="P17">
        <v>36897</v>
      </c>
      <c r="Q17">
        <v>33492</v>
      </c>
      <c r="R17">
        <v>5200</v>
      </c>
      <c r="S17">
        <v>0</v>
      </c>
      <c r="U17">
        <f t="shared" si="2"/>
        <v>171642</v>
      </c>
    </row>
    <row r="18" spans="1:21" x14ac:dyDescent="0.25">
      <c r="A18" t="s">
        <v>45</v>
      </c>
      <c r="B18">
        <v>0</v>
      </c>
      <c r="C18">
        <v>0</v>
      </c>
      <c r="D18">
        <v>7244</v>
      </c>
      <c r="E18">
        <v>0</v>
      </c>
      <c r="F18">
        <v>0</v>
      </c>
      <c r="G18">
        <v>0</v>
      </c>
      <c r="H18">
        <v>229885</v>
      </c>
      <c r="I18">
        <v>45089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17903</v>
      </c>
      <c r="S18">
        <v>0</v>
      </c>
      <c r="U18">
        <f t="shared" si="2"/>
        <v>300121</v>
      </c>
    </row>
    <row r="19" spans="1:21" x14ac:dyDescent="0.25">
      <c r="A19" t="s">
        <v>119</v>
      </c>
      <c r="B19">
        <f>SUM(B15:B18)</f>
        <v>0</v>
      </c>
      <c r="C19">
        <f t="shared" ref="C19:T19" si="3">SUM(C15:C18)</f>
        <v>0</v>
      </c>
      <c r="D19">
        <f t="shared" si="3"/>
        <v>90809</v>
      </c>
      <c r="E19">
        <f t="shared" si="3"/>
        <v>9456</v>
      </c>
      <c r="F19">
        <f t="shared" si="3"/>
        <v>0</v>
      </c>
      <c r="G19">
        <f t="shared" si="3"/>
        <v>296394</v>
      </c>
      <c r="H19">
        <f t="shared" si="3"/>
        <v>229885</v>
      </c>
      <c r="I19">
        <f t="shared" si="3"/>
        <v>45089</v>
      </c>
      <c r="J19">
        <f t="shared" si="3"/>
        <v>11174</v>
      </c>
      <c r="K19">
        <f t="shared" si="3"/>
        <v>0</v>
      </c>
      <c r="L19">
        <f t="shared" si="3"/>
        <v>0</v>
      </c>
      <c r="M19">
        <f t="shared" si="3"/>
        <v>0</v>
      </c>
      <c r="N19">
        <f>SUM(N15:N18)</f>
        <v>100573</v>
      </c>
      <c r="O19">
        <f t="shared" si="3"/>
        <v>0</v>
      </c>
      <c r="P19">
        <f t="shared" si="3"/>
        <v>227213</v>
      </c>
      <c r="Q19">
        <f t="shared" si="3"/>
        <v>82487</v>
      </c>
      <c r="R19">
        <f t="shared" si="3"/>
        <v>52719</v>
      </c>
      <c r="S19">
        <f t="shared" si="3"/>
        <v>0</v>
      </c>
      <c r="T19">
        <f t="shared" si="3"/>
        <v>75696</v>
      </c>
      <c r="U19">
        <f t="shared" ref="U19" si="4">SUM(U15:U18)</f>
        <v>1221495</v>
      </c>
    </row>
    <row r="21" spans="1:21" x14ac:dyDescent="0.25">
      <c r="A21" t="s">
        <v>42</v>
      </c>
      <c r="B21" t="s">
        <v>2</v>
      </c>
      <c r="C21" t="s">
        <v>1</v>
      </c>
      <c r="D21" t="s">
        <v>3</v>
      </c>
      <c r="E21" t="s">
        <v>4</v>
      </c>
      <c r="F21" t="s">
        <v>118</v>
      </c>
      <c r="G21" t="s">
        <v>6</v>
      </c>
      <c r="H21" t="s">
        <v>7</v>
      </c>
      <c r="I21" t="s">
        <v>8</v>
      </c>
      <c r="J21" t="s">
        <v>9</v>
      </c>
      <c r="K21" t="s">
        <v>10</v>
      </c>
      <c r="L21" t="s">
        <v>11</v>
      </c>
      <c r="M21" t="s">
        <v>117</v>
      </c>
      <c r="N21" t="s">
        <v>12</v>
      </c>
      <c r="O21" t="s">
        <v>13</v>
      </c>
      <c r="P21" t="s">
        <v>72</v>
      </c>
      <c r="Q21" t="s">
        <v>111</v>
      </c>
      <c r="R21" t="s">
        <v>32</v>
      </c>
      <c r="S21" t="s">
        <v>14</v>
      </c>
      <c r="T21" t="s">
        <v>15</v>
      </c>
      <c r="U21" t="s">
        <v>17</v>
      </c>
    </row>
    <row r="22" spans="1:21" x14ac:dyDescent="0.25">
      <c r="A22" t="s">
        <v>39</v>
      </c>
      <c r="B22">
        <v>0</v>
      </c>
      <c r="C22">
        <v>0</v>
      </c>
      <c r="D22">
        <v>0</v>
      </c>
      <c r="E22">
        <v>0</v>
      </c>
      <c r="F22">
        <v>0</v>
      </c>
      <c r="G22">
        <v>551295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324</v>
      </c>
      <c r="O22">
        <v>0</v>
      </c>
      <c r="P22">
        <v>30371</v>
      </c>
      <c r="Q22">
        <v>13081</v>
      </c>
      <c r="R22">
        <v>0</v>
      </c>
      <c r="S22">
        <v>0</v>
      </c>
      <c r="T22">
        <v>4108</v>
      </c>
      <c r="U22">
        <f>SUM(B22:T22)</f>
        <v>599179</v>
      </c>
    </row>
    <row r="23" spans="1:21" x14ac:dyDescent="0.25">
      <c r="A23" t="s">
        <v>47</v>
      </c>
      <c r="B23">
        <v>0</v>
      </c>
      <c r="C23">
        <v>0</v>
      </c>
      <c r="D23">
        <v>0</v>
      </c>
      <c r="E23">
        <v>0</v>
      </c>
      <c r="F23">
        <v>0</v>
      </c>
      <c r="G23">
        <v>565675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3744</v>
      </c>
      <c r="O23">
        <v>0</v>
      </c>
      <c r="P23">
        <v>29576</v>
      </c>
      <c r="Q23">
        <v>11840</v>
      </c>
      <c r="R23">
        <v>0</v>
      </c>
      <c r="S23">
        <v>0</v>
      </c>
      <c r="U23">
        <f>SUM(B23:T23)</f>
        <v>610835</v>
      </c>
    </row>
    <row r="24" spans="1:21" x14ac:dyDescent="0.25">
      <c r="A24" t="s">
        <v>116</v>
      </c>
      <c r="B24">
        <f t="shared" ref="B24:U24" si="5">SUM(B22:B23)</f>
        <v>0</v>
      </c>
      <c r="C24">
        <f t="shared" si="5"/>
        <v>0</v>
      </c>
      <c r="D24">
        <f t="shared" si="5"/>
        <v>0</v>
      </c>
      <c r="E24">
        <f t="shared" si="5"/>
        <v>0</v>
      </c>
      <c r="F24">
        <f t="shared" si="5"/>
        <v>0</v>
      </c>
      <c r="G24">
        <f t="shared" si="5"/>
        <v>1116970</v>
      </c>
      <c r="H24">
        <f t="shared" si="5"/>
        <v>0</v>
      </c>
      <c r="I24">
        <f t="shared" si="5"/>
        <v>0</v>
      </c>
      <c r="J24">
        <f>SUM(J22:J23)</f>
        <v>0</v>
      </c>
      <c r="K24">
        <f t="shared" si="5"/>
        <v>0</v>
      </c>
      <c r="L24">
        <f t="shared" si="5"/>
        <v>0</v>
      </c>
      <c r="M24">
        <f t="shared" si="5"/>
        <v>0</v>
      </c>
      <c r="N24">
        <f t="shared" si="5"/>
        <v>4068</v>
      </c>
      <c r="O24">
        <f t="shared" si="5"/>
        <v>0</v>
      </c>
      <c r="P24">
        <f t="shared" si="5"/>
        <v>59947</v>
      </c>
      <c r="Q24">
        <f t="shared" si="5"/>
        <v>24921</v>
      </c>
      <c r="R24">
        <f t="shared" si="5"/>
        <v>0</v>
      </c>
      <c r="S24">
        <f t="shared" si="5"/>
        <v>0</v>
      </c>
      <c r="T24">
        <f t="shared" si="5"/>
        <v>4108</v>
      </c>
      <c r="U24">
        <f t="shared" si="5"/>
        <v>1210014</v>
      </c>
    </row>
    <row r="26" spans="1:21" x14ac:dyDescent="0.25">
      <c r="A26" t="s">
        <v>113</v>
      </c>
      <c r="B26">
        <f>B12+B19+B24</f>
        <v>22257</v>
      </c>
      <c r="C26">
        <f t="shared" ref="C26:T26" si="6">C12+C19+C24</f>
        <v>0</v>
      </c>
      <c r="D26">
        <f t="shared" si="6"/>
        <v>139804</v>
      </c>
      <c r="E26">
        <f t="shared" si="6"/>
        <v>241824</v>
      </c>
      <c r="F26">
        <f t="shared" si="6"/>
        <v>0</v>
      </c>
      <c r="G26">
        <f t="shared" si="6"/>
        <v>2655236</v>
      </c>
      <c r="H26">
        <f t="shared" si="6"/>
        <v>725606</v>
      </c>
      <c r="I26">
        <f t="shared" si="6"/>
        <v>71999</v>
      </c>
      <c r="J26">
        <f t="shared" si="6"/>
        <v>11426</v>
      </c>
      <c r="K26">
        <f t="shared" si="6"/>
        <v>0</v>
      </c>
      <c r="L26">
        <f t="shared" si="6"/>
        <v>58135</v>
      </c>
      <c r="M26">
        <f t="shared" si="6"/>
        <v>0</v>
      </c>
      <c r="N26">
        <f t="shared" si="6"/>
        <v>247209</v>
      </c>
      <c r="O26">
        <f t="shared" si="6"/>
        <v>296024</v>
      </c>
      <c r="P26">
        <f t="shared" si="6"/>
        <v>1514523</v>
      </c>
      <c r="Q26">
        <f t="shared" si="6"/>
        <v>1361356</v>
      </c>
      <c r="R26">
        <f t="shared" si="6"/>
        <v>208383</v>
      </c>
      <c r="S26">
        <f t="shared" si="6"/>
        <v>14</v>
      </c>
      <c r="T26">
        <f t="shared" si="6"/>
        <v>294137</v>
      </c>
      <c r="U26">
        <f>U12+U19+U24</f>
        <v>7847933</v>
      </c>
    </row>
    <row r="27" spans="1:21" x14ac:dyDescent="0.25">
      <c r="A27" t="s">
        <v>60</v>
      </c>
    </row>
    <row r="28" spans="1:21" x14ac:dyDescent="0.25">
      <c r="A28" t="s">
        <v>115</v>
      </c>
    </row>
    <row r="37" spans="1:5" x14ac:dyDescent="0.25">
      <c r="A37" t="s">
        <v>114</v>
      </c>
    </row>
    <row r="38" spans="1:5" x14ac:dyDescent="0.25">
      <c r="A38" t="s">
        <v>139</v>
      </c>
    </row>
    <row r="40" spans="1:5" ht="30" customHeight="1" x14ac:dyDescent="0.25">
      <c r="A40" t="s">
        <v>43</v>
      </c>
      <c r="B40">
        <v>2025</v>
      </c>
      <c r="C40">
        <v>2026</v>
      </c>
      <c r="D40" t="s">
        <v>56</v>
      </c>
      <c r="E40" t="s">
        <v>64</v>
      </c>
    </row>
    <row r="41" spans="1:5" x14ac:dyDescent="0.25">
      <c r="A41" t="s">
        <v>67</v>
      </c>
      <c r="B41">
        <v>646043</v>
      </c>
      <c r="C41">
        <v>748784</v>
      </c>
      <c r="D41">
        <f>C41-B41</f>
        <v>102741</v>
      </c>
      <c r="E41">
        <f>D41/B41</f>
        <v>0.1590312099968578</v>
      </c>
    </row>
    <row r="42" spans="1:5" x14ac:dyDescent="0.25">
      <c r="A42" t="s">
        <v>65</v>
      </c>
      <c r="B42">
        <v>1587825</v>
      </c>
      <c r="C42">
        <v>1548590</v>
      </c>
      <c r="D42">
        <f>C42-B42</f>
        <v>-39235</v>
      </c>
      <c r="E42">
        <f>D42/B42</f>
        <v>-2.470990190984523E-2</v>
      </c>
    </row>
    <row r="43" spans="1:5" x14ac:dyDescent="0.25">
      <c r="A43" t="s">
        <v>44</v>
      </c>
      <c r="B43">
        <v>2189253</v>
      </c>
      <c r="C43">
        <v>1283892</v>
      </c>
      <c r="D43">
        <f>C43-B43</f>
        <v>-905361</v>
      </c>
      <c r="E43">
        <f>D43/B43</f>
        <v>-0.41354790880725067</v>
      </c>
    </row>
    <row r="44" spans="1:5" x14ac:dyDescent="0.25">
      <c r="A44" t="s">
        <v>45</v>
      </c>
      <c r="B44">
        <v>2123242</v>
      </c>
      <c r="C44">
        <v>1835158</v>
      </c>
      <c r="D44">
        <f>C44-B44</f>
        <v>-288084</v>
      </c>
      <c r="E44">
        <f>D44/B44</f>
        <v>-0.13568118942635837</v>
      </c>
    </row>
    <row r="45" spans="1:5" x14ac:dyDescent="0.25">
      <c r="A45" t="s">
        <v>46</v>
      </c>
      <c r="B45">
        <f>SUM(B41:B44)</f>
        <v>6546363</v>
      </c>
      <c r="C45">
        <f>SUM(C41:C44)</f>
        <v>5416424</v>
      </c>
      <c r="D45">
        <f>SUM(D41:D44)</f>
        <v>-1129939</v>
      </c>
      <c r="E45">
        <f>D45/B45</f>
        <v>-0.1726056132237091</v>
      </c>
    </row>
    <row r="47" spans="1:5" ht="26.25" customHeight="1" x14ac:dyDescent="0.25">
      <c r="A47" t="s">
        <v>41</v>
      </c>
      <c r="B47">
        <v>2025</v>
      </c>
      <c r="C47">
        <v>2026</v>
      </c>
      <c r="D47" t="s">
        <v>56</v>
      </c>
      <c r="E47" t="s">
        <v>64</v>
      </c>
    </row>
    <row r="48" spans="1:5" x14ac:dyDescent="0.25">
      <c r="A48" t="s">
        <v>66</v>
      </c>
      <c r="B48">
        <v>233057</v>
      </c>
      <c r="C48">
        <v>197691</v>
      </c>
      <c r="D48">
        <f>C48-B48</f>
        <v>-35366</v>
      </c>
      <c r="E48">
        <f>D48/B48</f>
        <v>-0.15174828475437338</v>
      </c>
    </row>
    <row r="49" spans="1:5" x14ac:dyDescent="0.25">
      <c r="A49" t="s">
        <v>65</v>
      </c>
      <c r="B49">
        <v>614979</v>
      </c>
      <c r="C49">
        <v>552041</v>
      </c>
      <c r="D49">
        <f>C49-B49</f>
        <v>-62938</v>
      </c>
      <c r="E49">
        <f>D49/B49</f>
        <v>-0.10234170597695205</v>
      </c>
    </row>
    <row r="50" spans="1:5" x14ac:dyDescent="0.25">
      <c r="A50" t="s">
        <v>90</v>
      </c>
      <c r="B50">
        <v>207209</v>
      </c>
      <c r="C50">
        <v>171642</v>
      </c>
      <c r="D50">
        <f>C50-B50</f>
        <v>-35567</v>
      </c>
      <c r="E50">
        <f>D50/B50</f>
        <v>-0.17164794965469646</v>
      </c>
    </row>
    <row r="51" spans="1:5" x14ac:dyDescent="0.25">
      <c r="A51" t="s">
        <v>89</v>
      </c>
      <c r="B51">
        <v>441472</v>
      </c>
      <c r="C51">
        <v>300121</v>
      </c>
      <c r="D51">
        <f>C51-B51</f>
        <v>-141351</v>
      </c>
      <c r="E51">
        <f>D51/B51</f>
        <v>-0.3201811213395187</v>
      </c>
    </row>
    <row r="52" spans="1:5" x14ac:dyDescent="0.25">
      <c r="A52" t="s">
        <v>55</v>
      </c>
      <c r="B52">
        <f>SUM(B48:B51)</f>
        <v>1496717</v>
      </c>
      <c r="C52">
        <f>SUM(C48:C51)</f>
        <v>1221495</v>
      </c>
      <c r="D52">
        <f>SUM(D48:D51)</f>
        <v>-275222</v>
      </c>
      <c r="E52">
        <f>D52/B52</f>
        <v>-0.1838837936630639</v>
      </c>
    </row>
    <row r="54" spans="1:5" ht="24" customHeight="1" x14ac:dyDescent="0.25">
      <c r="A54" t="s">
        <v>42</v>
      </c>
      <c r="B54">
        <v>2025</v>
      </c>
      <c r="C54">
        <v>2026</v>
      </c>
      <c r="D54" t="s">
        <v>56</v>
      </c>
      <c r="E54" t="s">
        <v>64</v>
      </c>
    </row>
    <row r="55" spans="1:5" x14ac:dyDescent="0.25">
      <c r="A55" t="s">
        <v>39</v>
      </c>
      <c r="B55">
        <v>804498</v>
      </c>
      <c r="C55">
        <v>599179</v>
      </c>
      <c r="D55">
        <f>C55-B55</f>
        <v>-205319</v>
      </c>
      <c r="E55">
        <f>D55/B55</f>
        <v>-0.25521381035129981</v>
      </c>
    </row>
    <row r="56" spans="1:5" x14ac:dyDescent="0.25">
      <c r="A56" t="s">
        <v>47</v>
      </c>
      <c r="B56">
        <v>579652</v>
      </c>
      <c r="C56">
        <v>610835</v>
      </c>
      <c r="D56">
        <f>C56-B56</f>
        <v>31183</v>
      </c>
      <c r="E56">
        <f>D56/B56</f>
        <v>5.3796070745895812E-2</v>
      </c>
    </row>
    <row r="57" spans="1:5" x14ac:dyDescent="0.25">
      <c r="A57" t="s">
        <v>54</v>
      </c>
      <c r="B57">
        <f>SUM(B55:B56)</f>
        <v>1384150</v>
      </c>
      <c r="C57">
        <f>SUM(C55:C56)</f>
        <v>1210014</v>
      </c>
      <c r="D57">
        <f>SUM(D55:D56)</f>
        <v>-174136</v>
      </c>
      <c r="E57">
        <f>D57/B57</f>
        <v>-0.12580717407795397</v>
      </c>
    </row>
    <row r="59" spans="1:5" x14ac:dyDescent="0.25">
      <c r="A59" t="s">
        <v>102</v>
      </c>
      <c r="B59">
        <f>B45+B52+B57</f>
        <v>9427230</v>
      </c>
      <c r="C59">
        <f>C45+C52+C57</f>
        <v>7847933</v>
      </c>
      <c r="D59">
        <f>D45+D52+D57</f>
        <v>-1579297</v>
      </c>
      <c r="E59">
        <f>D59/B59</f>
        <v>-0.16752503121277407</v>
      </c>
    </row>
    <row r="60" spans="1:5" x14ac:dyDescent="0.25">
      <c r="A60" t="s">
        <v>60</v>
      </c>
    </row>
    <row r="61" spans="1:5" x14ac:dyDescent="0.25">
      <c r="A61" t="s">
        <v>185</v>
      </c>
    </row>
    <row r="63" spans="1:5" ht="15" customHeight="1" x14ac:dyDescent="0.25">
      <c r="A63" t="s">
        <v>91</v>
      </c>
    </row>
    <row r="64" spans="1:5" ht="15" customHeight="1" x14ac:dyDescent="0.25">
      <c r="A64" t="s">
        <v>140</v>
      </c>
    </row>
    <row r="65" spans="1:5" x14ac:dyDescent="0.25">
      <c r="B65">
        <v>2025</v>
      </c>
      <c r="C65">
        <v>2026</v>
      </c>
      <c r="D65" t="s">
        <v>75</v>
      </c>
      <c r="E65" t="s">
        <v>74</v>
      </c>
    </row>
    <row r="66" spans="1:5" x14ac:dyDescent="0.25">
      <c r="A66" t="s">
        <v>1</v>
      </c>
      <c r="B66">
        <v>0</v>
      </c>
      <c r="C66">
        <v>0</v>
      </c>
      <c r="D66">
        <f>C66-B66</f>
        <v>0</v>
      </c>
      <c r="E66">
        <v>0</v>
      </c>
    </row>
    <row r="67" spans="1:5" x14ac:dyDescent="0.25">
      <c r="A67" t="s">
        <v>2</v>
      </c>
      <c r="B67">
        <v>23432</v>
      </c>
      <c r="C67">
        <v>22257</v>
      </c>
      <c r="D67">
        <f t="shared" ref="D67:D81" si="7">C67-B67</f>
        <v>-1175</v>
      </c>
      <c r="E67">
        <f t="shared" ref="E67:E75" si="8">D67/B67</f>
        <v>-5.0145100716968247E-2</v>
      </c>
    </row>
    <row r="68" spans="1:5" x14ac:dyDescent="0.25">
      <c r="A68" t="s">
        <v>3</v>
      </c>
      <c r="B68">
        <v>152835</v>
      </c>
      <c r="C68">
        <v>139804</v>
      </c>
      <c r="D68">
        <f t="shared" si="7"/>
        <v>-13031</v>
      </c>
      <c r="E68">
        <f t="shared" si="8"/>
        <v>-8.5261883730820817E-2</v>
      </c>
    </row>
    <row r="69" spans="1:5" x14ac:dyDescent="0.25">
      <c r="A69" t="s">
        <v>4</v>
      </c>
      <c r="B69">
        <v>450434</v>
      </c>
      <c r="C69">
        <v>241824</v>
      </c>
      <c r="D69">
        <f t="shared" si="7"/>
        <v>-208610</v>
      </c>
      <c r="E69">
        <f t="shared" si="8"/>
        <v>-0.4631311135482668</v>
      </c>
    </row>
    <row r="70" spans="1:5" x14ac:dyDescent="0.25">
      <c r="A70" t="s">
        <v>6</v>
      </c>
      <c r="B70">
        <v>2748492</v>
      </c>
      <c r="C70">
        <v>2655236</v>
      </c>
      <c r="D70">
        <f t="shared" si="7"/>
        <v>-93256</v>
      </c>
      <c r="E70">
        <f t="shared" si="8"/>
        <v>-3.3929878638904537E-2</v>
      </c>
    </row>
    <row r="71" spans="1:5" x14ac:dyDescent="0.25">
      <c r="A71" t="s">
        <v>7</v>
      </c>
      <c r="B71">
        <v>840669</v>
      </c>
      <c r="C71">
        <v>725606</v>
      </c>
      <c r="D71">
        <f t="shared" si="7"/>
        <v>-115063</v>
      </c>
      <c r="E71">
        <f t="shared" si="8"/>
        <v>-0.1368707541255833</v>
      </c>
    </row>
    <row r="72" spans="1:5" x14ac:dyDescent="0.25">
      <c r="A72" t="s">
        <v>8</v>
      </c>
      <c r="B72">
        <v>80784</v>
      </c>
      <c r="C72">
        <v>71999</v>
      </c>
      <c r="D72">
        <f t="shared" si="7"/>
        <v>-8785</v>
      </c>
      <c r="E72">
        <f t="shared" si="8"/>
        <v>-0.10874678154089919</v>
      </c>
    </row>
    <row r="73" spans="1:5" x14ac:dyDescent="0.25">
      <c r="A73" t="s">
        <v>9</v>
      </c>
      <c r="B73">
        <v>115261</v>
      </c>
      <c r="C73">
        <v>11426</v>
      </c>
      <c r="D73">
        <f t="shared" si="7"/>
        <v>-103835</v>
      </c>
      <c r="E73">
        <f t="shared" si="8"/>
        <v>-0.90086846374749485</v>
      </c>
    </row>
    <row r="74" spans="1:5" x14ac:dyDescent="0.25">
      <c r="A74" t="s">
        <v>11</v>
      </c>
      <c r="B74">
        <v>62953</v>
      </c>
      <c r="C74">
        <v>58135</v>
      </c>
      <c r="D74">
        <f t="shared" si="7"/>
        <v>-4818</v>
      </c>
      <c r="E74">
        <f t="shared" si="8"/>
        <v>-7.653328673772497E-2</v>
      </c>
    </row>
    <row r="75" spans="1:5" x14ac:dyDescent="0.25">
      <c r="A75" t="s">
        <v>12</v>
      </c>
      <c r="B75">
        <v>402979</v>
      </c>
      <c r="C75">
        <v>247209</v>
      </c>
      <c r="D75">
        <f t="shared" si="7"/>
        <v>-155770</v>
      </c>
      <c r="E75">
        <f t="shared" si="8"/>
        <v>-0.38654619719637995</v>
      </c>
    </row>
    <row r="76" spans="1:5" x14ac:dyDescent="0.25">
      <c r="A76" t="s">
        <v>111</v>
      </c>
      <c r="B76">
        <v>1785910</v>
      </c>
      <c r="C76">
        <v>1361356</v>
      </c>
      <c r="D76">
        <f t="shared" si="7"/>
        <v>-424554</v>
      </c>
    </row>
    <row r="77" spans="1:5" x14ac:dyDescent="0.25">
      <c r="A77" t="s">
        <v>94</v>
      </c>
      <c r="B77">
        <v>1770299</v>
      </c>
      <c r="C77">
        <v>1514523</v>
      </c>
      <c r="D77">
        <f t="shared" si="7"/>
        <v>-255776</v>
      </c>
      <c r="E77">
        <f>D77/B77</f>
        <v>-0.1444818078753928</v>
      </c>
    </row>
    <row r="78" spans="1:5" x14ac:dyDescent="0.25">
      <c r="A78" t="s">
        <v>13</v>
      </c>
      <c r="B78">
        <v>365462</v>
      </c>
      <c r="C78">
        <v>296024</v>
      </c>
      <c r="D78">
        <f t="shared" si="7"/>
        <v>-69438</v>
      </c>
      <c r="E78">
        <f>D78/B78</f>
        <v>-0.19000060197777061</v>
      </c>
    </row>
    <row r="79" spans="1:5" x14ac:dyDescent="0.25">
      <c r="A79" t="s">
        <v>32</v>
      </c>
      <c r="B79">
        <v>286902</v>
      </c>
      <c r="C79">
        <v>208383</v>
      </c>
      <c r="D79">
        <f t="shared" si="7"/>
        <v>-78519</v>
      </c>
      <c r="E79">
        <f>D79/B79</f>
        <v>-0.27367881715707804</v>
      </c>
    </row>
    <row r="80" spans="1:5" x14ac:dyDescent="0.25">
      <c r="A80" t="s">
        <v>14</v>
      </c>
      <c r="B80">
        <v>10</v>
      </c>
      <c r="C80">
        <v>14</v>
      </c>
      <c r="D80">
        <f t="shared" si="7"/>
        <v>4</v>
      </c>
      <c r="E80">
        <v>1</v>
      </c>
    </row>
    <row r="81" spans="1:5" x14ac:dyDescent="0.25">
      <c r="A81" t="s">
        <v>15</v>
      </c>
      <c r="B81">
        <v>340808</v>
      </c>
      <c r="C81">
        <v>294137</v>
      </c>
      <c r="D81">
        <f t="shared" si="7"/>
        <v>-46671</v>
      </c>
      <c r="E81">
        <f>D81/B81</f>
        <v>-0.13694220792939132</v>
      </c>
    </row>
    <row r="82" spans="1:5" x14ac:dyDescent="0.25">
      <c r="A82" t="s">
        <v>113</v>
      </c>
      <c r="B82">
        <f>SUM(B66:B81)</f>
        <v>9427230</v>
      </c>
      <c r="C82">
        <f>SUM(C66:C81)</f>
        <v>7847933</v>
      </c>
      <c r="D82">
        <f>C82-B82</f>
        <v>-1579297</v>
      </c>
      <c r="E82">
        <f>D82/B82</f>
        <v>-0.16752503121277407</v>
      </c>
    </row>
    <row r="83" spans="1:5" x14ac:dyDescent="0.25">
      <c r="A83" t="s">
        <v>60</v>
      </c>
    </row>
    <row r="84" spans="1:5" x14ac:dyDescent="0.25">
      <c r="A84" t="s">
        <v>186</v>
      </c>
    </row>
    <row r="93" spans="1:5" x14ac:dyDescent="0.25">
      <c r="A93" t="s">
        <v>141</v>
      </c>
    </row>
    <row r="94" spans="1:5" ht="15" customHeight="1" x14ac:dyDescent="0.25"/>
    <row r="95" spans="1:5" x14ac:dyDescent="0.25">
      <c r="A95" t="s">
        <v>76</v>
      </c>
      <c r="B95">
        <v>2025</v>
      </c>
      <c r="C95">
        <v>2026</v>
      </c>
      <c r="D95" t="s">
        <v>95</v>
      </c>
      <c r="E95" t="s">
        <v>74</v>
      </c>
    </row>
    <row r="96" spans="1:5" x14ac:dyDescent="0.25">
      <c r="A96" t="s">
        <v>43</v>
      </c>
      <c r="B96">
        <v>6546363</v>
      </c>
      <c r="C96">
        <v>5416424</v>
      </c>
      <c r="D96">
        <f>C96-B96</f>
        <v>-1129939</v>
      </c>
      <c r="E96">
        <f>D96/B96</f>
        <v>-0.1726056132237091</v>
      </c>
    </row>
    <row r="97" spans="1:5" x14ac:dyDescent="0.25">
      <c r="A97" t="s">
        <v>50</v>
      </c>
      <c r="B97">
        <v>1496717</v>
      </c>
      <c r="C97">
        <v>1221495</v>
      </c>
      <c r="D97">
        <f>C97-B97</f>
        <v>-275222</v>
      </c>
      <c r="E97">
        <f>D97/B97</f>
        <v>-0.1838837936630639</v>
      </c>
    </row>
    <row r="98" spans="1:5" x14ac:dyDescent="0.25">
      <c r="A98" t="s">
        <v>42</v>
      </c>
      <c r="B98">
        <v>1384150</v>
      </c>
      <c r="C98">
        <v>1210014</v>
      </c>
      <c r="D98">
        <f>C98-B98</f>
        <v>-174136</v>
      </c>
      <c r="E98">
        <f>D98/B98</f>
        <v>-0.12580717407795397</v>
      </c>
    </row>
    <row r="99" spans="1:5" x14ac:dyDescent="0.25">
      <c r="A99" t="s">
        <v>16</v>
      </c>
      <c r="B99">
        <f>SUM(B96:B98)</f>
        <v>9427230</v>
      </c>
      <c r="C99">
        <f>SUM(C96:C98)</f>
        <v>7847933</v>
      </c>
      <c r="D99">
        <f>C99-B99</f>
        <v>-1579297</v>
      </c>
      <c r="E99">
        <f>D99/B99</f>
        <v>-0.16752503121277407</v>
      </c>
    </row>
    <row r="100" spans="1:5" x14ac:dyDescent="0.25">
      <c r="A100" t="s">
        <v>60</v>
      </c>
    </row>
  </sheetData>
  <pageMargins left="0.7" right="0.7" top="0.75" bottom="0.75" header="0.3" footer="0.3"/>
  <pageSetup scale="33" orientation="landscape" r:id="rId1"/>
  <rowBreaks count="1" manualBreakCount="1">
    <brk id="102" max="2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105C9-0411-4A5B-9102-BA4A351C5D25}">
  <sheetPr>
    <tabColor theme="5" tint="0.39997558519241921"/>
  </sheetPr>
  <dimension ref="A1:H109"/>
  <sheetViews>
    <sheetView topLeftCell="A52" zoomScaleNormal="100" workbookViewId="0">
      <selection activeCell="D107" sqref="D107"/>
    </sheetView>
  </sheetViews>
  <sheetFormatPr baseColWidth="10" defaultColWidth="10.85546875" defaultRowHeight="15" x14ac:dyDescent="0.25"/>
  <cols>
    <col min="2" max="2" width="34.7109375" customWidth="1"/>
    <col min="3" max="3" width="17.5703125" customWidth="1"/>
    <col min="4" max="4" width="17" customWidth="1"/>
    <col min="5" max="5" width="17.85546875" customWidth="1"/>
    <col min="6" max="6" width="16" customWidth="1"/>
    <col min="7" max="7" width="17.5703125" customWidth="1"/>
    <col min="8" max="8" width="24.28515625" customWidth="1"/>
  </cols>
  <sheetData>
    <row r="1" spans="2:8" x14ac:dyDescent="0.25">
      <c r="E1" t="s">
        <v>27</v>
      </c>
    </row>
    <row r="2" spans="2:8" x14ac:dyDescent="0.25">
      <c r="E2" t="s">
        <v>88</v>
      </c>
    </row>
    <row r="3" spans="2:8" x14ac:dyDescent="0.25">
      <c r="E3" t="s">
        <v>61</v>
      </c>
    </row>
    <row r="4" spans="2:8" x14ac:dyDescent="0.25">
      <c r="E4" t="s">
        <v>142</v>
      </c>
    </row>
    <row r="5" spans="2:8" x14ac:dyDescent="0.25">
      <c r="B5" t="s">
        <v>34</v>
      </c>
      <c r="C5" t="s">
        <v>6</v>
      </c>
      <c r="D5" t="s">
        <v>9</v>
      </c>
      <c r="E5" t="s">
        <v>12</v>
      </c>
      <c r="F5" t="s">
        <v>125</v>
      </c>
      <c r="G5" t="s">
        <v>15</v>
      </c>
      <c r="H5" t="s">
        <v>17</v>
      </c>
    </row>
    <row r="7" spans="2:8" x14ac:dyDescent="0.25">
      <c r="B7" t="s">
        <v>35</v>
      </c>
      <c r="C7">
        <v>114310.5</v>
      </c>
      <c r="D7">
        <v>170</v>
      </c>
      <c r="E7">
        <v>1419</v>
      </c>
      <c r="F7">
        <v>49919</v>
      </c>
      <c r="G7">
        <v>2250</v>
      </c>
      <c r="H7">
        <f>SUM(C7:G7)</f>
        <v>168068.5</v>
      </c>
    </row>
    <row r="8" spans="2:8" x14ac:dyDescent="0.25">
      <c r="B8" t="s">
        <v>36</v>
      </c>
      <c r="C8">
        <v>9454</v>
      </c>
      <c r="D8">
        <v>1060</v>
      </c>
      <c r="E8">
        <v>1998</v>
      </c>
      <c r="F8">
        <v>6855.25</v>
      </c>
      <c r="G8">
        <v>4607.5</v>
      </c>
      <c r="H8">
        <f>SUM(C8:G8)</f>
        <v>23974.75</v>
      </c>
    </row>
    <row r="9" spans="2:8" x14ac:dyDescent="0.25">
      <c r="B9" t="s">
        <v>127</v>
      </c>
      <c r="C9">
        <f>SUM(C7:C8)</f>
        <v>123764.5</v>
      </c>
      <c r="D9">
        <f>SUM(D7:D8)</f>
        <v>1230</v>
      </c>
      <c r="E9">
        <f>SUM(E7:E8)</f>
        <v>3417</v>
      </c>
      <c r="F9">
        <f>SUM(F7:F8)</f>
        <v>56774.25</v>
      </c>
      <c r="G9">
        <f>SUM(G7:G8)</f>
        <v>6857.5</v>
      </c>
      <c r="H9">
        <f>SUM(C9:G9)</f>
        <v>192043.25</v>
      </c>
    </row>
    <row r="10" spans="2:8" x14ac:dyDescent="0.25">
      <c r="G10" t="s">
        <v>183</v>
      </c>
    </row>
    <row r="11" spans="2:8" x14ac:dyDescent="0.25">
      <c r="B11" t="s">
        <v>37</v>
      </c>
      <c r="C11" t="s">
        <v>6</v>
      </c>
      <c r="D11" t="s">
        <v>9</v>
      </c>
      <c r="E11" t="s">
        <v>12</v>
      </c>
      <c r="F11" t="s">
        <v>125</v>
      </c>
      <c r="G11" t="s">
        <v>15</v>
      </c>
      <c r="H11" t="s">
        <v>17</v>
      </c>
    </row>
    <row r="13" spans="2:8" x14ac:dyDescent="0.25">
      <c r="B13" t="s">
        <v>35</v>
      </c>
      <c r="C13">
        <v>29769.25</v>
      </c>
      <c r="D13">
        <v>1458</v>
      </c>
      <c r="E13">
        <v>4002.5</v>
      </c>
      <c r="F13">
        <v>22763.25</v>
      </c>
      <c r="G13">
        <v>6471</v>
      </c>
      <c r="H13">
        <f>SUM(C13:G13)</f>
        <v>64464</v>
      </c>
    </row>
    <row r="14" spans="2:8" x14ac:dyDescent="0.25">
      <c r="B14" t="s">
        <v>36</v>
      </c>
      <c r="C14">
        <v>102480</v>
      </c>
      <c r="D14">
        <v>239</v>
      </c>
      <c r="E14">
        <v>480.75</v>
      </c>
      <c r="F14">
        <v>33280</v>
      </c>
      <c r="G14">
        <v>0</v>
      </c>
      <c r="H14">
        <f>SUM(C14:G14)</f>
        <v>136479.75</v>
      </c>
    </row>
    <row r="15" spans="2:8" x14ac:dyDescent="0.25">
      <c r="B15" t="s">
        <v>126</v>
      </c>
      <c r="C15">
        <f>SUM(C13:C14)</f>
        <v>132249.25</v>
      </c>
      <c r="D15">
        <f>SUM(D13:D14)</f>
        <v>1697</v>
      </c>
      <c r="E15">
        <f>SUM(E13:E14)</f>
        <v>4483.25</v>
      </c>
      <c r="F15">
        <f>SUM(F13:F14)</f>
        <v>56043.25</v>
      </c>
      <c r="G15">
        <f>SUM(G13:G14)</f>
        <v>6471</v>
      </c>
      <c r="H15">
        <f>SUM(C15:G15)</f>
        <v>200943.75</v>
      </c>
    </row>
    <row r="16" spans="2:8" x14ac:dyDescent="0.25">
      <c r="G16" t="s">
        <v>183</v>
      </c>
    </row>
    <row r="17" spans="2:8" x14ac:dyDescent="0.25">
      <c r="B17" t="s">
        <v>38</v>
      </c>
      <c r="C17" t="s">
        <v>6</v>
      </c>
      <c r="D17" t="s">
        <v>9</v>
      </c>
      <c r="E17" t="s">
        <v>12</v>
      </c>
      <c r="F17" t="s">
        <v>125</v>
      </c>
      <c r="G17" t="s">
        <v>15</v>
      </c>
      <c r="H17" t="s">
        <v>17</v>
      </c>
    </row>
    <row r="19" spans="2:8" x14ac:dyDescent="0.25">
      <c r="B19" t="s">
        <v>35</v>
      </c>
      <c r="C19">
        <v>51114</v>
      </c>
      <c r="D19">
        <v>0</v>
      </c>
      <c r="E19">
        <v>0</v>
      </c>
      <c r="F19">
        <v>5034.75</v>
      </c>
      <c r="G19">
        <v>0</v>
      </c>
      <c r="H19">
        <f>SUM(C19:G19)</f>
        <v>56148.75</v>
      </c>
    </row>
    <row r="20" spans="2:8" x14ac:dyDescent="0.25">
      <c r="B20" t="s">
        <v>36</v>
      </c>
      <c r="C20">
        <v>38529.75</v>
      </c>
      <c r="D20">
        <v>0</v>
      </c>
      <c r="E20">
        <v>0</v>
      </c>
      <c r="F20">
        <v>18</v>
      </c>
      <c r="G20">
        <v>0</v>
      </c>
      <c r="H20">
        <f>SUM(C20:G20)</f>
        <v>38547.75</v>
      </c>
    </row>
    <row r="21" spans="2:8" x14ac:dyDescent="0.25">
      <c r="B21" t="s">
        <v>39</v>
      </c>
      <c r="C21">
        <f t="shared" ref="C21:G21" si="0">SUM(C19:C20)</f>
        <v>89643.75</v>
      </c>
      <c r="D21">
        <f t="shared" si="0"/>
        <v>0</v>
      </c>
      <c r="E21">
        <f t="shared" si="0"/>
        <v>0</v>
      </c>
      <c r="F21">
        <f t="shared" si="0"/>
        <v>5052.75</v>
      </c>
      <c r="G21">
        <f t="shared" si="0"/>
        <v>0</v>
      </c>
      <c r="H21">
        <f>SUM(H19:H20)</f>
        <v>94696.5</v>
      </c>
    </row>
    <row r="22" spans="2:8" x14ac:dyDescent="0.25">
      <c r="B22" t="s">
        <v>35</v>
      </c>
      <c r="C22">
        <v>52265</v>
      </c>
      <c r="D22">
        <v>0</v>
      </c>
      <c r="E22">
        <v>0</v>
      </c>
      <c r="F22">
        <v>3634.75</v>
      </c>
      <c r="G22">
        <v>0</v>
      </c>
      <c r="H22">
        <f>SUM(C22:G22)</f>
        <v>55899.75</v>
      </c>
    </row>
    <row r="23" spans="2:8" x14ac:dyDescent="0.25">
      <c r="B23" t="s">
        <v>36</v>
      </c>
      <c r="C23">
        <v>38645.75</v>
      </c>
      <c r="D23">
        <v>0</v>
      </c>
      <c r="E23">
        <v>0</v>
      </c>
      <c r="F23">
        <v>122</v>
      </c>
      <c r="G23">
        <v>0</v>
      </c>
      <c r="H23">
        <f>SUM(C23:G23)</f>
        <v>38767.75</v>
      </c>
    </row>
    <row r="24" spans="2:8" x14ac:dyDescent="0.25">
      <c r="B24" t="s">
        <v>40</v>
      </c>
      <c r="C24">
        <f>SUM(C22:C23)</f>
        <v>90910.75</v>
      </c>
      <c r="D24">
        <f>SUM(D22:D23)</f>
        <v>0</v>
      </c>
      <c r="E24">
        <f>SUM(E22:E23)</f>
        <v>0</v>
      </c>
      <c r="F24">
        <f>SUM(F22:F23)</f>
        <v>3756.75</v>
      </c>
      <c r="G24">
        <f>SUM(G22:G23)</f>
        <v>0</v>
      </c>
      <c r="H24">
        <f>SUM(C24:G24)</f>
        <v>94667.5</v>
      </c>
    </row>
    <row r="25" spans="2:8" x14ac:dyDescent="0.25">
      <c r="B25" t="s">
        <v>124</v>
      </c>
      <c r="C25">
        <f t="shared" ref="C25:G25" si="1">C21+C24</f>
        <v>180554.5</v>
      </c>
      <c r="D25">
        <f t="shared" si="1"/>
        <v>0</v>
      </c>
      <c r="E25">
        <f t="shared" si="1"/>
        <v>0</v>
      </c>
      <c r="F25">
        <f t="shared" si="1"/>
        <v>8809.5</v>
      </c>
      <c r="G25">
        <f t="shared" si="1"/>
        <v>0</v>
      </c>
      <c r="H25">
        <f>H21+H24</f>
        <v>189364</v>
      </c>
    </row>
    <row r="27" spans="2:8" x14ac:dyDescent="0.25">
      <c r="B27" t="s">
        <v>100</v>
      </c>
      <c r="C27">
        <f>C9+C15+C25</f>
        <v>436568.25</v>
      </c>
      <c r="D27">
        <f t="shared" ref="D27:G27" si="2">D9+D15+D25</f>
        <v>2927</v>
      </c>
      <c r="E27">
        <f t="shared" si="2"/>
        <v>7900.25</v>
      </c>
      <c r="F27">
        <f t="shared" si="2"/>
        <v>121627</v>
      </c>
      <c r="G27">
        <f t="shared" si="2"/>
        <v>13328.5</v>
      </c>
      <c r="H27">
        <f>H9+H15+H25</f>
        <v>582351</v>
      </c>
    </row>
    <row r="28" spans="2:8" x14ac:dyDescent="0.25">
      <c r="B28" t="s">
        <v>71</v>
      </c>
    </row>
    <row r="29" spans="2:8" x14ac:dyDescent="0.25">
      <c r="B29" t="s">
        <v>60</v>
      </c>
    </row>
    <row r="38" spans="1:8" x14ac:dyDescent="0.25">
      <c r="A38" t="s">
        <v>143</v>
      </c>
    </row>
    <row r="40" spans="1:8" x14ac:dyDescent="0.25">
      <c r="B40" t="s">
        <v>87</v>
      </c>
      <c r="C40" t="s">
        <v>6</v>
      </c>
      <c r="D40" t="s">
        <v>9</v>
      </c>
      <c r="E40" t="s">
        <v>12</v>
      </c>
      <c r="F40" t="s">
        <v>72</v>
      </c>
      <c r="G40" t="s">
        <v>15</v>
      </c>
      <c r="H40" t="s">
        <v>16</v>
      </c>
    </row>
    <row r="41" spans="1:8" x14ac:dyDescent="0.25">
      <c r="B41" t="s">
        <v>49</v>
      </c>
      <c r="C41">
        <v>123764.5</v>
      </c>
      <c r="D41">
        <v>1230</v>
      </c>
      <c r="E41">
        <v>3417</v>
      </c>
      <c r="F41">
        <v>56774.25</v>
      </c>
      <c r="G41">
        <v>6857.5</v>
      </c>
      <c r="H41">
        <f>SUM(C41:G41)</f>
        <v>192043.25</v>
      </c>
    </row>
    <row r="42" spans="1:8" x14ac:dyDescent="0.25">
      <c r="B42" t="s">
        <v>50</v>
      </c>
      <c r="C42">
        <v>132249.25</v>
      </c>
      <c r="D42">
        <v>1697</v>
      </c>
      <c r="E42">
        <v>4483.25</v>
      </c>
      <c r="F42">
        <v>56043.25</v>
      </c>
      <c r="G42">
        <v>6471</v>
      </c>
      <c r="H42">
        <f>SUM(C42:G42)</f>
        <v>200943.75</v>
      </c>
    </row>
    <row r="43" spans="1:8" x14ac:dyDescent="0.25">
      <c r="B43" t="s">
        <v>42</v>
      </c>
      <c r="C43">
        <v>180554.5</v>
      </c>
      <c r="D43">
        <v>0</v>
      </c>
      <c r="E43">
        <v>0</v>
      </c>
      <c r="F43">
        <v>8809.5</v>
      </c>
      <c r="G43">
        <v>0</v>
      </c>
      <c r="H43">
        <f>SUM(C43:G43)</f>
        <v>189364</v>
      </c>
    </row>
    <row r="44" spans="1:8" x14ac:dyDescent="0.25">
      <c r="B44" t="s">
        <v>100</v>
      </c>
      <c r="C44">
        <f>SUM(C41:C43)</f>
        <v>436568.25</v>
      </c>
      <c r="D44">
        <f>SUM(D41:D43)</f>
        <v>2927</v>
      </c>
      <c r="E44">
        <f>SUM(E41:E43)</f>
        <v>7900.25</v>
      </c>
      <c r="F44">
        <f>SUM(F41:F43)</f>
        <v>121627</v>
      </c>
      <c r="G44">
        <f>SUM(G41:G43)</f>
        <v>13328.5</v>
      </c>
      <c r="H44">
        <f>SUM(C44:G44)</f>
        <v>582351</v>
      </c>
    </row>
    <row r="45" spans="1:8" x14ac:dyDescent="0.25">
      <c r="B45" t="s">
        <v>60</v>
      </c>
      <c r="G45" t="s">
        <v>184</v>
      </c>
    </row>
    <row r="55" spans="2:6" x14ac:dyDescent="0.25">
      <c r="B55" t="s">
        <v>149</v>
      </c>
    </row>
    <row r="56" spans="2:6" x14ac:dyDescent="0.25">
      <c r="B56" t="s">
        <v>128</v>
      </c>
    </row>
    <row r="57" spans="2:6" x14ac:dyDescent="0.25">
      <c r="B57" t="s">
        <v>34</v>
      </c>
      <c r="C57">
        <v>2025</v>
      </c>
      <c r="D57">
        <v>2026</v>
      </c>
      <c r="E57" t="s">
        <v>63</v>
      </c>
      <c r="F57" t="s">
        <v>62</v>
      </c>
    </row>
    <row r="58" spans="2:6" x14ac:dyDescent="0.25">
      <c r="B58" t="s">
        <v>35</v>
      </c>
      <c r="C58">
        <v>165270</v>
      </c>
      <c r="D58">
        <v>168068.5</v>
      </c>
      <c r="E58">
        <f>D58-C58</f>
        <v>2798.5</v>
      </c>
      <c r="F58">
        <f>E58/C58</f>
        <v>1.6932897682580019E-2</v>
      </c>
    </row>
    <row r="59" spans="2:6" x14ac:dyDescent="0.25">
      <c r="B59" t="s">
        <v>36</v>
      </c>
      <c r="C59">
        <v>17489.5</v>
      </c>
      <c r="D59">
        <v>23974.75</v>
      </c>
      <c r="E59">
        <f>D59-C59</f>
        <v>6485.25</v>
      </c>
      <c r="F59">
        <f>E59/C59</f>
        <v>0.37080819920523744</v>
      </c>
    </row>
    <row r="60" spans="2:6" x14ac:dyDescent="0.25">
      <c r="B60" t="s">
        <v>123</v>
      </c>
      <c r="C60">
        <f>SUM(C58:C59)</f>
        <v>182759.5</v>
      </c>
      <c r="D60">
        <v>192043.25</v>
      </c>
      <c r="E60">
        <f>D60-C60</f>
        <v>9283.75</v>
      </c>
      <c r="F60">
        <v>1</v>
      </c>
    </row>
    <row r="62" spans="2:6" x14ac:dyDescent="0.25">
      <c r="B62" t="s">
        <v>37</v>
      </c>
      <c r="C62">
        <v>2025</v>
      </c>
      <c r="D62">
        <v>2026</v>
      </c>
      <c r="E62" t="s">
        <v>63</v>
      </c>
      <c r="F62" t="s">
        <v>62</v>
      </c>
    </row>
    <row r="63" spans="2:6" x14ac:dyDescent="0.25">
      <c r="B63" t="s">
        <v>35</v>
      </c>
      <c r="C63">
        <v>65168.25</v>
      </c>
      <c r="D63">
        <v>64464</v>
      </c>
      <c r="E63">
        <f>D63-C63</f>
        <v>-704.25</v>
      </c>
      <c r="F63">
        <f>E63/C63</f>
        <v>-1.0806642805353834E-2</v>
      </c>
    </row>
    <row r="64" spans="2:6" x14ac:dyDescent="0.25">
      <c r="B64" t="s">
        <v>36</v>
      </c>
      <c r="C64">
        <v>118112</v>
      </c>
      <c r="D64">
        <v>136479.75</v>
      </c>
      <c r="E64">
        <f>D64-C64</f>
        <v>18367.75</v>
      </c>
      <c r="F64">
        <f>E64/C64</f>
        <v>0.15551129436467082</v>
      </c>
    </row>
    <row r="65" spans="2:6" x14ac:dyDescent="0.25">
      <c r="B65" t="s">
        <v>122</v>
      </c>
      <c r="C65">
        <f>SUM(C63:C64)</f>
        <v>183280.25</v>
      </c>
      <c r="D65">
        <f>SUM(D63:D64)</f>
        <v>200943.75</v>
      </c>
      <c r="E65">
        <f>D65-C65</f>
        <v>17663.5</v>
      </c>
      <c r="F65">
        <f>E65/C65</f>
        <v>9.6374268367704644E-2</v>
      </c>
    </row>
    <row r="67" spans="2:6" x14ac:dyDescent="0.25">
      <c r="B67" t="s">
        <v>38</v>
      </c>
      <c r="C67">
        <v>2025</v>
      </c>
      <c r="D67">
        <v>2026</v>
      </c>
      <c r="E67" t="s">
        <v>63</v>
      </c>
      <c r="F67" t="s">
        <v>62</v>
      </c>
    </row>
    <row r="68" spans="2:6" x14ac:dyDescent="0.25">
      <c r="B68" t="s">
        <v>35</v>
      </c>
      <c r="C68">
        <v>74369.25</v>
      </c>
      <c r="D68">
        <v>56148.75</v>
      </c>
      <c r="E68">
        <f t="shared" ref="E68:E74" si="3">D68-C68</f>
        <v>-18220.5</v>
      </c>
      <c r="F68">
        <f>E68/C68</f>
        <v>-0.24500045381659757</v>
      </c>
    </row>
    <row r="69" spans="2:6" x14ac:dyDescent="0.25">
      <c r="B69" t="s">
        <v>36</v>
      </c>
      <c r="C69">
        <v>27211.5</v>
      </c>
      <c r="D69">
        <v>38547.75</v>
      </c>
      <c r="E69">
        <f t="shared" si="3"/>
        <v>11336.25</v>
      </c>
      <c r="F69">
        <f t="shared" ref="F69:F74" si="4">E69/C69</f>
        <v>0.41659776197563531</v>
      </c>
    </row>
    <row r="70" spans="2:6" x14ac:dyDescent="0.25">
      <c r="B70" t="s">
        <v>39</v>
      </c>
      <c r="C70">
        <f>SUM(C68:C69)</f>
        <v>101580.75</v>
      </c>
      <c r="D70">
        <f>SUM(D68:D69)</f>
        <v>94696.5</v>
      </c>
      <c r="E70">
        <f t="shared" si="3"/>
        <v>-6884.25</v>
      </c>
      <c r="F70">
        <f t="shared" si="4"/>
        <v>-6.7771206650866431E-2</v>
      </c>
    </row>
    <row r="71" spans="2:6" x14ac:dyDescent="0.25">
      <c r="B71" t="s">
        <v>35</v>
      </c>
      <c r="C71">
        <v>79003</v>
      </c>
      <c r="D71">
        <v>55899.75</v>
      </c>
      <c r="E71">
        <f t="shared" si="3"/>
        <v>-23103.25</v>
      </c>
      <c r="F71">
        <f t="shared" si="4"/>
        <v>-0.29243509740136453</v>
      </c>
    </row>
    <row r="72" spans="2:6" x14ac:dyDescent="0.25">
      <c r="B72" t="s">
        <v>36</v>
      </c>
      <c r="C72">
        <v>27994.25</v>
      </c>
      <c r="D72">
        <v>38767.75</v>
      </c>
      <c r="E72">
        <f t="shared" si="3"/>
        <v>10773.5</v>
      </c>
      <c r="F72">
        <f t="shared" si="4"/>
        <v>0.38484688820025542</v>
      </c>
    </row>
    <row r="73" spans="2:6" x14ac:dyDescent="0.25">
      <c r="B73" t="s">
        <v>40</v>
      </c>
      <c r="C73">
        <f>SUM(C71:C72)</f>
        <v>106997.25</v>
      </c>
      <c r="D73">
        <f>SUM(D71:D72)</f>
        <v>94667.5</v>
      </c>
      <c r="E73">
        <f t="shared" si="3"/>
        <v>-12329.75</v>
      </c>
      <c r="F73">
        <f>E73/C73</f>
        <v>-0.11523427003965055</v>
      </c>
    </row>
    <row r="74" spans="2:6" x14ac:dyDescent="0.25">
      <c r="B74" t="s">
        <v>38</v>
      </c>
      <c r="C74">
        <f>C70+C73</f>
        <v>208578</v>
      </c>
      <c r="D74">
        <f>D70+D73</f>
        <v>189364</v>
      </c>
      <c r="E74">
        <f t="shared" si="3"/>
        <v>-19214</v>
      </c>
      <c r="F74">
        <f t="shared" si="4"/>
        <v>-9.211901542828102E-2</v>
      </c>
    </row>
    <row r="76" spans="2:6" x14ac:dyDescent="0.25">
      <c r="B76" t="s">
        <v>17</v>
      </c>
      <c r="C76">
        <f>C60+C65+C74</f>
        <v>574617.75</v>
      </c>
      <c r="D76">
        <f>D60+D65+D74</f>
        <v>582351</v>
      </c>
      <c r="E76">
        <f>E60+E65+E74</f>
        <v>7733.25</v>
      </c>
      <c r="F76">
        <f>E76/C76</f>
        <v>1.3458077130405387E-2</v>
      </c>
    </row>
    <row r="77" spans="2:6" x14ac:dyDescent="0.25">
      <c r="B77" t="s">
        <v>60</v>
      </c>
    </row>
    <row r="78" spans="2:6" x14ac:dyDescent="0.25">
      <c r="D78">
        <v>571120</v>
      </c>
    </row>
    <row r="82" spans="2:4" x14ac:dyDescent="0.25">
      <c r="B82" t="s">
        <v>43</v>
      </c>
    </row>
    <row r="83" spans="2:4" ht="27.6" customHeight="1" x14ac:dyDescent="0.25">
      <c r="B83" t="s">
        <v>93</v>
      </c>
      <c r="C83" t="s">
        <v>144</v>
      </c>
      <c r="D83" t="s">
        <v>145</v>
      </c>
    </row>
    <row r="84" spans="2:4" x14ac:dyDescent="0.25">
      <c r="B84" t="s">
        <v>35</v>
      </c>
      <c r="C84">
        <v>74369.25</v>
      </c>
      <c r="D84">
        <v>56148.75</v>
      </c>
    </row>
    <row r="85" spans="2:4" x14ac:dyDescent="0.25">
      <c r="B85" t="s">
        <v>36</v>
      </c>
      <c r="C85">
        <v>27211.5</v>
      </c>
      <c r="D85">
        <v>38547.75</v>
      </c>
    </row>
    <row r="89" spans="2:4" x14ac:dyDescent="0.25">
      <c r="B89" t="s">
        <v>41</v>
      </c>
    </row>
    <row r="90" spans="2:4" x14ac:dyDescent="0.25">
      <c r="B90" t="s">
        <v>92</v>
      </c>
      <c r="C90" t="s">
        <v>146</v>
      </c>
      <c r="D90" t="s">
        <v>147</v>
      </c>
    </row>
    <row r="91" spans="2:4" x14ac:dyDescent="0.25">
      <c r="B91" t="s">
        <v>35</v>
      </c>
      <c r="C91">
        <v>79003</v>
      </c>
      <c r="D91">
        <v>55899.75</v>
      </c>
    </row>
    <row r="92" spans="2:4" x14ac:dyDescent="0.25">
      <c r="B92" t="s">
        <v>103</v>
      </c>
      <c r="C92">
        <v>27994.25</v>
      </c>
      <c r="D92">
        <v>38767.75</v>
      </c>
    </row>
    <row r="102" spans="2:6" x14ac:dyDescent="0.25">
      <c r="B102" t="s">
        <v>148</v>
      </c>
    </row>
    <row r="104" spans="2:6" x14ac:dyDescent="0.25">
      <c r="B104" t="s">
        <v>48</v>
      </c>
      <c r="C104">
        <v>2025</v>
      </c>
      <c r="D104">
        <v>2026</v>
      </c>
      <c r="E104" t="s">
        <v>75</v>
      </c>
      <c r="F104" t="s">
        <v>74</v>
      </c>
    </row>
    <row r="105" spans="2:6" x14ac:dyDescent="0.25">
      <c r="B105" t="s">
        <v>96</v>
      </c>
      <c r="C105">
        <v>182759.5</v>
      </c>
      <c r="D105">
        <v>192043.25</v>
      </c>
      <c r="E105">
        <f>D105-C105</f>
        <v>9283.75</v>
      </c>
      <c r="F105">
        <f>E105/C105</f>
        <v>5.0797632954784837E-2</v>
      </c>
    </row>
    <row r="106" spans="2:6" x14ac:dyDescent="0.25">
      <c r="B106" t="s">
        <v>97</v>
      </c>
      <c r="C106">
        <v>183280.25</v>
      </c>
      <c r="D106">
        <v>200943.75</v>
      </c>
      <c r="E106">
        <f t="shared" ref="E106:E107" si="5">D106-C106</f>
        <v>17663.5</v>
      </c>
      <c r="F106">
        <f>E106/C106</f>
        <v>9.6374268367704644E-2</v>
      </c>
    </row>
    <row r="107" spans="2:6" x14ac:dyDescent="0.25">
      <c r="B107" t="s">
        <v>98</v>
      </c>
      <c r="C107">
        <v>208578</v>
      </c>
      <c r="D107">
        <v>189364</v>
      </c>
      <c r="E107">
        <f t="shared" si="5"/>
        <v>-19214</v>
      </c>
      <c r="F107">
        <f>E107/C107</f>
        <v>-9.211901542828102E-2</v>
      </c>
    </row>
    <row r="108" spans="2:6" x14ac:dyDescent="0.25">
      <c r="B108" t="s">
        <v>99</v>
      </c>
      <c r="C108">
        <f>SUM(C105:C107)</f>
        <v>574617.75</v>
      </c>
      <c r="D108">
        <f>SUM(D105:D107)</f>
        <v>582351</v>
      </c>
      <c r="E108">
        <f>D108-C108</f>
        <v>7733.25</v>
      </c>
      <c r="F108">
        <f>E108/C108</f>
        <v>1.3458077130405387E-2</v>
      </c>
    </row>
    <row r="109" spans="2:6" x14ac:dyDescent="0.25">
      <c r="B109" t="s">
        <v>60</v>
      </c>
    </row>
  </sheetData>
  <pageMargins left="0.7" right="0.7" top="0.75" bottom="0.75" header="0.3" footer="0.3"/>
  <pageSetup scale="46" orientation="landscape" r:id="rId1"/>
  <rowBreaks count="2" manualBreakCount="2">
    <brk id="34" max="7" man="1"/>
    <brk id="48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3C066-8243-4446-AF5C-455676BB2BAD}">
  <sheetPr>
    <tabColor rgb="FFFF0000"/>
    <pageSetUpPr fitToPage="1"/>
  </sheetPr>
  <dimension ref="A8:K195"/>
  <sheetViews>
    <sheetView tabSelected="1" zoomScaleNormal="100" workbookViewId="0">
      <selection activeCell="A174" sqref="A160:XFD174"/>
    </sheetView>
  </sheetViews>
  <sheetFormatPr baseColWidth="10" defaultRowHeight="15" x14ac:dyDescent="0.25"/>
  <cols>
    <col min="1" max="1" width="13.42578125" customWidth="1"/>
    <col min="2" max="2" width="25.28515625" customWidth="1"/>
    <col min="3" max="3" width="20.85546875" customWidth="1"/>
    <col min="4" max="4" width="25.85546875" customWidth="1"/>
    <col min="5" max="5" width="18" customWidth="1"/>
    <col min="6" max="6" width="20" customWidth="1"/>
    <col min="7" max="7" width="25.140625" customWidth="1"/>
    <col min="8" max="8" width="20.42578125" customWidth="1"/>
    <col min="9" max="9" width="15.85546875" bestFit="1" customWidth="1"/>
    <col min="10" max="10" width="15.7109375" customWidth="1"/>
    <col min="11" max="11" width="13.7109375" bestFit="1" customWidth="1"/>
  </cols>
  <sheetData>
    <row r="8" spans="2:7" x14ac:dyDescent="0.25">
      <c r="B8" t="s">
        <v>27</v>
      </c>
    </row>
    <row r="9" spans="2:7" x14ac:dyDescent="0.25">
      <c r="B9" t="s">
        <v>82</v>
      </c>
    </row>
    <row r="10" spans="2:7" x14ac:dyDescent="0.25">
      <c r="B10" t="s">
        <v>160</v>
      </c>
    </row>
    <row r="11" spans="2:7" x14ac:dyDescent="0.25">
      <c r="B11" t="s">
        <v>128</v>
      </c>
    </row>
    <row r="13" spans="2:7" x14ac:dyDescent="0.25">
      <c r="B13" t="s">
        <v>73</v>
      </c>
      <c r="C13" t="s">
        <v>182</v>
      </c>
      <c r="D13" t="s">
        <v>181</v>
      </c>
      <c r="E13" t="s">
        <v>178</v>
      </c>
      <c r="F13" t="s">
        <v>180</v>
      </c>
      <c r="G13" t="s">
        <v>179</v>
      </c>
    </row>
    <row r="14" spans="2:7" x14ac:dyDescent="0.25">
      <c r="B14" t="s">
        <v>33</v>
      </c>
      <c r="C14">
        <v>143</v>
      </c>
      <c r="D14">
        <v>309346</v>
      </c>
      <c r="E14">
        <f t="shared" ref="E14:E23" si="0">SUM(C14:D14)</f>
        <v>309489</v>
      </c>
      <c r="F14">
        <v>103422</v>
      </c>
      <c r="G14">
        <v>183</v>
      </c>
    </row>
    <row r="15" spans="2:7" x14ac:dyDescent="0.25">
      <c r="B15" t="s">
        <v>79</v>
      </c>
      <c r="C15">
        <v>168</v>
      </c>
      <c r="D15">
        <v>456763</v>
      </c>
      <c r="E15">
        <f t="shared" si="0"/>
        <v>456931</v>
      </c>
      <c r="F15">
        <v>179426</v>
      </c>
      <c r="G15">
        <v>444</v>
      </c>
    </row>
    <row r="16" spans="2:7" x14ac:dyDescent="0.25">
      <c r="B16" t="s">
        <v>8</v>
      </c>
      <c r="C16">
        <v>100863</v>
      </c>
      <c r="D16">
        <v>57468</v>
      </c>
      <c r="E16">
        <f t="shared" si="0"/>
        <v>158331</v>
      </c>
      <c r="F16">
        <v>54722</v>
      </c>
      <c r="G16">
        <v>102479</v>
      </c>
    </row>
    <row r="17" spans="2:7" x14ac:dyDescent="0.25">
      <c r="B17" t="s">
        <v>14</v>
      </c>
      <c r="C17">
        <v>10</v>
      </c>
      <c r="D17">
        <v>38388</v>
      </c>
      <c r="E17">
        <f t="shared" si="0"/>
        <v>38398</v>
      </c>
      <c r="F17">
        <v>12895</v>
      </c>
      <c r="G17">
        <v>14</v>
      </c>
    </row>
    <row r="18" spans="2:7" x14ac:dyDescent="0.25">
      <c r="B18" t="s">
        <v>172</v>
      </c>
      <c r="C18">
        <v>9275</v>
      </c>
      <c r="D18">
        <v>27954</v>
      </c>
      <c r="E18">
        <f t="shared" si="0"/>
        <v>37229</v>
      </c>
      <c r="F18">
        <v>12225</v>
      </c>
      <c r="G18">
        <v>8734</v>
      </c>
    </row>
    <row r="19" spans="2:7" x14ac:dyDescent="0.25">
      <c r="B19" t="s">
        <v>167</v>
      </c>
      <c r="C19">
        <v>7047</v>
      </c>
      <c r="D19">
        <v>0</v>
      </c>
      <c r="E19">
        <f t="shared" si="0"/>
        <v>7047</v>
      </c>
      <c r="F19">
        <v>4115</v>
      </c>
      <c r="G19">
        <v>9905</v>
      </c>
    </row>
    <row r="20" spans="2:7" x14ac:dyDescent="0.25">
      <c r="B20" t="s">
        <v>31</v>
      </c>
      <c r="C20">
        <v>2475</v>
      </c>
      <c r="D20">
        <v>33800</v>
      </c>
      <c r="E20">
        <f t="shared" si="0"/>
        <v>36275</v>
      </c>
      <c r="F20">
        <v>11943</v>
      </c>
      <c r="G20">
        <v>2088</v>
      </c>
    </row>
    <row r="21" spans="2:7" x14ac:dyDescent="0.25">
      <c r="B21" t="s">
        <v>151</v>
      </c>
      <c r="C21">
        <v>0</v>
      </c>
      <c r="D21">
        <v>132</v>
      </c>
      <c r="E21">
        <f t="shared" si="0"/>
        <v>132</v>
      </c>
      <c r="F21">
        <v>123</v>
      </c>
      <c r="G21">
        <v>0</v>
      </c>
    </row>
    <row r="22" spans="2:7" x14ac:dyDescent="0.25">
      <c r="B22" t="s">
        <v>166</v>
      </c>
      <c r="C22">
        <v>10</v>
      </c>
      <c r="D22">
        <v>51783</v>
      </c>
      <c r="E22">
        <f t="shared" si="0"/>
        <v>51793</v>
      </c>
      <c r="F22">
        <v>19010</v>
      </c>
      <c r="G22">
        <v>49</v>
      </c>
    </row>
    <row r="23" spans="2:7" x14ac:dyDescent="0.25">
      <c r="B23" t="s">
        <v>17</v>
      </c>
      <c r="C23">
        <f>SUM(C14:C22)</f>
        <v>119991</v>
      </c>
      <c r="D23">
        <f>SUM(D14:D22)</f>
        <v>975634</v>
      </c>
      <c r="E23">
        <f t="shared" si="0"/>
        <v>1095625</v>
      </c>
      <c r="F23">
        <f>SUM(F14:F22)</f>
        <v>397881</v>
      </c>
      <c r="G23">
        <f>SUM(G14:G22)</f>
        <v>123896</v>
      </c>
    </row>
    <row r="24" spans="2:7" x14ac:dyDescent="0.25">
      <c r="B24" t="s">
        <v>60</v>
      </c>
    </row>
    <row r="25" spans="2:7" x14ac:dyDescent="0.25">
      <c r="B25" t="s">
        <v>110</v>
      </c>
    </row>
    <row r="29" spans="2:7" x14ac:dyDescent="0.25">
      <c r="B29" t="s">
        <v>73</v>
      </c>
      <c r="C29" t="s">
        <v>178</v>
      </c>
    </row>
    <row r="30" spans="2:7" x14ac:dyDescent="0.25">
      <c r="B30" t="s">
        <v>33</v>
      </c>
      <c r="C30">
        <v>309489</v>
      </c>
    </row>
    <row r="31" spans="2:7" x14ac:dyDescent="0.25">
      <c r="B31" t="s">
        <v>79</v>
      </c>
      <c r="C31">
        <v>456931</v>
      </c>
    </row>
    <row r="32" spans="2:7" x14ac:dyDescent="0.25">
      <c r="B32" t="s">
        <v>8</v>
      </c>
      <c r="C32">
        <v>158331</v>
      </c>
    </row>
    <row r="33" spans="2:3" x14ac:dyDescent="0.25">
      <c r="B33" t="s">
        <v>14</v>
      </c>
      <c r="C33">
        <v>38398</v>
      </c>
    </row>
    <row r="34" spans="2:3" x14ac:dyDescent="0.25">
      <c r="B34" t="s">
        <v>172</v>
      </c>
      <c r="C34">
        <v>37229</v>
      </c>
    </row>
    <row r="35" spans="2:3" x14ac:dyDescent="0.25">
      <c r="B35" t="s">
        <v>167</v>
      </c>
      <c r="C35">
        <v>7047</v>
      </c>
    </row>
    <row r="36" spans="2:3" x14ac:dyDescent="0.25">
      <c r="B36" t="s">
        <v>31</v>
      </c>
      <c r="C36">
        <v>36275</v>
      </c>
    </row>
    <row r="37" spans="2:3" x14ac:dyDescent="0.25">
      <c r="B37" t="s">
        <v>151</v>
      </c>
      <c r="C37">
        <v>132</v>
      </c>
    </row>
    <row r="38" spans="2:3" x14ac:dyDescent="0.25">
      <c r="B38" t="s">
        <v>166</v>
      </c>
      <c r="C38">
        <v>51793</v>
      </c>
    </row>
    <row r="39" spans="2:3" x14ac:dyDescent="0.25">
      <c r="B39" t="s">
        <v>17</v>
      </c>
      <c r="C39">
        <f>SUM(C30:C38)</f>
        <v>1095625</v>
      </c>
    </row>
    <row r="42" spans="2:3" ht="28.9" customHeight="1" x14ac:dyDescent="0.25">
      <c r="B42" t="s">
        <v>177</v>
      </c>
    </row>
    <row r="43" spans="2:3" x14ac:dyDescent="0.25">
      <c r="B43" t="s">
        <v>176</v>
      </c>
      <c r="C43">
        <v>2026</v>
      </c>
    </row>
    <row r="44" spans="2:3" ht="20.45" customHeight="1" x14ac:dyDescent="0.25">
      <c r="B44" t="s">
        <v>33</v>
      </c>
      <c r="C44">
        <v>78</v>
      </c>
    </row>
    <row r="45" spans="2:3" ht="22.15" customHeight="1" x14ac:dyDescent="0.25">
      <c r="B45" t="s">
        <v>79</v>
      </c>
      <c r="C45">
        <v>127</v>
      </c>
    </row>
    <row r="46" spans="2:3" ht="21.6" customHeight="1" x14ac:dyDescent="0.25">
      <c r="B46" t="s">
        <v>8</v>
      </c>
      <c r="C46">
        <v>66</v>
      </c>
    </row>
    <row r="47" spans="2:3" ht="30.75" customHeight="1" x14ac:dyDescent="0.25">
      <c r="B47" t="s">
        <v>14</v>
      </c>
      <c r="C47">
        <v>19</v>
      </c>
    </row>
    <row r="48" spans="2:3" ht="31.9" customHeight="1" x14ac:dyDescent="0.25">
      <c r="B48" t="s">
        <v>172</v>
      </c>
      <c r="C48">
        <v>18</v>
      </c>
    </row>
    <row r="49" spans="2:8" ht="27.75" customHeight="1" x14ac:dyDescent="0.25">
      <c r="B49" t="s">
        <v>167</v>
      </c>
      <c r="C49">
        <v>39</v>
      </c>
    </row>
    <row r="50" spans="2:8" x14ac:dyDescent="0.25">
      <c r="B50" t="s">
        <v>31</v>
      </c>
      <c r="C50">
        <v>13</v>
      </c>
    </row>
    <row r="51" spans="2:8" x14ac:dyDescent="0.25">
      <c r="B51" t="s">
        <v>151</v>
      </c>
      <c r="C51">
        <v>1</v>
      </c>
    </row>
    <row r="52" spans="2:8" ht="30" customHeight="1" x14ac:dyDescent="0.25">
      <c r="B52" t="s">
        <v>166</v>
      </c>
      <c r="C52">
        <v>19</v>
      </c>
    </row>
    <row r="53" spans="2:8" x14ac:dyDescent="0.25">
      <c r="B53" t="s">
        <v>17</v>
      </c>
      <c r="C53">
        <f>SUM(C44:C52)</f>
        <v>380</v>
      </c>
    </row>
    <row r="54" spans="2:8" x14ac:dyDescent="0.25">
      <c r="B54" t="s">
        <v>60</v>
      </c>
    </row>
    <row r="58" spans="2:8" x14ac:dyDescent="0.25">
      <c r="B58" t="s">
        <v>27</v>
      </c>
    </row>
    <row r="59" spans="2:8" x14ac:dyDescent="0.25">
      <c r="D59" t="s">
        <v>82</v>
      </c>
    </row>
    <row r="60" spans="2:8" x14ac:dyDescent="0.25">
      <c r="E60" t="s">
        <v>160</v>
      </c>
    </row>
    <row r="61" spans="2:8" x14ac:dyDescent="0.25">
      <c r="D61" t="s">
        <v>175</v>
      </c>
    </row>
    <row r="62" spans="2:8" x14ac:dyDescent="0.25">
      <c r="D62" t="s">
        <v>129</v>
      </c>
    </row>
    <row r="63" spans="2:8" x14ac:dyDescent="0.25">
      <c r="E63">
        <v>2025</v>
      </c>
      <c r="F63">
        <v>2026</v>
      </c>
      <c r="G63" t="s">
        <v>174</v>
      </c>
      <c r="H63" t="s">
        <v>173</v>
      </c>
    </row>
    <row r="64" spans="2:8" x14ac:dyDescent="0.25">
      <c r="D64" t="s">
        <v>33</v>
      </c>
      <c r="E64">
        <v>335628</v>
      </c>
      <c r="F64">
        <v>309489</v>
      </c>
      <c r="G64">
        <f t="shared" ref="G64:G73" si="1">F64-E64</f>
        <v>-26139</v>
      </c>
      <c r="H64">
        <f>G64/E64</f>
        <v>-7.7880868103972253E-2</v>
      </c>
    </row>
    <row r="65" spans="2:8" x14ac:dyDescent="0.25">
      <c r="D65" t="s">
        <v>79</v>
      </c>
      <c r="E65">
        <v>32888</v>
      </c>
      <c r="F65">
        <v>456931</v>
      </c>
      <c r="G65">
        <f t="shared" si="1"/>
        <v>424043</v>
      </c>
      <c r="H65">
        <f>G65/E65</f>
        <v>12.89354779858915</v>
      </c>
    </row>
    <row r="66" spans="2:8" x14ac:dyDescent="0.25">
      <c r="D66" t="s">
        <v>8</v>
      </c>
      <c r="E66">
        <v>413252</v>
      </c>
      <c r="F66">
        <v>158331</v>
      </c>
      <c r="G66">
        <f t="shared" si="1"/>
        <v>-254921</v>
      </c>
      <c r="H66">
        <f>G66/E66</f>
        <v>-0.6168657380968513</v>
      </c>
    </row>
    <row r="67" spans="2:8" x14ac:dyDescent="0.25">
      <c r="D67" t="s">
        <v>14</v>
      </c>
      <c r="E67">
        <v>173992</v>
      </c>
      <c r="F67">
        <v>38398</v>
      </c>
      <c r="G67">
        <f t="shared" si="1"/>
        <v>-135594</v>
      </c>
      <c r="H67">
        <v>0</v>
      </c>
    </row>
    <row r="68" spans="2:8" x14ac:dyDescent="0.25">
      <c r="D68" t="s">
        <v>172</v>
      </c>
      <c r="E68">
        <v>6153</v>
      </c>
      <c r="F68">
        <v>37229</v>
      </c>
      <c r="G68">
        <f t="shared" si="1"/>
        <v>31076</v>
      </c>
      <c r="H68">
        <v>1</v>
      </c>
    </row>
    <row r="69" spans="2:8" x14ac:dyDescent="0.25">
      <c r="D69" t="s">
        <v>167</v>
      </c>
      <c r="E69">
        <v>7474</v>
      </c>
      <c r="F69">
        <v>7047</v>
      </c>
      <c r="G69">
        <f t="shared" si="1"/>
        <v>-427</v>
      </c>
      <c r="H69">
        <f>G69/E69</f>
        <v>-5.7131388814557128E-2</v>
      </c>
    </row>
    <row r="70" spans="2:8" x14ac:dyDescent="0.25">
      <c r="D70" t="s">
        <v>31</v>
      </c>
      <c r="E70">
        <v>11913</v>
      </c>
      <c r="F70">
        <v>36275</v>
      </c>
      <c r="G70">
        <f t="shared" si="1"/>
        <v>24362</v>
      </c>
      <c r="H70">
        <v>0</v>
      </c>
    </row>
    <row r="71" spans="2:8" x14ac:dyDescent="0.25">
      <c r="D71" t="s">
        <v>151</v>
      </c>
      <c r="E71">
        <v>0</v>
      </c>
      <c r="F71">
        <v>132</v>
      </c>
      <c r="G71">
        <f t="shared" si="1"/>
        <v>132</v>
      </c>
      <c r="H71">
        <v>1</v>
      </c>
    </row>
    <row r="72" spans="2:8" x14ac:dyDescent="0.25">
      <c r="D72" t="s">
        <v>166</v>
      </c>
      <c r="E72">
        <v>22843</v>
      </c>
      <c r="F72">
        <v>51793</v>
      </c>
      <c r="G72">
        <f t="shared" si="1"/>
        <v>28950</v>
      </c>
      <c r="H72">
        <v>1</v>
      </c>
    </row>
    <row r="73" spans="2:8" x14ac:dyDescent="0.25">
      <c r="D73" t="s">
        <v>17</v>
      </c>
      <c r="E73">
        <f>SUM(E64:E72)</f>
        <v>1004143</v>
      </c>
      <c r="F73">
        <f>SUM(F64:F72)</f>
        <v>1095625</v>
      </c>
      <c r="G73">
        <f t="shared" si="1"/>
        <v>91482</v>
      </c>
      <c r="H73">
        <f>G73/E73</f>
        <v>9.1104553833467938E-2</v>
      </c>
    </row>
    <row r="74" spans="2:8" ht="39" customHeight="1" x14ac:dyDescent="0.25">
      <c r="D74" t="s">
        <v>60</v>
      </c>
    </row>
    <row r="79" spans="2:8" x14ac:dyDescent="0.25">
      <c r="B79" t="s">
        <v>27</v>
      </c>
    </row>
    <row r="80" spans="2:8" x14ac:dyDescent="0.25">
      <c r="B80" t="s">
        <v>82</v>
      </c>
    </row>
    <row r="81" spans="1:11" x14ac:dyDescent="0.25">
      <c r="B81" t="s">
        <v>171</v>
      </c>
    </row>
    <row r="82" spans="1:11" x14ac:dyDescent="0.25">
      <c r="B82" t="s">
        <v>130</v>
      </c>
    </row>
    <row r="83" spans="1:11" ht="48" customHeight="1" x14ac:dyDescent="0.25">
      <c r="A83" t="s">
        <v>170</v>
      </c>
      <c r="B83" t="s">
        <v>33</v>
      </c>
      <c r="C83" t="s">
        <v>5</v>
      </c>
      <c r="D83" t="s">
        <v>8</v>
      </c>
      <c r="E83" t="s">
        <v>169</v>
      </c>
      <c r="F83" t="s">
        <v>168</v>
      </c>
      <c r="G83" t="s">
        <v>167</v>
      </c>
      <c r="H83" t="s">
        <v>166</v>
      </c>
      <c r="I83" t="s">
        <v>79</v>
      </c>
      <c r="J83" t="s">
        <v>165</v>
      </c>
      <c r="K83" t="s">
        <v>16</v>
      </c>
    </row>
    <row r="84" spans="1:11" x14ac:dyDescent="0.25">
      <c r="A84" t="s">
        <v>164</v>
      </c>
      <c r="B84">
        <v>111083</v>
      </c>
      <c r="C84">
        <v>0</v>
      </c>
      <c r="D84">
        <v>62666</v>
      </c>
      <c r="E84">
        <v>14719</v>
      </c>
      <c r="F84">
        <v>12338</v>
      </c>
      <c r="G84">
        <v>2252</v>
      </c>
      <c r="H84">
        <v>18404</v>
      </c>
      <c r="I84">
        <v>147055</v>
      </c>
      <c r="J84">
        <v>12686</v>
      </c>
      <c r="K84">
        <f>SUM(B84:J84)</f>
        <v>381203</v>
      </c>
    </row>
    <row r="85" spans="1:11" x14ac:dyDescent="0.25">
      <c r="A85" t="s">
        <v>163</v>
      </c>
      <c r="B85">
        <v>94647</v>
      </c>
      <c r="C85">
        <v>132</v>
      </c>
      <c r="D85">
        <v>53617</v>
      </c>
      <c r="E85">
        <v>10610</v>
      </c>
      <c r="F85">
        <v>18648</v>
      </c>
      <c r="G85">
        <v>1833</v>
      </c>
      <c r="H85">
        <v>25175</v>
      </c>
      <c r="I85">
        <v>143735</v>
      </c>
      <c r="J85">
        <v>15579</v>
      </c>
      <c r="K85">
        <f>SUM(B85:J85)</f>
        <v>363976</v>
      </c>
    </row>
    <row r="86" spans="1:11" x14ac:dyDescent="0.25">
      <c r="A86" t="s">
        <v>162</v>
      </c>
      <c r="B86">
        <v>103759</v>
      </c>
      <c r="C86">
        <v>0</v>
      </c>
      <c r="D86">
        <v>42048</v>
      </c>
      <c r="E86">
        <v>13069</v>
      </c>
      <c r="F86">
        <v>6243</v>
      </c>
      <c r="G86">
        <v>2962</v>
      </c>
      <c r="H86">
        <v>8214</v>
      </c>
      <c r="I86">
        <v>166141</v>
      </c>
      <c r="J86">
        <v>8010</v>
      </c>
      <c r="K86">
        <f>SUM(B86:J86)</f>
        <v>350446</v>
      </c>
    </row>
    <row r="87" spans="1:11" x14ac:dyDescent="0.25">
      <c r="A87" t="s">
        <v>16</v>
      </c>
      <c r="B87">
        <f t="shared" ref="B87:K87" si="2">SUM(B84:B86)</f>
        <v>309489</v>
      </c>
      <c r="C87">
        <f t="shared" si="2"/>
        <v>132</v>
      </c>
      <c r="D87">
        <f t="shared" si="2"/>
        <v>158331</v>
      </c>
      <c r="E87">
        <f t="shared" si="2"/>
        <v>38398</v>
      </c>
      <c r="F87">
        <f t="shared" si="2"/>
        <v>37229</v>
      </c>
      <c r="G87">
        <f t="shared" si="2"/>
        <v>7047</v>
      </c>
      <c r="H87">
        <f t="shared" si="2"/>
        <v>51793</v>
      </c>
      <c r="I87">
        <f t="shared" si="2"/>
        <v>456931</v>
      </c>
      <c r="J87">
        <f t="shared" si="2"/>
        <v>36275</v>
      </c>
      <c r="K87">
        <f t="shared" si="2"/>
        <v>1095625</v>
      </c>
    </row>
    <row r="88" spans="1:11" x14ac:dyDescent="0.25">
      <c r="A88" t="s">
        <v>60</v>
      </c>
    </row>
    <row r="122" spans="2:6" x14ac:dyDescent="0.25">
      <c r="B122" t="s">
        <v>27</v>
      </c>
    </row>
    <row r="123" spans="2:6" x14ac:dyDescent="0.25">
      <c r="B123" t="s">
        <v>161</v>
      </c>
    </row>
    <row r="124" spans="2:6" x14ac:dyDescent="0.25">
      <c r="B124" t="s">
        <v>160</v>
      </c>
    </row>
    <row r="125" spans="2:6" x14ac:dyDescent="0.25">
      <c r="B125" t="s">
        <v>159</v>
      </c>
    </row>
    <row r="127" spans="2:6" x14ac:dyDescent="0.25">
      <c r="C127">
        <v>2024</v>
      </c>
      <c r="D127">
        <v>2025</v>
      </c>
      <c r="E127" t="s">
        <v>158</v>
      </c>
      <c r="F127" t="s">
        <v>157</v>
      </c>
    </row>
    <row r="128" spans="2:6" x14ac:dyDescent="0.25">
      <c r="B128" t="s">
        <v>156</v>
      </c>
      <c r="C128">
        <v>81</v>
      </c>
      <c r="D128">
        <v>78</v>
      </c>
      <c r="E128">
        <f t="shared" ref="E128:E137" si="3">D128-C128</f>
        <v>-3</v>
      </c>
      <c r="F128">
        <f>E128/C128</f>
        <v>-3.7037037037037035E-2</v>
      </c>
    </row>
    <row r="129" spans="2:6" x14ac:dyDescent="0.25">
      <c r="B129" t="s">
        <v>155</v>
      </c>
      <c r="C129">
        <v>131</v>
      </c>
      <c r="D129">
        <v>127</v>
      </c>
      <c r="E129">
        <f t="shared" si="3"/>
        <v>-4</v>
      </c>
      <c r="F129">
        <f>E129/C129</f>
        <v>-3.0534351145038167E-2</v>
      </c>
    </row>
    <row r="130" spans="2:6" x14ac:dyDescent="0.25">
      <c r="B130" t="s">
        <v>8</v>
      </c>
      <c r="C130">
        <v>64</v>
      </c>
      <c r="D130">
        <v>66</v>
      </c>
      <c r="E130">
        <f t="shared" si="3"/>
        <v>2</v>
      </c>
      <c r="F130">
        <f>E130/C130</f>
        <v>3.125E-2</v>
      </c>
    </row>
    <row r="131" spans="2:6" x14ac:dyDescent="0.25">
      <c r="B131" t="s">
        <v>154</v>
      </c>
      <c r="C131">
        <v>20</v>
      </c>
      <c r="D131">
        <v>19</v>
      </c>
      <c r="E131">
        <f t="shared" si="3"/>
        <v>-1</v>
      </c>
      <c r="F131">
        <v>0</v>
      </c>
    </row>
    <row r="132" spans="2:6" x14ac:dyDescent="0.25">
      <c r="B132" t="s">
        <v>153</v>
      </c>
      <c r="C132">
        <v>11</v>
      </c>
      <c r="D132">
        <v>18</v>
      </c>
      <c r="E132">
        <f t="shared" si="3"/>
        <v>7</v>
      </c>
      <c r="F132">
        <f>E132/C132</f>
        <v>0.63636363636363635</v>
      </c>
    </row>
    <row r="133" spans="2:6" x14ac:dyDescent="0.25">
      <c r="B133" t="s">
        <v>152</v>
      </c>
      <c r="C133">
        <v>37</v>
      </c>
      <c r="D133">
        <v>39</v>
      </c>
      <c r="E133">
        <f t="shared" si="3"/>
        <v>2</v>
      </c>
      <c r="F133">
        <f>E133/C133</f>
        <v>5.4054054054054057E-2</v>
      </c>
    </row>
    <row r="134" spans="2:6" x14ac:dyDescent="0.25">
      <c r="B134" t="s">
        <v>31</v>
      </c>
      <c r="C134">
        <v>6</v>
      </c>
      <c r="D134">
        <v>13</v>
      </c>
      <c r="E134">
        <f t="shared" si="3"/>
        <v>7</v>
      </c>
      <c r="F134">
        <v>1</v>
      </c>
    </row>
    <row r="135" spans="2:6" x14ac:dyDescent="0.25">
      <c r="B135" t="s">
        <v>151</v>
      </c>
      <c r="C135">
        <v>0</v>
      </c>
      <c r="D135">
        <v>1</v>
      </c>
      <c r="E135">
        <f t="shared" si="3"/>
        <v>1</v>
      </c>
      <c r="F135">
        <v>1</v>
      </c>
    </row>
    <row r="136" spans="2:6" x14ac:dyDescent="0.25">
      <c r="B136" t="s">
        <v>150</v>
      </c>
      <c r="C136">
        <v>8</v>
      </c>
      <c r="D136">
        <v>19</v>
      </c>
      <c r="E136">
        <f t="shared" si="3"/>
        <v>11</v>
      </c>
      <c r="F136">
        <v>1</v>
      </c>
    </row>
    <row r="137" spans="2:6" x14ac:dyDescent="0.25">
      <c r="B137" t="s">
        <v>17</v>
      </c>
      <c r="C137">
        <f>SUM(C128:C136)</f>
        <v>358</v>
      </c>
      <c r="D137">
        <f>SUM(D128:D136)</f>
        <v>380</v>
      </c>
      <c r="E137">
        <f t="shared" si="3"/>
        <v>22</v>
      </c>
      <c r="F137">
        <f>E137/C137</f>
        <v>6.1452513966480445E-2</v>
      </c>
    </row>
    <row r="138" spans="2:6" x14ac:dyDescent="0.25">
      <c r="B138" t="s">
        <v>60</v>
      </c>
    </row>
    <row r="195" spans="4:4" x14ac:dyDescent="0.25">
      <c r="D195" t="s">
        <v>51</v>
      </c>
    </row>
  </sheetData>
  <pageMargins left="0.7" right="0.7" top="0.75" bottom="0.75" header="0.3" footer="0.3"/>
  <pageSetup scale="57" fitToHeight="0" orientation="landscape" r:id="rId1"/>
  <rowBreaks count="2" manualBreakCount="2">
    <brk id="53" max="10" man="1"/>
    <brk id="11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EMBARCACIONES </vt:lpstr>
      <vt:lpstr>Representacion porcentual buque</vt:lpstr>
      <vt:lpstr>COMPARATIVO EMB.</vt:lpstr>
      <vt:lpstr>CARGAS G. (2)</vt:lpstr>
      <vt:lpstr>CONTENEDORES TEUS (2)</vt:lpstr>
      <vt:lpstr>PASAJEROS</vt:lpstr>
      <vt:lpstr>'CARGAS G. (2)'!Área_de_impresión</vt:lpstr>
      <vt:lpstr>'COMPARATIVO EMB.'!Área_de_impresión</vt:lpstr>
      <vt:lpstr>'CONTENEDORES TEUS (2)'!Área_de_impresión</vt:lpstr>
      <vt:lpstr>'EMBARCACIONES '!Área_de_impresión</vt:lpstr>
      <vt:lpstr>PASAJEROS!Área_de_impresión</vt:lpstr>
      <vt:lpstr>'Representacion porcentual buque'!Área_de_impresión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CELERKY BENITEZ MEDRANO</dc:creator>
  <cp:lastModifiedBy>MANUEL ANTONIO GUZMAN CUEVAS</cp:lastModifiedBy>
  <cp:lastPrinted>2026-04-20T20:41:36Z</cp:lastPrinted>
  <dcterms:created xsi:type="dcterms:W3CDTF">2023-01-12T15:54:36Z</dcterms:created>
  <dcterms:modified xsi:type="dcterms:W3CDTF">2026-04-20T20:47:43Z</dcterms:modified>
</cp:coreProperties>
</file>