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Planificacion y Desarrollo\Datos Estadisticos\2026\"/>
    </mc:Choice>
  </mc:AlternateContent>
  <xr:revisionPtr revIDLastSave="0" documentId="8_{289EAC7A-A980-4E73-BF5E-724558A45F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entación" sheetId="16" r:id="rId1"/>
    <sheet name="EMBARCACIONES " sheetId="1" r:id="rId2"/>
    <sheet name="Representacion porcentual buque" sheetId="8" r:id="rId3"/>
    <sheet name="COMPARATIVO EMB." sheetId="5" r:id="rId4"/>
    <sheet name="CARGAS G. (2)" sheetId="19" r:id="rId5"/>
    <sheet name="CONTENEDORES TEUS (2)" sheetId="20" r:id="rId6"/>
    <sheet name="PASAJEROS" sheetId="22" r:id="rId7"/>
    <sheet name="Responsables" sheetId="25" r:id="rId8"/>
  </sheets>
  <definedNames>
    <definedName name="_xlnm._FilterDatabase" localSheetId="1" hidden="1">'EMBARCACIONES '!$B$8:$N$33</definedName>
    <definedName name="_xlnm.Print_Area" localSheetId="4">'CARGAS G. (2)'!$A$1:$U$171</definedName>
    <definedName name="_xlnm.Print_Area" localSheetId="3">'COMPARATIVO EMB.'!$A$1:$N$90</definedName>
    <definedName name="_xlnm.Print_Area" localSheetId="5">'CONTENEDORES TEUS (2)'!$A$1:$H$232</definedName>
    <definedName name="_xlnm.Print_Area" localSheetId="1">'EMBARCACIONES '!$A$2:$N$68</definedName>
    <definedName name="_xlnm.Print_Area" localSheetId="6">PASAJEROS!$A$1:$K$207</definedName>
    <definedName name="_xlnm.Print_Area" localSheetId="0">Presentación!$A$1:$K$19</definedName>
    <definedName name="_xlnm.Print_Area" localSheetId="2">'Representacion porcentual buque'!$A$1:$N$62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9" l="1"/>
  <c r="U22" i="19"/>
  <c r="U16" i="19"/>
  <c r="U17" i="19"/>
  <c r="U18" i="19"/>
  <c r="U15" i="19"/>
  <c r="U9" i="19"/>
  <c r="U10" i="19"/>
  <c r="U11" i="19"/>
  <c r="U8" i="19"/>
  <c r="E203" i="20"/>
  <c r="E204" i="20"/>
  <c r="E202" i="20"/>
  <c r="H14" i="20" l="1"/>
  <c r="H13" i="20"/>
  <c r="E14" i="22"/>
  <c r="E15" i="22"/>
  <c r="E16" i="22"/>
  <c r="E17" i="22"/>
  <c r="E18" i="22"/>
  <c r="E19" i="22"/>
  <c r="E20" i="22"/>
  <c r="E21" i="22"/>
  <c r="E22" i="22"/>
  <c r="C23" i="22"/>
  <c r="D23" i="22"/>
  <c r="E23" i="22"/>
  <c r="F23" i="22"/>
  <c r="G23" i="22"/>
  <c r="C39" i="22"/>
  <c r="C53" i="22"/>
  <c r="G64" i="22"/>
  <c r="H64" i="22"/>
  <c r="G65" i="22"/>
  <c r="H65" i="22" s="1"/>
  <c r="G66" i="22"/>
  <c r="H66" i="22" s="1"/>
  <c r="G67" i="22"/>
  <c r="G68" i="22"/>
  <c r="G69" i="22"/>
  <c r="H69" i="22" s="1"/>
  <c r="G70" i="22"/>
  <c r="G71" i="22"/>
  <c r="G72" i="22"/>
  <c r="E73" i="22"/>
  <c r="G73" i="22" s="1"/>
  <c r="H73" i="22" s="1"/>
  <c r="F73" i="22"/>
  <c r="K117" i="22"/>
  <c r="K118" i="22"/>
  <c r="K120" i="22" s="1"/>
  <c r="K119" i="22"/>
  <c r="B120" i="22"/>
  <c r="C120" i="22"/>
  <c r="D120" i="22"/>
  <c r="E120" i="22"/>
  <c r="F120" i="22"/>
  <c r="G120" i="22"/>
  <c r="H120" i="22"/>
  <c r="I120" i="22"/>
  <c r="J120" i="22"/>
  <c r="E161" i="22"/>
  <c r="F161" i="22"/>
  <c r="E162" i="22"/>
  <c r="F162" i="22" s="1"/>
  <c r="E163" i="22"/>
  <c r="F163" i="22" s="1"/>
  <c r="E164" i="22"/>
  <c r="E165" i="22"/>
  <c r="F165" i="22" s="1"/>
  <c r="E166" i="22"/>
  <c r="F166" i="22" s="1"/>
  <c r="E167" i="22"/>
  <c r="E168" i="22"/>
  <c r="E169" i="22"/>
  <c r="C170" i="22"/>
  <c r="D170" i="22"/>
  <c r="E170" i="22" s="1"/>
  <c r="F170" i="22" s="1"/>
  <c r="C19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B19" i="19"/>
  <c r="B12" i="19"/>
  <c r="J12" i="19"/>
  <c r="J24" i="19"/>
  <c r="D102" i="19"/>
  <c r="D103" i="19"/>
  <c r="D104" i="19"/>
  <c r="D105" i="19"/>
  <c r="D106" i="19"/>
  <c r="D107" i="19"/>
  <c r="D108" i="19"/>
  <c r="D109" i="19"/>
  <c r="D110" i="19"/>
  <c r="D111" i="19"/>
  <c r="D112" i="19"/>
  <c r="D113" i="19"/>
  <c r="D114" i="19"/>
  <c r="D115" i="19"/>
  <c r="D116" i="19"/>
  <c r="D101" i="19"/>
  <c r="J26" i="19" l="1"/>
  <c r="E79" i="20"/>
  <c r="F79" i="20" s="1"/>
  <c r="D94" i="20"/>
  <c r="C94" i="20"/>
  <c r="D91" i="20"/>
  <c r="C91" i="20"/>
  <c r="D86" i="20"/>
  <c r="C86" i="20"/>
  <c r="C81" i="20"/>
  <c r="E81" i="20" s="1"/>
  <c r="F24" i="20"/>
  <c r="H7" i="20"/>
  <c r="H8" i="20"/>
  <c r="C9" i="20"/>
  <c r="D9" i="20"/>
  <c r="E9" i="20"/>
  <c r="F9" i="20"/>
  <c r="G9" i="20"/>
  <c r="C15" i="20"/>
  <c r="D15" i="20"/>
  <c r="E15" i="20"/>
  <c r="F15" i="20"/>
  <c r="G15" i="20"/>
  <c r="H19" i="20"/>
  <c r="H21" i="20" s="1"/>
  <c r="H20" i="20"/>
  <c r="C21" i="20"/>
  <c r="D21" i="20"/>
  <c r="D24" i="20" s="1"/>
  <c r="D25" i="20" s="1"/>
  <c r="E21" i="20"/>
  <c r="E24" i="20" s="1"/>
  <c r="E25" i="20" s="1"/>
  <c r="F21" i="20"/>
  <c r="G21" i="20"/>
  <c r="H23" i="20"/>
  <c r="C24" i="20"/>
  <c r="G24" i="20"/>
  <c r="H41" i="20"/>
  <c r="H42" i="20"/>
  <c r="H43" i="20"/>
  <c r="C44" i="20"/>
  <c r="D44" i="20"/>
  <c r="E44" i="20"/>
  <c r="F44" i="20"/>
  <c r="G44" i="20"/>
  <c r="E80" i="20"/>
  <c r="F80" i="20" s="1"/>
  <c r="E84" i="20"/>
  <c r="F84" i="20" s="1"/>
  <c r="E85" i="20"/>
  <c r="F85" i="20" s="1"/>
  <c r="E89" i="20"/>
  <c r="F89" i="20" s="1"/>
  <c r="E90" i="20"/>
  <c r="F90" i="20" s="1"/>
  <c r="E92" i="20"/>
  <c r="F92" i="20" s="1"/>
  <c r="E93" i="20"/>
  <c r="F93" i="20" s="1"/>
  <c r="F202" i="20"/>
  <c r="F203" i="20"/>
  <c r="F204" i="20"/>
  <c r="C205" i="20"/>
  <c r="D205" i="20"/>
  <c r="C12" i="19"/>
  <c r="D12" i="19"/>
  <c r="E12" i="19"/>
  <c r="F12" i="19"/>
  <c r="G12" i="19"/>
  <c r="H12" i="19"/>
  <c r="I12" i="19"/>
  <c r="K12" i="19"/>
  <c r="L12" i="19"/>
  <c r="M12" i="19"/>
  <c r="N12" i="19"/>
  <c r="O12" i="19"/>
  <c r="P12" i="19"/>
  <c r="Q12" i="19"/>
  <c r="R12" i="19"/>
  <c r="S12" i="19"/>
  <c r="T12" i="19"/>
  <c r="B24" i="19"/>
  <c r="B26" i="19" s="1"/>
  <c r="C24" i="19"/>
  <c r="D24" i="19"/>
  <c r="E24" i="19"/>
  <c r="F24" i="19"/>
  <c r="G24" i="19"/>
  <c r="H24" i="19"/>
  <c r="I24" i="19"/>
  <c r="K24" i="19"/>
  <c r="L24" i="19"/>
  <c r="M24" i="19"/>
  <c r="N24" i="19"/>
  <c r="O24" i="19"/>
  <c r="P24" i="19"/>
  <c r="Q24" i="19"/>
  <c r="R24" i="19"/>
  <c r="S24" i="19"/>
  <c r="T24" i="19"/>
  <c r="D41" i="19"/>
  <c r="D42" i="19"/>
  <c r="E42" i="19" s="1"/>
  <c r="D43" i="19"/>
  <c r="E43" i="19" s="1"/>
  <c r="D44" i="19"/>
  <c r="E44" i="19" s="1"/>
  <c r="B45" i="19"/>
  <c r="C45" i="19"/>
  <c r="D48" i="19"/>
  <c r="D49" i="19"/>
  <c r="E49" i="19" s="1"/>
  <c r="D50" i="19"/>
  <c r="E50" i="19" s="1"/>
  <c r="D51" i="19"/>
  <c r="E51" i="19" s="1"/>
  <c r="B52" i="19"/>
  <c r="C52" i="19"/>
  <c r="D55" i="19"/>
  <c r="D56" i="19"/>
  <c r="E56" i="19" s="1"/>
  <c r="B57" i="19"/>
  <c r="C57" i="19"/>
  <c r="E102" i="19"/>
  <c r="E103" i="19"/>
  <c r="E104" i="19"/>
  <c r="E105" i="19"/>
  <c r="E106" i="19"/>
  <c r="E107" i="19"/>
  <c r="E108" i="19"/>
  <c r="E109" i="19"/>
  <c r="E110" i="19"/>
  <c r="E112" i="19"/>
  <c r="E113" i="19"/>
  <c r="E114" i="19"/>
  <c r="E116" i="19"/>
  <c r="B117" i="19"/>
  <c r="C117" i="19"/>
  <c r="D131" i="19"/>
  <c r="E131" i="19" s="1"/>
  <c r="D132" i="19"/>
  <c r="E132" i="19" s="1"/>
  <c r="D133" i="19"/>
  <c r="E133" i="19" s="1"/>
  <c r="B134" i="19"/>
  <c r="C134" i="19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L26" i="19" l="1"/>
  <c r="H26" i="19"/>
  <c r="R26" i="19"/>
  <c r="D26" i="19"/>
  <c r="F26" i="19"/>
  <c r="M26" i="19"/>
  <c r="C26" i="19"/>
  <c r="D117" i="19"/>
  <c r="E117" i="19" s="1"/>
  <c r="D45" i="19"/>
  <c r="E45" i="19" s="1"/>
  <c r="E205" i="20"/>
  <c r="F205" i="20" s="1"/>
  <c r="C95" i="20"/>
  <c r="E27" i="20"/>
  <c r="D27" i="20"/>
  <c r="D95" i="20"/>
  <c r="E95" i="20" s="1"/>
  <c r="F95" i="20" s="1"/>
  <c r="E86" i="20"/>
  <c r="F86" i="20" s="1"/>
  <c r="C25" i="20"/>
  <c r="C27" i="20" s="1"/>
  <c r="B59" i="19"/>
  <c r="S26" i="19"/>
  <c r="E26" i="19"/>
  <c r="Q26" i="19"/>
  <c r="P26" i="19"/>
  <c r="O26" i="19"/>
  <c r="N26" i="19"/>
  <c r="K26" i="19"/>
  <c r="I26" i="19"/>
  <c r="T26" i="19"/>
  <c r="G26" i="19"/>
  <c r="C59" i="19"/>
  <c r="D52" i="19"/>
  <c r="E52" i="19" s="1"/>
  <c r="D57" i="19"/>
  <c r="E57" i="19" s="1"/>
  <c r="D134" i="19"/>
  <c r="E134" i="19" s="1"/>
  <c r="U19" i="19"/>
  <c r="U24" i="19"/>
  <c r="U12" i="19"/>
  <c r="E94" i="20"/>
  <c r="F94" i="20" s="1"/>
  <c r="E91" i="20"/>
  <c r="F91" i="20" s="1"/>
  <c r="C97" i="20"/>
  <c r="H44" i="20"/>
  <c r="H22" i="20"/>
  <c r="G25" i="20"/>
  <c r="G27" i="20" s="1"/>
  <c r="F25" i="20"/>
  <c r="F27" i="20" s="1"/>
  <c r="H24" i="20"/>
  <c r="H25" i="20" s="1"/>
  <c r="H27" i="20" s="1"/>
  <c r="H9" i="20"/>
  <c r="H15" i="20"/>
  <c r="E55" i="19"/>
  <c r="E48" i="19"/>
  <c r="E41" i="19"/>
  <c r="D97" i="20" l="1"/>
  <c r="E97" i="20"/>
  <c r="F97" i="20" s="1"/>
  <c r="U26" i="19"/>
  <c r="D59" i="19"/>
  <c r="E59" i="19" s="1"/>
  <c r="N9" i="1" l="1"/>
  <c r="E83" i="5" l="1"/>
  <c r="F83" i="5" s="1"/>
  <c r="N27" i="1" l="1"/>
  <c r="C67" i="1"/>
  <c r="E66" i="5" l="1"/>
  <c r="F66" i="5" s="1"/>
  <c r="E67" i="5"/>
  <c r="F67" i="5" s="1"/>
  <c r="E68" i="5"/>
  <c r="F68" i="5" s="1"/>
  <c r="E69" i="5"/>
  <c r="F69" i="5" s="1"/>
  <c r="E70" i="5"/>
  <c r="F70" i="5" s="1"/>
  <c r="E71" i="5"/>
  <c r="E72" i="5"/>
  <c r="F72" i="5" s="1"/>
  <c r="E73" i="5"/>
  <c r="F73" i="5" s="1"/>
  <c r="E74" i="5"/>
  <c r="F74" i="5" s="1"/>
  <c r="E75" i="5"/>
  <c r="F75" i="5" s="1"/>
  <c r="E76" i="5"/>
  <c r="F76" i="5" s="1"/>
  <c r="E77" i="5"/>
  <c r="F77" i="5" s="1"/>
  <c r="E78" i="5"/>
  <c r="E79" i="5"/>
  <c r="F79" i="5" s="1"/>
  <c r="E80" i="5"/>
  <c r="F80" i="5" s="1"/>
  <c r="E81" i="5"/>
  <c r="F81" i="5" s="1"/>
  <c r="E82" i="5"/>
  <c r="F82" i="5" s="1"/>
  <c r="E84" i="5"/>
  <c r="E85" i="5"/>
  <c r="F85" i="5" s="1"/>
  <c r="E86" i="5"/>
  <c r="F86" i="5" s="1"/>
  <c r="E87" i="5"/>
  <c r="F87" i="5" s="1"/>
  <c r="E65" i="5"/>
  <c r="F65" i="5" s="1"/>
  <c r="C88" i="5"/>
  <c r="D88" i="5"/>
  <c r="N12" i="5"/>
  <c r="E88" i="5" l="1"/>
  <c r="F88" i="5" s="1"/>
  <c r="N13" i="5" l="1"/>
  <c r="C30" i="8" l="1"/>
  <c r="D32" i="1"/>
  <c r="N21" i="1"/>
  <c r="N10" i="1"/>
  <c r="N11" i="1"/>
  <c r="N12" i="1"/>
  <c r="N13" i="1"/>
  <c r="N14" i="1"/>
  <c r="N15" i="1"/>
  <c r="N16" i="1"/>
  <c r="N17" i="1"/>
  <c r="N18" i="1"/>
  <c r="N19" i="1"/>
  <c r="N20" i="1"/>
  <c r="N22" i="1"/>
  <c r="N23" i="1"/>
  <c r="N24" i="1"/>
  <c r="N25" i="1"/>
  <c r="N26" i="1"/>
  <c r="N28" i="1"/>
  <c r="N29" i="1"/>
  <c r="N30" i="1"/>
  <c r="N31" i="1"/>
  <c r="J8" i="5" l="1"/>
  <c r="K8" i="5" s="1"/>
  <c r="E32" i="1" l="1"/>
  <c r="F32" i="1"/>
  <c r="G32" i="1"/>
  <c r="H32" i="1"/>
  <c r="I32" i="1"/>
  <c r="J32" i="1"/>
  <c r="K32" i="1"/>
  <c r="L32" i="1"/>
  <c r="M32" i="1"/>
  <c r="C32" i="1"/>
  <c r="D30" i="8"/>
  <c r="E30" i="8"/>
  <c r="F30" i="8"/>
  <c r="G30" i="8"/>
  <c r="H30" i="8"/>
  <c r="I30" i="8"/>
  <c r="J30" i="8"/>
  <c r="K30" i="8"/>
  <c r="L30" i="8"/>
  <c r="B30" i="8"/>
  <c r="N32" i="1" l="1"/>
  <c r="M30" i="8" l="1"/>
  <c r="N7" i="8" l="1"/>
  <c r="N25" i="8"/>
  <c r="N13" i="8"/>
  <c r="N26" i="8"/>
  <c r="N14" i="8"/>
  <c r="N28" i="8"/>
  <c r="N16" i="8"/>
  <c r="N29" i="8"/>
  <c r="N17" i="8"/>
  <c r="N30" i="8"/>
  <c r="N19" i="8"/>
  <c r="N8" i="8"/>
  <c r="N9" i="8"/>
  <c r="N21" i="8"/>
  <c r="N22" i="8"/>
  <c r="N23" i="8"/>
  <c r="N24" i="8"/>
  <c r="N15" i="8"/>
  <c r="N18" i="8"/>
  <c r="N20" i="8"/>
  <c r="N10" i="8"/>
  <c r="N11" i="8"/>
  <c r="N12" i="8"/>
  <c r="N27" i="8"/>
</calcChain>
</file>

<file path=xl/sharedStrings.xml><?xml version="1.0" encoding="utf-8"?>
<sst xmlns="http://schemas.openxmlformats.org/spreadsheetml/2006/main" count="532" uniqueCount="192">
  <si>
    <t>PUERTOS Y TERMINALES</t>
  </si>
  <si>
    <t>ARROYO BARRIL</t>
  </si>
  <si>
    <t>AZUA</t>
  </si>
  <si>
    <t>BARAHONA</t>
  </si>
  <si>
    <t>BOCA CHICA</t>
  </si>
  <si>
    <t>CAP CANA</t>
  </si>
  <si>
    <t>CAUCEDO</t>
  </si>
  <si>
    <t>LA CANA</t>
  </si>
  <si>
    <t>LA ROMANA</t>
  </si>
  <si>
    <t>MANZANILLO</t>
  </si>
  <si>
    <t>PEDERNALES</t>
  </si>
  <si>
    <t>PLAZA MARINA</t>
  </si>
  <si>
    <t>PUERTO PLATA</t>
  </si>
  <si>
    <t>PUNTA CATALINA</t>
  </si>
  <si>
    <t>SANTA BÁRBARA</t>
  </si>
  <si>
    <t>SANTO DOMINGO</t>
  </si>
  <si>
    <t xml:space="preserve">TOTAL </t>
  </si>
  <si>
    <t>TOTAL</t>
  </si>
  <si>
    <t>GRANELEROS</t>
  </si>
  <si>
    <t>TANQUEROS</t>
  </si>
  <si>
    <t>CRUCEROS</t>
  </si>
  <si>
    <t>PESQUEROS</t>
  </si>
  <si>
    <t>REMOLCADORES</t>
  </si>
  <si>
    <t>BARCAZAS</t>
  </si>
  <si>
    <t>YATES</t>
  </si>
  <si>
    <t>DRAGAS / OTROS</t>
  </si>
  <si>
    <t>FERRIE</t>
  </si>
  <si>
    <t>AUTORIDAD PORTUARIA DOMINICANA</t>
  </si>
  <si>
    <t xml:space="preserve">Resumen </t>
  </si>
  <si>
    <t>Variación</t>
  </si>
  <si>
    <t>Embarcaciones</t>
  </si>
  <si>
    <t>ISLAS CATALINA</t>
  </si>
  <si>
    <t>SAN PEDRO DE MACORÍS</t>
  </si>
  <si>
    <t>AMBER COVE</t>
  </si>
  <si>
    <t>TEUs DE IMPORTACIÓN</t>
  </si>
  <si>
    <t>CARGADOS</t>
  </si>
  <si>
    <t>VACIOS</t>
  </si>
  <si>
    <t>TEUs DE EXPORTACIÓN</t>
  </si>
  <si>
    <t>TEUs EN TRÁNSITO</t>
  </si>
  <si>
    <t>ENTRADA</t>
  </si>
  <si>
    <t>SALIDA</t>
  </si>
  <si>
    <t>EXPORTACIÓN</t>
  </si>
  <si>
    <t>TRÁNSITO</t>
  </si>
  <si>
    <t>IMPORTACIÓN</t>
  </si>
  <si>
    <t xml:space="preserve"> CARGA GRANEL SÓLIDA</t>
  </si>
  <si>
    <t>CARGA GRANEL LÍQUIDA</t>
  </si>
  <si>
    <t>TOTAL IMPORTACIÓN</t>
  </si>
  <si>
    <t xml:space="preserve"> SALIDA</t>
  </si>
  <si>
    <t xml:space="preserve">  </t>
  </si>
  <si>
    <t>CONCEPTO</t>
  </si>
  <si>
    <t xml:space="preserve">IMPORTACIÓN </t>
  </si>
  <si>
    <t xml:space="preserve">EXPORTACIÓN </t>
  </si>
  <si>
    <t xml:space="preserve"> </t>
  </si>
  <si>
    <t>AUTORIDAD PORTURIA DOMINICANA</t>
  </si>
  <si>
    <t xml:space="preserve">PORCENTUAL </t>
  </si>
  <si>
    <t xml:space="preserve">TOTAL TÁNSITO </t>
  </si>
  <si>
    <t>TOTAL EXPORTACÓN</t>
  </si>
  <si>
    <t>VARIACIÓN ABSOLUTA</t>
  </si>
  <si>
    <t>V. ABSOLUTA</t>
  </si>
  <si>
    <t>V. PORCENTUAL</t>
  </si>
  <si>
    <t xml:space="preserve">MOVIMIENTO  DE EMBARCACIONES CLASIFICADAS POR PUERTOS Y TIPOS. </t>
  </si>
  <si>
    <t>*Cifras sujetas a rectificación.</t>
  </si>
  <si>
    <t>MOVIMIENTO DE CONTENEDORES POR PUERTOS  CARGADOS, VACÍOS  Y  EN CALIDAD DE TRÁNSITO</t>
  </si>
  <si>
    <t>Valor porcentual</t>
  </si>
  <si>
    <t>Valor absoluto</t>
  </si>
  <si>
    <t>VARIACIÓN PORCENTUAL</t>
  </si>
  <si>
    <t xml:space="preserve"> CARGA CONTENERIZADA</t>
  </si>
  <si>
    <t xml:space="preserve"> CARGA GENERAL  SUELTA</t>
  </si>
  <si>
    <t xml:space="preserve"> CARGA GENERAL SUELTA</t>
  </si>
  <si>
    <t>Cantidad de Embarcaciones</t>
  </si>
  <si>
    <t>Concepto</t>
  </si>
  <si>
    <t xml:space="preserve">MOVIMIENTO  DE EMBARCACIONES CLASIFICADAS POR PUERTOS </t>
  </si>
  <si>
    <t>*Valores expresado en (TEU)</t>
  </si>
  <si>
    <t>RÍO HAINA</t>
  </si>
  <si>
    <t>PUERTOS</t>
  </si>
  <si>
    <t>PORCENTAJE</t>
  </si>
  <si>
    <t>DIFERENCIAS</t>
  </si>
  <si>
    <t>CARGAS</t>
  </si>
  <si>
    <t>Puertos</t>
  </si>
  <si>
    <t>BAHÍA DE CALDERAS</t>
  </si>
  <si>
    <t>TAÍNO BAY</t>
  </si>
  <si>
    <t xml:space="preserve">LUPERÓN </t>
  </si>
  <si>
    <t>PESQUERO</t>
  </si>
  <si>
    <t>ESTADÍSTICA. DIRECCIÓN DE PLANIFICACIÓN Y DESARROLLO</t>
  </si>
  <si>
    <t xml:space="preserve"> ESTADÍSTICA. DIRECCIÓN DE PLANIFICACIÓN Y DESARROLLO</t>
  </si>
  <si>
    <t>REM.</t>
  </si>
  <si>
    <t>Absoluta</t>
  </si>
  <si>
    <t>Porcentual</t>
  </si>
  <si>
    <t>CONTENEDORES (TEUS)</t>
  </si>
  <si>
    <t xml:space="preserve"> ESTADÍSTICA. DIRECCIÓN DE PLANIFICACIÓN Y DESAROLLO</t>
  </si>
  <si>
    <t>CARGA LÍQUIDA</t>
  </si>
  <si>
    <t xml:space="preserve"> CARGA SÓLIDA</t>
  </si>
  <si>
    <t>COMPARATIVO DEL  MOVIMIENTO DE CARGAS POR PUERTOS</t>
  </si>
  <si>
    <t>TEUs EN TRÁNSITO SALIDA</t>
  </si>
  <si>
    <t>TEUs EN TRÁNSITO ENTRADA</t>
  </si>
  <si>
    <t>HAINA ORIENTAL</t>
  </si>
  <si>
    <t>DIFERENCIA</t>
  </si>
  <si>
    <t>TEUS DE IMPORTACIÓN</t>
  </si>
  <si>
    <t>TEUS DE EXPORTACIÓN</t>
  </si>
  <si>
    <t>TEUS EN TRÁNSITO</t>
  </si>
  <si>
    <t>TOTAL (EN TEUS)</t>
  </si>
  <si>
    <t>TOTAL EN TEUS</t>
  </si>
  <si>
    <t>MOVIMIENTO DE CARGAS CLASIFICADAS POR TIPOS Y PUERTOS  (EN T.M.)</t>
  </si>
  <si>
    <t>TOTAL GENERAL (EN T.M.)</t>
  </si>
  <si>
    <t>VACÍOS</t>
  </si>
  <si>
    <t xml:space="preserve">CARGAS  GENERAL </t>
  </si>
  <si>
    <t>PORTACONTENEDORES</t>
  </si>
  <si>
    <t>CARGAS GENERAL</t>
  </si>
  <si>
    <t>OTROS</t>
  </si>
  <si>
    <t>AÑO</t>
  </si>
  <si>
    <t xml:space="preserve">PUERTO </t>
  </si>
  <si>
    <t>*Cantidad total de pasajeros = pasajeros de entrada + pasajeros en tránsito</t>
  </si>
  <si>
    <t>HAINA OCCIDENTAL</t>
  </si>
  <si>
    <t>PORTACONTENEDOR</t>
  </si>
  <si>
    <t>ESTADÍSTICAS                                                                                DIRECCIÓN DE PLANIFICACIÓN Y DESARROLLO</t>
  </si>
  <si>
    <t>INFORME ESTADÍSTICO TRIMESTRAL</t>
  </si>
  <si>
    <t>TOTAL GENERAL</t>
  </si>
  <si>
    <t>COMPARATIVO DEL MOVIMIENTO DE CARGAS POR TIPOS (EN T.M.)  2025 VS 2024</t>
  </si>
  <si>
    <t>*Valores Expresados en Toneladas Métricas (T.M.)</t>
  </si>
  <si>
    <t xml:space="preserve">TOTAL TRÁNSITO </t>
  </si>
  <si>
    <t>LUPERÓN</t>
  </si>
  <si>
    <t>CALDERA BANI</t>
  </si>
  <si>
    <t>TOTAL EXPORTACIÓN</t>
  </si>
  <si>
    <t xml:space="preserve"> CARGA GRAL. CONTENERIZADA</t>
  </si>
  <si>
    <t xml:space="preserve"> CARGA GRAL. SUELTA</t>
  </si>
  <si>
    <t>TOTAL DE EXPORTACIÓN</t>
  </si>
  <si>
    <t>TOTAL DE IMPORTACIÓN</t>
  </si>
  <si>
    <t>TOTAL DE TEUS EN TRÁNSITO</t>
  </si>
  <si>
    <t>RIO HAINA</t>
  </si>
  <si>
    <t>TOTAL DE TEUS EXPORTACIÓN</t>
  </si>
  <si>
    <t>TOTAL DE TEUS DE IMPORTACIÓN</t>
  </si>
  <si>
    <t>TRIMESTRE ENERO-MARZO 2026</t>
  </si>
  <si>
    <t>ENERO-MARZO 2026</t>
  </si>
  <si>
    <t>ENERO- MARZO  2026</t>
  </si>
  <si>
    <t>MOVIMIENTO DE EMBARCACIONES. ESTADÍSTICA ENERO-MARZO- 2026</t>
  </si>
  <si>
    <t>MOVIMIENTO  DE EMBARCACIONES LLEGADAS TRIMESTRE ENERO-MARZO  2026 Vs. 2025</t>
  </si>
  <si>
    <t>COMPARATIVO DE EMBARCACIONES LLEGADAS TRIMESTRE  ENERO-MARZO 2025 Vs. 2026</t>
  </si>
  <si>
    <t>Publicado en Abril 2026</t>
  </si>
  <si>
    <r>
      <t xml:space="preserve">En el trimestre  Enero-Marzo 2026  obtuvimos un total de </t>
    </r>
    <r>
      <rPr>
        <b/>
        <i/>
        <sz val="10"/>
        <color theme="1"/>
        <rFont val="Cambria"/>
        <family val="1"/>
      </rPr>
      <t xml:space="preserve">1,778 </t>
    </r>
    <r>
      <rPr>
        <i/>
        <sz val="10"/>
        <color theme="1"/>
        <rFont val="Cambria"/>
        <family val="1"/>
      </rPr>
      <t>embarcaciones por los diferentes puertos.</t>
    </r>
  </si>
  <si>
    <r>
      <t xml:space="preserve">En el Trimestre </t>
    </r>
    <r>
      <rPr>
        <b/>
        <sz val="11"/>
        <color theme="1"/>
        <rFont val="Cambria"/>
        <family val="1"/>
      </rPr>
      <t xml:space="preserve"> Enero-Marzo  2026,</t>
    </r>
    <r>
      <rPr>
        <sz val="11"/>
        <color theme="1"/>
        <rFont val="Cambria"/>
        <family val="1"/>
      </rPr>
      <t xml:space="preserve"> presentamos en los puertos un total general de </t>
    </r>
    <r>
      <rPr>
        <b/>
        <sz val="11"/>
        <color theme="1"/>
        <rFont val="Cambria"/>
        <family val="1"/>
      </rPr>
      <t>1,778</t>
    </r>
    <r>
      <rPr>
        <sz val="11"/>
        <color theme="1"/>
        <rFont val="Cambria"/>
        <family val="1"/>
      </rPr>
      <t xml:space="preserve">  embarcaciones. </t>
    </r>
  </si>
  <si>
    <t>T1 2026</t>
  </si>
  <si>
    <t>T1 2025</t>
  </si>
  <si>
    <t>COMPARATIVO</t>
  </si>
  <si>
    <t>TRIMESTRE ENERO-MARZO 2026 Vs 2025</t>
  </si>
  <si>
    <t>ENERO-MARZO  2026 Vs. 2025</t>
  </si>
  <si>
    <t>COMPARATIVO DEL MOVIMIENTO  DE CARGAS (EN T.M.) ENERO- MARZO  2026 Vs 2025</t>
  </si>
  <si>
    <t>ENERO-MARZO  2026</t>
  </si>
  <si>
    <t>MOVIMIENTO DE CONTENEDORES ENERO-MARZO  2026</t>
  </si>
  <si>
    <t>Enero -Marzo 2025</t>
  </si>
  <si>
    <t>Enero -Marzo 2026</t>
  </si>
  <si>
    <t>Enero - Marzo 2025</t>
  </si>
  <si>
    <t>Enero - Marzo 2026</t>
  </si>
  <si>
    <t>MOVIMIENTO DE CONTENEDORES  ENERO-MARZO  2026 Vs 2025</t>
  </si>
  <si>
    <t>COMPARATIVO DEL MOVIMIENTO DE CONTENEDORES CARGADOS Y VACÍOS  2026 Vs. 2025</t>
  </si>
  <si>
    <t xml:space="preserve">CABO ROJO PEDERNALES </t>
  </si>
  <si>
    <t>CAP-CANA</t>
  </si>
  <si>
    <t>SANTO DOMINGO (FERRY)</t>
  </si>
  <si>
    <t>SANTO DOMINGO  CRUCERO</t>
  </si>
  <si>
    <t>SANTA BÁRBARA SAMANÁ</t>
  </si>
  <si>
    <t>TAINO  BAY</t>
  </si>
  <si>
    <t xml:space="preserve">AMBER COVE </t>
  </si>
  <si>
    <t>PORCENTAJES</t>
  </si>
  <si>
    <t xml:space="preserve">DIFERENCIAS </t>
  </si>
  <si>
    <t>TRIMESTRE ENERO-MARZO  2026 Vs. 2025</t>
  </si>
  <si>
    <t xml:space="preserve">MOVIMIENTO DE CRUCEROS VÍA MARÍTIMA </t>
  </si>
  <si>
    <t>ESTADÍSTICA.DIRECCIÓN DE PLANIFICACIÓN Y DESARROLLO</t>
  </si>
  <si>
    <t>MARZO</t>
  </si>
  <si>
    <t>FEBRERO</t>
  </si>
  <si>
    <t>ENERO</t>
  </si>
  <si>
    <t>ISLA CATALINA</t>
  </si>
  <si>
    <t>PEDERNALES (CR)</t>
  </si>
  <si>
    <t>SANTO DOMINGO FERRY</t>
  </si>
  <si>
    <t xml:space="preserve">SANTO DOMINGO CRUCERO </t>
  </si>
  <si>
    <t xml:space="preserve">SANTA BÁRBARA </t>
  </si>
  <si>
    <t>MES</t>
  </si>
  <si>
    <t>MOVIMIENTO DE CRUCERISTAS  CLASIFICADOS POR MES  Y PUERTOS</t>
  </si>
  <si>
    <t>SANTO DOMINGO CRUCERO</t>
  </si>
  <si>
    <t>Variación Porcentual</t>
  </si>
  <si>
    <t>Variación Absoluta</t>
  </si>
  <si>
    <t>COMPARATIVO DE LA CANTIDAD DE CRUCERISTAS VÍA MARÍTIMA  2026 Vs 2025</t>
  </si>
  <si>
    <t xml:space="preserve">PUERTOS </t>
  </si>
  <si>
    <t>CANTIDAD DE CRUCEROS                                                                  (ENERO-MARZO 2026)</t>
  </si>
  <si>
    <t>TOTAL DE PASAJEROS</t>
  </si>
  <si>
    <t>PASAJEROS DE SALIDA</t>
  </si>
  <si>
    <t>TRIPULACIÓN</t>
  </si>
  <si>
    <t>PASAJEROS TRÁNSITO</t>
  </si>
  <si>
    <t>PASAJEROS ENTRADA</t>
  </si>
  <si>
    <t xml:space="preserve">falta mes de marzo </t>
  </si>
  <si>
    <t xml:space="preserve">Falta marzo </t>
  </si>
  <si>
    <t>Santo Domingo falta agregar marzo.</t>
  </si>
  <si>
    <t>para el timestre Enero-Marzo 2026 las cargas están incompletas</t>
  </si>
  <si>
    <t xml:space="preserve">Nota: trimestre 2026 faltan cargas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</si>
</sst>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(CUERPO)"/>
    </font>
    <font>
      <b/>
      <sz val="11"/>
      <color theme="1"/>
      <name val="Calibri (CUERPO)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i/>
      <sz val="1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2"/>
      <color rgb="FF000000"/>
      <name val="Calibri (CUERPO)"/>
    </font>
    <font>
      <b/>
      <sz val="11"/>
      <color rgb="FF000000"/>
      <name val="Calibri (CUERPO)"/>
    </font>
    <font>
      <sz val="11"/>
      <color rgb="FFFF0000"/>
      <name val="Calibri (CUERPO)"/>
    </font>
    <font>
      <b/>
      <sz val="11"/>
      <name val="Calibri (CUERPO)"/>
    </font>
    <font>
      <b/>
      <i/>
      <sz val="9"/>
      <color theme="1"/>
      <name val="Calibri (CUERPO)"/>
    </font>
    <font>
      <sz val="10"/>
      <color theme="1"/>
      <name val="Calibri (CUERPO)"/>
    </font>
    <font>
      <b/>
      <sz val="8"/>
      <color theme="1"/>
      <name val="Calibri (CUERPO)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sz val="11"/>
      <name val="Calibri (CUERPO)"/>
    </font>
    <font>
      <sz val="11"/>
      <color theme="0"/>
      <name val="Calibri"/>
      <family val="2"/>
      <scheme val="minor"/>
    </font>
    <font>
      <sz val="11"/>
      <color rgb="FF000000"/>
      <name val="Calibri (cuerpo)"/>
    </font>
    <font>
      <b/>
      <sz val="36"/>
      <color theme="0"/>
      <name val="Amasis MT Pro"/>
      <family val="1"/>
    </font>
    <font>
      <b/>
      <sz val="22"/>
      <color theme="0"/>
      <name val="Amasis MT Pro"/>
      <family val="1"/>
    </font>
    <font>
      <b/>
      <sz val="12"/>
      <color theme="0"/>
      <name val="Amasis MT Pro"/>
      <family val="1"/>
    </font>
    <font>
      <b/>
      <sz val="10.5"/>
      <color theme="1"/>
      <name val="Calibri"/>
      <family val="2"/>
      <scheme val="minor"/>
    </font>
    <font>
      <i/>
      <sz val="10"/>
      <color theme="1"/>
      <name val="Cambria"/>
      <family val="1"/>
    </font>
    <font>
      <b/>
      <i/>
      <sz val="10"/>
      <color theme="1"/>
      <name val="Cambria"/>
      <family val="1"/>
    </font>
    <font>
      <sz val="11"/>
      <color rgb="FFFF0000"/>
      <name val="Cambria"/>
      <family val="1"/>
    </font>
    <font>
      <sz val="10"/>
      <color rgb="FFFF0000"/>
      <name val="Cambria"/>
      <family val="1"/>
    </font>
    <font>
      <sz val="10"/>
      <color theme="1"/>
      <name val="Calibri"/>
      <family val="2"/>
    </font>
    <font>
      <b/>
      <sz val="10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 (cuerpo)"/>
    </font>
    <font>
      <b/>
      <sz val="8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8DB4E2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8DB4E2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rgb="FF8DB4E2"/>
      </patternFill>
    </fill>
    <fill>
      <patternFill patternType="solid">
        <fgColor theme="4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rgb="FF8DB4E2"/>
      </patternFill>
    </fill>
    <fill>
      <patternFill patternType="solid">
        <fgColor theme="4"/>
        <bgColor rgb="FF8DB4E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</cellStyleXfs>
  <cellXfs count="229">
    <xf numFmtId="0" fontId="0" fillId="0" borderId="0" xfId="0"/>
    <xf numFmtId="0" fontId="6" fillId="0" borderId="0" xfId="0" applyFont="1"/>
    <xf numFmtId="0" fontId="7" fillId="0" borderId="0" xfId="0" applyFont="1"/>
    <xf numFmtId="3" fontId="9" fillId="0" borderId="1" xfId="0" applyNumberFormat="1" applyFont="1" applyBorder="1" applyAlignment="1">
      <alignment horizontal="center"/>
    </xf>
    <xf numFmtId="0" fontId="11" fillId="7" borderId="1" xfId="0" applyFont="1" applyFill="1" applyBorder="1" applyAlignment="1">
      <alignment horizontal="left" wrapText="1"/>
    </xf>
    <xf numFmtId="0" fontId="11" fillId="7" borderId="1" xfId="0" applyFont="1" applyFill="1" applyBorder="1" applyAlignment="1">
      <alignment horizontal="left"/>
    </xf>
    <xf numFmtId="0" fontId="12" fillId="7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5" fillId="0" borderId="0" xfId="0" applyFont="1"/>
    <xf numFmtId="0" fontId="11" fillId="6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1" fillId="9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 wrapText="1"/>
    </xf>
    <xf numFmtId="0" fontId="13" fillId="0" borderId="1" xfId="0" applyFont="1" applyBorder="1"/>
    <xf numFmtId="0" fontId="11" fillId="9" borderId="1" xfId="0" applyFont="1" applyFill="1" applyBorder="1" applyAlignment="1">
      <alignment horizontal="center"/>
    </xf>
    <xf numFmtId="3" fontId="10" fillId="7" borderId="1" xfId="0" applyNumberFormat="1" applyFont="1" applyFill="1" applyBorder="1" applyAlignment="1">
      <alignment horizontal="center" wrapText="1"/>
    </xf>
    <xf numFmtId="3" fontId="10" fillId="7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/>
    </xf>
    <xf numFmtId="9" fontId="10" fillId="7" borderId="1" xfId="6" applyNumberFormat="1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10" fontId="10" fillId="7" borderId="1" xfId="6" applyNumberFormat="1" applyFont="1" applyFill="1" applyBorder="1" applyAlignment="1" applyProtection="1">
      <alignment horizontal="center" vertical="center" wrapText="1"/>
    </xf>
    <xf numFmtId="3" fontId="10" fillId="7" borderId="1" xfId="6" applyNumberFormat="1" applyFont="1" applyFill="1" applyBorder="1" applyAlignment="1" applyProtection="1">
      <alignment horizontal="center" vertical="center" wrapText="1"/>
    </xf>
    <xf numFmtId="3" fontId="11" fillId="5" borderId="1" xfId="6" applyNumberFormat="1" applyFont="1" applyFill="1" applyBorder="1" applyAlignment="1" applyProtection="1">
      <alignment horizontal="center" vertical="center" wrapText="1"/>
    </xf>
    <xf numFmtId="164" fontId="10" fillId="7" borderId="1" xfId="6" applyNumberFormat="1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18" fillId="0" borderId="1" xfId="0" applyFont="1" applyBorder="1"/>
    <xf numFmtId="3" fontId="18" fillId="0" borderId="1" xfId="0" applyNumberFormat="1" applyFont="1" applyBorder="1" applyAlignment="1">
      <alignment horizontal="center"/>
    </xf>
    <xf numFmtId="9" fontId="18" fillId="0" borderId="1" xfId="2" applyFont="1" applyBorder="1" applyAlignment="1">
      <alignment horizontal="center"/>
    </xf>
    <xf numFmtId="3" fontId="19" fillId="5" borderId="1" xfId="0" applyNumberFormat="1" applyFont="1" applyFill="1" applyBorder="1" applyAlignment="1">
      <alignment horizontal="center"/>
    </xf>
    <xf numFmtId="9" fontId="19" fillId="5" borderId="1" xfId="2" applyFont="1" applyFill="1" applyBorder="1" applyAlignment="1">
      <alignment horizontal="center"/>
    </xf>
    <xf numFmtId="0" fontId="5" fillId="9" borderId="1" xfId="3" applyFont="1" applyFill="1" applyBorder="1" applyAlignment="1" applyProtection="1">
      <alignment horizontal="center" wrapText="1"/>
    </xf>
    <xf numFmtId="9" fontId="11" fillId="5" borderId="1" xfId="2" applyFont="1" applyFill="1" applyBorder="1" applyAlignment="1" applyProtection="1">
      <alignment horizontal="center" vertical="center" wrapText="1"/>
    </xf>
    <xf numFmtId="9" fontId="11" fillId="5" borderId="1" xfId="6" applyNumberFormat="1" applyFont="1" applyFill="1" applyBorder="1" applyAlignment="1" applyProtection="1">
      <alignment horizontal="center" vertical="center" wrapText="1"/>
    </xf>
    <xf numFmtId="3" fontId="9" fillId="0" borderId="1" xfId="1" applyNumberFormat="1" applyFont="1" applyBorder="1" applyAlignment="1">
      <alignment horizontal="center"/>
    </xf>
    <xf numFmtId="14" fontId="20" fillId="0" borderId="0" xfId="0" applyNumberFormat="1" applyFont="1" applyAlignment="1">
      <alignment horizontal="left"/>
    </xf>
    <xf numFmtId="0" fontId="0" fillId="0" borderId="1" xfId="0" applyBorder="1" applyAlignment="1">
      <alignment horizontal="left"/>
    </xf>
    <xf numFmtId="9" fontId="0" fillId="0" borderId="1" xfId="2" applyFont="1" applyBorder="1" applyAlignment="1">
      <alignment horizontal="center"/>
    </xf>
    <xf numFmtId="3" fontId="8" fillId="5" borderId="1" xfId="0" applyNumberFormat="1" applyFont="1" applyFill="1" applyBorder="1" applyAlignment="1">
      <alignment horizontal="center"/>
    </xf>
    <xf numFmtId="3" fontId="8" fillId="4" borderId="1" xfId="0" applyNumberFormat="1" applyFont="1" applyFill="1" applyBorder="1" applyAlignment="1">
      <alignment horizontal="center"/>
    </xf>
    <xf numFmtId="9" fontId="8" fillId="4" borderId="1" xfId="2" applyFont="1" applyFill="1" applyBorder="1" applyAlignment="1">
      <alignment horizontal="center"/>
    </xf>
    <xf numFmtId="0" fontId="23" fillId="5" borderId="1" xfId="0" applyFont="1" applyFill="1" applyBorder="1" applyAlignment="1">
      <alignment horizontal="left" wrapText="1"/>
    </xf>
    <xf numFmtId="0" fontId="23" fillId="5" borderId="1" xfId="0" applyFont="1" applyFill="1" applyBorder="1" applyAlignment="1">
      <alignment horizontal="left"/>
    </xf>
    <xf numFmtId="0" fontId="24" fillId="5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center"/>
    </xf>
    <xf numFmtId="3" fontId="23" fillId="3" borderId="1" xfId="0" applyNumberFormat="1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3" fontId="12" fillId="13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/>
    </xf>
    <xf numFmtId="9" fontId="8" fillId="0" borderId="1" xfId="2" applyFont="1" applyBorder="1" applyAlignment="1">
      <alignment horizontal="center"/>
    </xf>
    <xf numFmtId="9" fontId="8" fillId="5" borderId="1" xfId="2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wrapText="1"/>
    </xf>
    <xf numFmtId="3" fontId="10" fillId="7" borderId="1" xfId="5" applyNumberFormat="1" applyFont="1" applyFill="1" applyBorder="1" applyAlignment="1">
      <alignment horizontal="center"/>
    </xf>
    <xf numFmtId="3" fontId="11" fillId="7" borderId="1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3" fontId="0" fillId="7" borderId="1" xfId="5" applyNumberFormat="1" applyFont="1" applyFill="1" applyBorder="1" applyAlignment="1">
      <alignment horizontal="center"/>
    </xf>
    <xf numFmtId="3" fontId="10" fillId="7" borderId="1" xfId="6" applyNumberFormat="1" applyFont="1" applyFill="1" applyBorder="1" applyAlignment="1">
      <alignment horizontal="center"/>
    </xf>
    <xf numFmtId="1" fontId="10" fillId="7" borderId="1" xfId="6" applyNumberFormat="1" applyFont="1" applyFill="1" applyBorder="1" applyAlignment="1">
      <alignment horizontal="center"/>
    </xf>
    <xf numFmtId="3" fontId="22" fillId="7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3" fontId="11" fillId="4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3" fontId="8" fillId="6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9" fontId="10" fillId="0" borderId="1" xfId="2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/>
    <xf numFmtId="10" fontId="10" fillId="0" borderId="1" xfId="0" applyNumberFormat="1" applyFont="1" applyBorder="1" applyAlignment="1">
      <alignment horizontal="center"/>
    </xf>
    <xf numFmtId="9" fontId="10" fillId="0" borderId="1" xfId="0" applyNumberFormat="1" applyFont="1" applyBorder="1" applyAlignment="1">
      <alignment horizontal="center"/>
    </xf>
    <xf numFmtId="0" fontId="11" fillId="7" borderId="1" xfId="0" applyFont="1" applyFill="1" applyBorder="1"/>
    <xf numFmtId="0" fontId="8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wrapText="1"/>
    </xf>
    <xf numFmtId="3" fontId="26" fillId="0" borderId="1" xfId="1" applyNumberFormat="1" applyFont="1" applyBorder="1" applyAlignment="1">
      <alignment horizontal="center"/>
    </xf>
    <xf numFmtId="3" fontId="27" fillId="0" borderId="1" xfId="4" applyNumberFormat="1" applyFont="1" applyBorder="1" applyAlignment="1">
      <alignment horizontal="center"/>
    </xf>
    <xf numFmtId="0" fontId="0" fillId="7" borderId="0" xfId="0" applyFill="1"/>
    <xf numFmtId="0" fontId="18" fillId="7" borderId="0" xfId="0" applyFont="1" applyFill="1"/>
    <xf numFmtId="0" fontId="6" fillId="7" borderId="0" xfId="0" applyFont="1" applyFill="1"/>
    <xf numFmtId="0" fontId="5" fillId="7" borderId="0" xfId="0" applyFont="1" applyFill="1"/>
    <xf numFmtId="0" fontId="15" fillId="7" borderId="0" xfId="0" applyFont="1" applyFill="1"/>
    <xf numFmtId="0" fontId="7" fillId="7" borderId="0" xfId="0" applyFont="1" applyFill="1"/>
    <xf numFmtId="0" fontId="8" fillId="7" borderId="0" xfId="0" applyFont="1" applyFill="1" applyAlignment="1">
      <alignment horizontal="center"/>
    </xf>
    <xf numFmtId="14" fontId="20" fillId="7" borderId="0" xfId="0" applyNumberFormat="1" applyFont="1" applyFill="1" applyAlignment="1">
      <alignment horizontal="left"/>
    </xf>
    <xf numFmtId="9" fontId="6" fillId="7" borderId="0" xfId="2" applyFont="1" applyFill="1"/>
    <xf numFmtId="0" fontId="8" fillId="7" borderId="0" xfId="0" applyFont="1" applyFill="1"/>
    <xf numFmtId="0" fontId="21" fillId="7" borderId="0" xfId="0" applyFont="1" applyFill="1"/>
    <xf numFmtId="0" fontId="11" fillId="7" borderId="0" xfId="0" applyFont="1" applyFill="1" applyAlignment="1">
      <alignment horizontal="center"/>
    </xf>
    <xf numFmtId="0" fontId="11" fillId="7" borderId="0" xfId="0" applyFont="1" applyFill="1"/>
    <xf numFmtId="0" fontId="21" fillId="7" borderId="0" xfId="0" applyFont="1" applyFill="1" applyAlignment="1">
      <alignment horizontal="center"/>
    </xf>
    <xf numFmtId="0" fontId="14" fillId="7" borderId="0" xfId="0" applyFont="1" applyFill="1"/>
    <xf numFmtId="0" fontId="10" fillId="7" borderId="0" xfId="0" applyFont="1" applyFill="1"/>
    <xf numFmtId="0" fontId="5" fillId="7" borderId="4" xfId="0" applyFont="1" applyFill="1" applyBorder="1" applyAlignment="1">
      <alignment horizontal="center"/>
    </xf>
    <xf numFmtId="3" fontId="23" fillId="0" borderId="1" xfId="0" applyNumberFormat="1" applyFont="1" applyBorder="1" applyAlignment="1">
      <alignment horizontal="center"/>
    </xf>
    <xf numFmtId="0" fontId="19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17" fillId="7" borderId="0" xfId="0" applyFont="1" applyFill="1"/>
    <xf numFmtId="0" fontId="16" fillId="7" borderId="0" xfId="0" applyFont="1" applyFill="1"/>
    <xf numFmtId="0" fontId="19" fillId="7" borderId="0" xfId="0" applyFont="1" applyFill="1"/>
    <xf numFmtId="0" fontId="6" fillId="7" borderId="0" xfId="0" applyFont="1" applyFill="1" applyAlignment="1">
      <alignment wrapText="1"/>
    </xf>
    <xf numFmtId="0" fontId="30" fillId="8" borderId="5" xfId="0" applyFont="1" applyFill="1" applyBorder="1" applyAlignment="1">
      <alignment horizontal="center" vertical="top" wrapText="1"/>
    </xf>
    <xf numFmtId="4" fontId="30" fillId="8" borderId="6" xfId="0" applyNumberFormat="1" applyFont="1" applyFill="1" applyBorder="1" applyAlignment="1">
      <alignment horizontal="center" vertical="top" wrapText="1"/>
    </xf>
    <xf numFmtId="0" fontId="31" fillId="7" borderId="0" xfId="0" applyFont="1" applyFill="1"/>
    <xf numFmtId="0" fontId="15" fillId="0" borderId="1" xfId="0" applyFont="1" applyBorder="1" applyAlignment="1">
      <alignment horizontal="center"/>
    </xf>
    <xf numFmtId="14" fontId="15" fillId="7" borderId="0" xfId="0" applyNumberFormat="1" applyFont="1" applyFill="1" applyAlignment="1">
      <alignment horizontal="left"/>
    </xf>
    <xf numFmtId="9" fontId="15" fillId="0" borderId="1" xfId="2" applyFont="1" applyBorder="1" applyAlignment="1">
      <alignment horizontal="center"/>
    </xf>
    <xf numFmtId="14" fontId="33" fillId="7" borderId="0" xfId="0" applyNumberFormat="1" applyFont="1" applyFill="1" applyAlignment="1">
      <alignment horizontal="left"/>
    </xf>
    <xf numFmtId="0" fontId="34" fillId="7" borderId="0" xfId="0" applyFont="1" applyFill="1"/>
    <xf numFmtId="14" fontId="35" fillId="7" borderId="0" xfId="0" applyNumberFormat="1" applyFont="1" applyFill="1" applyAlignment="1">
      <alignment horizontal="left"/>
    </xf>
    <xf numFmtId="14" fontId="36" fillId="7" borderId="0" xfId="0" applyNumberFormat="1" applyFont="1" applyFill="1" applyAlignment="1">
      <alignment horizontal="left"/>
    </xf>
    <xf numFmtId="14" fontId="37" fillId="7" borderId="0" xfId="0" applyNumberFormat="1" applyFont="1" applyFill="1" applyAlignment="1">
      <alignment horizontal="left"/>
    </xf>
    <xf numFmtId="3" fontId="0" fillId="7" borderId="1" xfId="0" applyNumberForma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8" fillId="9" borderId="1" xfId="0" applyFont="1" applyFill="1" applyBorder="1" applyAlignment="1">
      <alignment horizontal="center" wrapText="1"/>
    </xf>
    <xf numFmtId="0" fontId="19" fillId="14" borderId="1" xfId="0" applyFont="1" applyFill="1" applyBorder="1" applyAlignment="1">
      <alignment horizontal="center" wrapText="1"/>
    </xf>
    <xf numFmtId="0" fontId="19" fillId="14" borderId="1" xfId="0" applyFont="1" applyFill="1" applyBorder="1" applyAlignment="1">
      <alignment horizontal="center"/>
    </xf>
    <xf numFmtId="0" fontId="38" fillId="7" borderId="1" xfId="0" applyFont="1" applyFill="1" applyBorder="1" applyAlignment="1">
      <alignment horizontal="center" wrapText="1"/>
    </xf>
    <xf numFmtId="0" fontId="38" fillId="7" borderId="1" xfId="0" applyFont="1" applyFill="1" applyBorder="1" applyAlignment="1">
      <alignment horizontal="center"/>
    </xf>
    <xf numFmtId="3" fontId="11" fillId="5" borderId="1" xfId="0" applyNumberFormat="1" applyFont="1" applyFill="1" applyBorder="1" applyAlignment="1">
      <alignment horizontal="center"/>
    </xf>
    <xf numFmtId="9" fontId="11" fillId="0" borderId="1" xfId="0" applyNumberFormat="1" applyFont="1" applyBorder="1" applyAlignment="1">
      <alignment horizontal="center"/>
    </xf>
    <xf numFmtId="3" fontId="11" fillId="6" borderId="1" xfId="0" applyNumberFormat="1" applyFont="1" applyFill="1" applyBorder="1" applyAlignment="1">
      <alignment horizontal="center"/>
    </xf>
    <xf numFmtId="3" fontId="40" fillId="0" borderId="1" xfId="0" applyNumberFormat="1" applyFont="1" applyBorder="1" applyAlignment="1">
      <alignment horizontal="center"/>
    </xf>
    <xf numFmtId="0" fontId="39" fillId="15" borderId="0" xfId="0" applyFont="1" applyFill="1"/>
    <xf numFmtId="0" fontId="5" fillId="9" borderId="1" xfId="0" applyFont="1" applyFill="1" applyBorder="1" applyAlignment="1">
      <alignment horizontal="center"/>
    </xf>
    <xf numFmtId="0" fontId="39" fillId="16" borderId="0" xfId="0" applyFont="1" applyFill="1"/>
    <xf numFmtId="0" fontId="42" fillId="16" borderId="0" xfId="0" applyFont="1" applyFill="1" applyAlignment="1">
      <alignment wrapText="1"/>
    </xf>
    <xf numFmtId="0" fontId="30" fillId="17" borderId="5" xfId="0" applyFont="1" applyFill="1" applyBorder="1" applyAlignment="1">
      <alignment horizontal="center" vertical="top" wrapText="1"/>
    </xf>
    <xf numFmtId="3" fontId="30" fillId="17" borderId="13" xfId="0" applyNumberFormat="1" applyFont="1" applyFill="1" applyBorder="1" applyAlignment="1">
      <alignment horizontal="center" vertical="center"/>
    </xf>
    <xf numFmtId="3" fontId="30" fillId="8" borderId="2" xfId="0" applyNumberFormat="1" applyFont="1" applyFill="1" applyBorder="1" applyAlignment="1">
      <alignment horizontal="center" vertical="center"/>
    </xf>
    <xf numFmtId="3" fontId="30" fillId="5" borderId="7" xfId="0" applyNumberFormat="1" applyFont="1" applyFill="1" applyBorder="1" applyAlignment="1">
      <alignment horizontal="center" vertical="top" wrapText="1"/>
    </xf>
    <xf numFmtId="9" fontId="30" fillId="5" borderId="8" xfId="2" applyFont="1" applyFill="1" applyBorder="1" applyAlignment="1">
      <alignment horizontal="center" vertical="top" wrapText="1"/>
    </xf>
    <xf numFmtId="3" fontId="6" fillId="7" borderId="0" xfId="0" applyNumberFormat="1" applyFont="1" applyFill="1"/>
    <xf numFmtId="0" fontId="47" fillId="7" borderId="0" xfId="0" applyFont="1" applyFill="1"/>
    <xf numFmtId="0" fontId="0" fillId="0" borderId="0" xfId="0" applyAlignment="1">
      <alignment horizontal="center"/>
    </xf>
    <xf numFmtId="0" fontId="48" fillId="7" borderId="0" xfId="0" applyFont="1" applyFill="1"/>
    <xf numFmtId="14" fontId="7" fillId="7" borderId="15" xfId="0" applyNumberFormat="1" applyFont="1" applyFill="1" applyBorder="1" applyAlignment="1">
      <alignment horizontal="left"/>
    </xf>
    <xf numFmtId="0" fontId="49" fillId="7" borderId="0" xfId="0" applyFont="1" applyFill="1"/>
    <xf numFmtId="3" fontId="7" fillId="7" borderId="0" xfId="0" applyNumberFormat="1" applyFont="1" applyFill="1"/>
    <xf numFmtId="14" fontId="20" fillId="7" borderId="15" xfId="0" applyNumberFormat="1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164" fontId="10" fillId="7" borderId="1" xfId="6" applyNumberFormat="1" applyFont="1" applyFill="1" applyBorder="1" applyAlignment="1" applyProtection="1">
      <alignment horizontal="center"/>
    </xf>
    <xf numFmtId="0" fontId="10" fillId="7" borderId="1" xfId="0" applyFont="1" applyFill="1" applyBorder="1" applyAlignment="1">
      <alignment horizontal="left"/>
    </xf>
    <xf numFmtId="3" fontId="10" fillId="7" borderId="1" xfId="6" applyNumberFormat="1" applyFont="1" applyFill="1" applyBorder="1" applyAlignment="1" applyProtection="1">
      <alignment horizontal="center"/>
    </xf>
    <xf numFmtId="3" fontId="10" fillId="7" borderId="1" xfId="8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wrapText="1"/>
    </xf>
    <xf numFmtId="3" fontId="11" fillId="6" borderId="1" xfId="0" applyNumberFormat="1" applyFont="1" applyFill="1" applyBorder="1" applyAlignment="1">
      <alignment horizontal="center" wrapText="1"/>
    </xf>
    <xf numFmtId="3" fontId="11" fillId="7" borderId="1" xfId="0" applyNumberFormat="1" applyFont="1" applyFill="1" applyBorder="1" applyAlignment="1">
      <alignment horizontal="center" wrapText="1"/>
    </xf>
    <xf numFmtId="3" fontId="0" fillId="0" borderId="1" xfId="7" applyNumberFormat="1" applyFont="1" applyBorder="1" applyAlignment="1">
      <alignment horizontal="center"/>
    </xf>
    <xf numFmtId="14" fontId="7" fillId="7" borderId="0" xfId="0" applyNumberFormat="1" applyFont="1" applyFill="1" applyAlignment="1">
      <alignment horizontal="left"/>
    </xf>
    <xf numFmtId="14" fontId="7" fillId="0" borderId="0" xfId="0" applyNumberFormat="1" applyFont="1" applyAlignment="1">
      <alignment horizontal="left"/>
    </xf>
    <xf numFmtId="0" fontId="50" fillId="0" borderId="1" xfId="0" applyFont="1" applyBorder="1"/>
    <xf numFmtId="0" fontId="50" fillId="9" borderId="1" xfId="0" applyFont="1" applyFill="1" applyBorder="1" applyAlignment="1">
      <alignment horizontal="center" wrapText="1"/>
    </xf>
    <xf numFmtId="3" fontId="6" fillId="7" borderId="0" xfId="0" applyNumberFormat="1" applyFont="1" applyFill="1" applyAlignment="1">
      <alignment horizontal="center"/>
    </xf>
    <xf numFmtId="0" fontId="25" fillId="7" borderId="1" xfId="0" applyFont="1" applyFill="1" applyBorder="1" applyAlignment="1">
      <alignment horizontal="center"/>
    </xf>
    <xf numFmtId="0" fontId="45" fillId="7" borderId="0" xfId="0" applyFont="1" applyFill="1" applyAlignment="1">
      <alignment horizontal="center"/>
    </xf>
    <xf numFmtId="0" fontId="11" fillId="14" borderId="1" xfId="0" applyFont="1" applyFill="1" applyBorder="1" applyAlignment="1">
      <alignment horizontal="center"/>
    </xf>
    <xf numFmtId="0" fontId="11" fillId="1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3" fontId="15" fillId="6" borderId="1" xfId="0" applyNumberFormat="1" applyFont="1" applyFill="1" applyBorder="1" applyAlignment="1">
      <alignment horizontal="center"/>
    </xf>
    <xf numFmtId="3" fontId="16" fillId="6" borderId="1" xfId="0" applyNumberFormat="1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32" fillId="14" borderId="1" xfId="0" applyFont="1" applyFill="1" applyBorder="1" applyAlignment="1">
      <alignment horizontal="center" wrapText="1"/>
    </xf>
    <xf numFmtId="0" fontId="30" fillId="6" borderId="1" xfId="0" applyFont="1" applyFill="1" applyBorder="1" applyAlignment="1">
      <alignment horizontal="center" vertical="center" wrapText="1"/>
    </xf>
    <xf numFmtId="9" fontId="30" fillId="6" borderId="1" xfId="2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wrapText="1"/>
    </xf>
    <xf numFmtId="0" fontId="16" fillId="14" borderId="1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51" fillId="7" borderId="0" xfId="0" applyFont="1" applyFill="1" applyAlignment="1">
      <alignment horizontal="center" wrapText="1"/>
    </xf>
    <xf numFmtId="0" fontId="36" fillId="7" borderId="0" xfId="0" applyFont="1" applyFill="1"/>
    <xf numFmtId="3" fontId="0" fillId="10" borderId="1" xfId="0" applyNumberFormat="1" applyFill="1" applyBorder="1" applyAlignment="1">
      <alignment horizontal="center" wrapText="1"/>
    </xf>
    <xf numFmtId="0" fontId="28" fillId="7" borderId="0" xfId="0" applyFont="1" applyFill="1"/>
    <xf numFmtId="0" fontId="8" fillId="5" borderId="1" xfId="0" applyFont="1" applyFill="1" applyBorder="1" applyAlignment="1">
      <alignment horizontal="center"/>
    </xf>
    <xf numFmtId="3" fontId="8" fillId="7" borderId="1" xfId="0" applyNumberFormat="1" applyFont="1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0" fillId="7" borderId="1" xfId="1" applyNumberFormat="1" applyFont="1" applyFill="1" applyBorder="1" applyAlignment="1">
      <alignment horizontal="center"/>
    </xf>
    <xf numFmtId="9" fontId="0" fillId="10" borderId="1" xfId="0" applyNumberFormat="1" applyFill="1" applyBorder="1" applyAlignment="1">
      <alignment horizontal="center"/>
    </xf>
    <xf numFmtId="3" fontId="0" fillId="10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left"/>
    </xf>
    <xf numFmtId="14" fontId="0" fillId="7" borderId="1" xfId="0" applyNumberFormat="1" applyFill="1" applyBorder="1" applyAlignment="1">
      <alignment horizontal="left"/>
    </xf>
    <xf numFmtId="9" fontId="0" fillId="10" borderId="1" xfId="2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left" wrapText="1"/>
    </xf>
    <xf numFmtId="3" fontId="53" fillId="7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wrapText="1"/>
    </xf>
    <xf numFmtId="14" fontId="14" fillId="7" borderId="0" xfId="0" applyNumberFormat="1" applyFont="1" applyFill="1" applyAlignment="1">
      <alignment horizontal="left"/>
    </xf>
    <xf numFmtId="14" fontId="28" fillId="7" borderId="0" xfId="0" applyNumberFormat="1" applyFont="1" applyFill="1" applyAlignment="1">
      <alignment horizontal="left"/>
    </xf>
    <xf numFmtId="3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43" fillId="16" borderId="0" xfId="0" applyFont="1" applyFill="1" applyAlignment="1">
      <alignment horizontal="center" vertical="center"/>
    </xf>
    <xf numFmtId="0" fontId="44" fillId="16" borderId="0" xfId="0" applyFont="1" applyFill="1" applyAlignment="1">
      <alignment horizontal="center" vertical="center"/>
    </xf>
    <xf numFmtId="0" fontId="41" fillId="16" borderId="0" xfId="0" applyFont="1" applyFill="1" applyAlignment="1">
      <alignment horizontal="center" vertical="center"/>
    </xf>
    <xf numFmtId="0" fontId="42" fillId="16" borderId="0" xfId="0" applyFont="1" applyFill="1" applyAlignment="1">
      <alignment horizontal="center" wrapText="1"/>
    </xf>
    <xf numFmtId="0" fontId="6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45" fillId="7" borderId="0" xfId="0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15" fillId="7" borderId="0" xfId="0" applyFont="1" applyFill="1"/>
    <xf numFmtId="0" fontId="16" fillId="7" borderId="0" xfId="0" applyFont="1" applyFill="1" applyAlignment="1">
      <alignment horizontal="center"/>
    </xf>
    <xf numFmtId="0" fontId="29" fillId="18" borderId="3" xfId="0" applyFont="1" applyFill="1" applyBorder="1" applyAlignment="1">
      <alignment horizontal="center" vertical="top" wrapText="1"/>
    </xf>
    <xf numFmtId="0" fontId="30" fillId="18" borderId="3" xfId="0" applyFont="1" applyFill="1" applyBorder="1" applyAlignment="1">
      <alignment horizontal="center" vertical="top" wrapText="1"/>
    </xf>
    <xf numFmtId="0" fontId="30" fillId="11" borderId="10" xfId="0" applyFont="1" applyFill="1" applyBorder="1" applyAlignment="1">
      <alignment horizontal="center" vertical="center" wrapText="1"/>
    </xf>
    <xf numFmtId="0" fontId="30" fillId="11" borderId="11" xfId="0" applyFont="1" applyFill="1" applyBorder="1" applyAlignment="1">
      <alignment horizontal="center" vertical="center" wrapText="1"/>
    </xf>
    <xf numFmtId="0" fontId="30" fillId="11" borderId="14" xfId="0" applyFont="1" applyFill="1" applyBorder="1" applyAlignment="1">
      <alignment horizontal="center" vertical="center" wrapText="1"/>
    </xf>
    <xf numFmtId="0" fontId="30" fillId="11" borderId="9" xfId="0" applyFont="1" applyFill="1" applyBorder="1" applyAlignment="1">
      <alignment horizontal="center" vertical="center" wrapText="1"/>
    </xf>
    <xf numFmtId="0" fontId="30" fillId="11" borderId="12" xfId="0" applyFont="1" applyFill="1" applyBorder="1" applyAlignment="1">
      <alignment horizontal="center" vertical="center" wrapText="1"/>
    </xf>
    <xf numFmtId="0" fontId="30" fillId="11" borderId="8" xfId="0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center"/>
    </xf>
    <xf numFmtId="0" fontId="17" fillId="7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 wrapText="1"/>
    </xf>
    <xf numFmtId="0" fontId="11" fillId="9" borderId="1" xfId="0" applyFont="1" applyFill="1" applyBorder="1" applyAlignment="1">
      <alignment horizontal="center"/>
    </xf>
    <xf numFmtId="14" fontId="17" fillId="9" borderId="1" xfId="0" applyNumberFormat="1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54" fillId="0" borderId="0" xfId="0" applyFont="1" applyAlignment="1">
      <alignment horizontal="center"/>
    </xf>
    <xf numFmtId="0" fontId="52" fillId="7" borderId="0" xfId="0" applyFont="1" applyFill="1" applyAlignment="1">
      <alignment horizontal="center" wrapText="1"/>
    </xf>
  </cellXfs>
  <cellStyles count="9">
    <cellStyle name="Comma 2" xfId="6" xr:uid="{00000000-0005-0000-0000-000000000000}"/>
    <cellStyle name="Millares" xfId="1" builtinId="3"/>
    <cellStyle name="Millares 10" xfId="5" xr:uid="{00000000-0005-0000-0000-000002000000}"/>
    <cellStyle name="Millares 2" xfId="8" xr:uid="{00000000-0005-0000-0000-000003000000}"/>
    <cellStyle name="Neutral" xfId="3" builtinId="28"/>
    <cellStyle name="Normal" xfId="0" builtinId="0"/>
    <cellStyle name="Normal 2" xfId="7" xr:uid="{00000000-0005-0000-0000-000006000000}"/>
    <cellStyle name="Normal_PASJERO" xfId="4" xr:uid="{00000000-0005-0000-0000-000007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latin typeface="+mn-lt"/>
              </a:rPr>
              <a:t>CANTIDAD</a:t>
            </a:r>
            <a:r>
              <a:rPr lang="es-DO" sz="1200" b="1" baseline="0">
                <a:latin typeface="+mn-lt"/>
              </a:rPr>
              <a:t> DE EMBARCACIONES ARRIBADAS POR PUERTOS  </a:t>
            </a:r>
          </a:p>
          <a:p>
            <a:pPr>
              <a:defRPr sz="1200" b="1"/>
            </a:pPr>
            <a:r>
              <a:rPr lang="es-DO" sz="1200" b="1" baseline="0">
                <a:latin typeface="+mn-lt"/>
              </a:rPr>
              <a:t>	ENERO- MARZO 2026</a:t>
            </a:r>
            <a:endParaRPr lang="es-DO" sz="12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057024489221084E-2"/>
          <c:y val="0.11765842403346764"/>
          <c:w val="0.87006856081977424"/>
          <c:h val="0.60384910630547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'EMBARCACIONES '!$B$44:$B$66</c:f>
              <c:strCache>
                <c:ptCount val="23"/>
                <c:pt idx="0">
                  <c:v>AMBER COVE</c:v>
                </c:pt>
                <c:pt idx="1">
                  <c:v>ARROYO BARRIL</c:v>
                </c:pt>
                <c:pt idx="2">
                  <c:v>AZUA</c:v>
                </c:pt>
                <c:pt idx="3">
                  <c:v>BARAHONA</c:v>
                </c:pt>
                <c:pt idx="4">
                  <c:v>BOCA CHICA</c:v>
                </c:pt>
                <c:pt idx="5">
                  <c:v>BAHÍA DE CALDERAS</c:v>
                </c:pt>
                <c:pt idx="6">
                  <c:v>CAP CANA</c:v>
                </c:pt>
                <c:pt idx="7">
                  <c:v>CAUCEDO</c:v>
                </c:pt>
                <c:pt idx="8">
                  <c:v>LA CANA</c:v>
                </c:pt>
                <c:pt idx="9">
                  <c:v>LA ROMANA</c:v>
                </c:pt>
                <c:pt idx="10">
                  <c:v>LUPERÓN </c:v>
                </c:pt>
                <c:pt idx="11">
                  <c:v>TAÍNO BAY</c:v>
                </c:pt>
                <c:pt idx="12">
                  <c:v>MANZANILLO</c:v>
                </c:pt>
                <c:pt idx="13">
                  <c:v>PEDERNALES</c:v>
                </c:pt>
                <c:pt idx="14">
                  <c:v>PLAZA MARINA</c:v>
                </c:pt>
                <c:pt idx="15">
                  <c:v>PUERTO PLATA</c:v>
                </c:pt>
                <c:pt idx="16">
                  <c:v>PUNTA CATALINA</c:v>
                </c:pt>
                <c:pt idx="17">
                  <c:v>HAINA ORIENTAL</c:v>
                </c:pt>
                <c:pt idx="18">
                  <c:v>HAINA OCCIDENTAL</c:v>
                </c:pt>
                <c:pt idx="19">
                  <c:v>ISLAS CATALINA</c:v>
                </c:pt>
                <c:pt idx="20">
                  <c:v>SAN PEDRO DE MACORÍS</c:v>
                </c:pt>
                <c:pt idx="21">
                  <c:v>SANTA BÁRBARA</c:v>
                </c:pt>
                <c:pt idx="22">
                  <c:v>SANTO DOMINGO</c:v>
                </c:pt>
              </c:strCache>
            </c:strRef>
          </c:cat>
          <c:val>
            <c:numRef>
              <c:f>'EMBARCACIONES '!$C$44:$C$66</c:f>
              <c:numCache>
                <c:formatCode>#,##0</c:formatCode>
                <c:ptCount val="23"/>
                <c:pt idx="0">
                  <c:v>78</c:v>
                </c:pt>
                <c:pt idx="1">
                  <c:v>0</c:v>
                </c:pt>
                <c:pt idx="2">
                  <c:v>8</c:v>
                </c:pt>
                <c:pt idx="3">
                  <c:v>19</c:v>
                </c:pt>
                <c:pt idx="4">
                  <c:v>32</c:v>
                </c:pt>
                <c:pt idx="5">
                  <c:v>5</c:v>
                </c:pt>
                <c:pt idx="6">
                  <c:v>1</c:v>
                </c:pt>
                <c:pt idx="7">
                  <c:v>294</c:v>
                </c:pt>
                <c:pt idx="8">
                  <c:v>73</c:v>
                </c:pt>
                <c:pt idx="9">
                  <c:v>85</c:v>
                </c:pt>
                <c:pt idx="10">
                  <c:v>131</c:v>
                </c:pt>
                <c:pt idx="11">
                  <c:v>127</c:v>
                </c:pt>
                <c:pt idx="12">
                  <c:v>24</c:v>
                </c:pt>
                <c:pt idx="13">
                  <c:v>19</c:v>
                </c:pt>
                <c:pt idx="14">
                  <c:v>12</c:v>
                </c:pt>
                <c:pt idx="15">
                  <c:v>175</c:v>
                </c:pt>
                <c:pt idx="16">
                  <c:v>8</c:v>
                </c:pt>
                <c:pt idx="17">
                  <c:v>320</c:v>
                </c:pt>
                <c:pt idx="18">
                  <c:v>110</c:v>
                </c:pt>
                <c:pt idx="19">
                  <c:v>13</c:v>
                </c:pt>
                <c:pt idx="20">
                  <c:v>42</c:v>
                </c:pt>
                <c:pt idx="21" formatCode="General">
                  <c:v>68</c:v>
                </c:pt>
                <c:pt idx="22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45-48FE-BFE6-8000F5DDE0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89741375"/>
        <c:axId val="589749535"/>
        <c:axId val="0"/>
      </c:bar3DChart>
      <c:catAx>
        <c:axId val="589741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89749535"/>
        <c:crosses val="autoZero"/>
        <c:auto val="1"/>
        <c:lblAlgn val="ctr"/>
        <c:lblOffset val="100"/>
        <c:noMultiLvlLbl val="0"/>
      </c:catAx>
      <c:valAx>
        <c:axId val="58974953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9741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Total  del movimiento</a:t>
            </a:r>
            <a:r>
              <a:rPr lang="es-DO" baseline="0"/>
              <a:t> de Contenedores  Importación, Exportación y Tránsito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CONTENEDORES!#REF!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CONTENEDORES!#REF!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CONTENEDORES!#REF!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8E2-4F7A-B289-A5A302B75C0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CONTENEDORES!#REF!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CONTENEDORES!#REF!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CONTENEDORES!#REF!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8E2-4F7A-B289-A5A302B75C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58513264"/>
        <c:axId val="258514048"/>
        <c:axId val="0"/>
      </c:bar3DChart>
      <c:catAx>
        <c:axId val="25851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8514048"/>
        <c:crosses val="autoZero"/>
        <c:auto val="1"/>
        <c:lblAlgn val="ctr"/>
        <c:lblOffset val="100"/>
        <c:noMultiLvlLbl val="0"/>
      </c:catAx>
      <c:valAx>
        <c:axId val="258514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5851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>
                <a:latin typeface="+mn-lt"/>
              </a:rPr>
              <a:t>COMPARATIVO  DE CONTENEDORES EN IMPORTACIÓN, EXPORTACIÓN Y TRÁNSITO</a:t>
            </a:r>
          </a:p>
          <a:p>
            <a:pPr>
              <a:defRPr/>
            </a:pPr>
            <a:r>
              <a:rPr lang="es-DO" sz="1100" b="1">
                <a:latin typeface="+mn-lt"/>
              </a:rPr>
              <a:t>ENERO-MARZO 2026 Vs 2025 (DATOS EXPRESADOS EN TEUS)</a:t>
            </a:r>
          </a:p>
        </c:rich>
      </c:tx>
      <c:layout>
        <c:manualLayout>
          <c:xMode val="edge"/>
          <c:yMode val="edge"/>
          <c:x val="9.8208807521029173E-2"/>
          <c:y val="1.6528925619834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373347567081082E-2"/>
          <c:y val="0.19633608815426998"/>
          <c:w val="0.93981368855365122"/>
          <c:h val="0.676739983948287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'CONTENEDORES TEUS (2)'!$C$201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90688568606297E-3"/>
                  <c:y val="-2.6368356311427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D6-49FD-BA74-12CA942F7FB0}"/>
                </c:ext>
              </c:extLst>
            </c:dLbl>
            <c:dLbl>
              <c:idx val="1"/>
              <c:layout>
                <c:manualLayout>
                  <c:x val="7.81377137212594E-3"/>
                  <c:y val="-1.4382739806233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D6-49FD-BA74-12CA942F7FB0}"/>
                </c:ext>
              </c:extLst>
            </c:dLbl>
            <c:dLbl>
              <c:idx val="2"/>
              <c:layout>
                <c:manualLayout>
                  <c:x val="7.81377137212594E-3"/>
                  <c:y val="-1.6779863107272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D6-49FD-BA74-12CA942F7F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 (2)'!$B$202:$B$204</c:f>
              <c:strCache>
                <c:ptCount val="3"/>
                <c:pt idx="0">
                  <c:v>TEUS DE IMPORTACIÓN</c:v>
                </c:pt>
                <c:pt idx="1">
                  <c:v>TEUS DE EXPORTACIÓN</c:v>
                </c:pt>
                <c:pt idx="2">
                  <c:v>TEUS EN TRÁNSITO</c:v>
                </c:pt>
              </c:strCache>
            </c:strRef>
          </c:cat>
          <c:val>
            <c:numRef>
              <c:f>'CONTENEDORES TEUS (2)'!$C$202:$C$204</c:f>
              <c:numCache>
                <c:formatCode>#,##0</c:formatCode>
                <c:ptCount val="3"/>
                <c:pt idx="0">
                  <c:v>182759.5</c:v>
                </c:pt>
                <c:pt idx="1">
                  <c:v>183280.25</c:v>
                </c:pt>
                <c:pt idx="2">
                  <c:v>208578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D6-49FD-BA74-12CA942F7FB0}"/>
            </c:ext>
          </c:extLst>
        </c:ser>
        <c:ser>
          <c:idx val="1"/>
          <c:order val="1"/>
          <c:tx>
            <c:strRef>
              <c:f>'CONTENEDORES TEUS (2)'!$D$201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1487871273346334E-2"/>
                  <c:y val="-3.3559726214544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D6-49FD-BA74-12CA942F7FB0}"/>
                </c:ext>
              </c:extLst>
            </c:dLbl>
            <c:dLbl>
              <c:idx val="1"/>
              <c:layout>
                <c:manualLayout>
                  <c:x val="1.1720657058188909E-2"/>
                  <c:y val="-9.58849320415548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D6-49FD-BA74-12CA942F7FB0}"/>
                </c:ext>
              </c:extLst>
            </c:dLbl>
            <c:dLbl>
              <c:idx val="2"/>
              <c:layout>
                <c:manualLayout>
                  <c:x val="1.7580985587283365E-2"/>
                  <c:y val="-2.1574109709349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D6-49FD-BA74-12CA942F7F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 (2)'!$B$202:$B$204</c:f>
              <c:strCache>
                <c:ptCount val="3"/>
                <c:pt idx="0">
                  <c:v>TEUS DE IMPORTACIÓN</c:v>
                </c:pt>
                <c:pt idx="1">
                  <c:v>TEUS DE EXPORTACIÓN</c:v>
                </c:pt>
                <c:pt idx="2">
                  <c:v>TEUS EN TRÁNSITO</c:v>
                </c:pt>
              </c:strCache>
            </c:strRef>
          </c:cat>
          <c:val>
            <c:numRef>
              <c:f>'CONTENEDORES TEUS (2)'!$D$202:$D$204</c:f>
              <c:numCache>
                <c:formatCode>#,##0</c:formatCode>
                <c:ptCount val="3"/>
                <c:pt idx="0">
                  <c:v>192043.25</c:v>
                </c:pt>
                <c:pt idx="1">
                  <c:v>200943.75</c:v>
                </c:pt>
                <c:pt idx="2">
                  <c:v>189364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D6-49FD-BA74-12CA942F7F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13965327"/>
        <c:axId val="883095055"/>
        <c:axId val="0"/>
      </c:bar3DChart>
      <c:catAx>
        <c:axId val="71396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83095055"/>
        <c:crosses val="autoZero"/>
        <c:auto val="1"/>
        <c:lblAlgn val="ctr"/>
        <c:lblOffset val="100"/>
        <c:noMultiLvlLbl val="0"/>
      </c:catAx>
      <c:valAx>
        <c:axId val="88309505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713965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000" b="1">
                <a:latin typeface="+mn-lt"/>
              </a:rPr>
              <a:t>CONTENEDORES</a:t>
            </a:r>
            <a:r>
              <a:rPr lang="es-DO" sz="1000" b="1" baseline="0">
                <a:latin typeface="+mn-lt"/>
              </a:rPr>
              <a:t>  EN IMPORTACIÓN, EXPORTACIÓN  Y TRÁNSITO</a:t>
            </a:r>
          </a:p>
          <a:p>
            <a:pPr>
              <a:defRPr sz="1000" b="1"/>
            </a:pPr>
            <a:r>
              <a:rPr lang="es-DO" sz="1000" b="1" baseline="0">
                <a:latin typeface="+mn-lt"/>
              </a:rPr>
              <a:t>ENERO-MARZO 2026</a:t>
            </a:r>
          </a:p>
          <a:p>
            <a:pPr>
              <a:defRPr sz="1000" b="1"/>
            </a:pPr>
            <a:r>
              <a:rPr lang="es-DO" sz="1000" b="1" baseline="0">
                <a:latin typeface="+mn-lt"/>
              </a:rPr>
              <a:t>(DATOS EXPRESADOS EN TEUS)</a:t>
            </a:r>
            <a:endParaRPr lang="es-DO" sz="1000" b="1">
              <a:latin typeface="+mn-lt"/>
            </a:endParaRPr>
          </a:p>
        </c:rich>
      </c:tx>
      <c:layout>
        <c:manualLayout>
          <c:xMode val="edge"/>
          <c:yMode val="edge"/>
          <c:x val="0.30335667353648588"/>
          <c:y val="1.89708252607741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'CONTENEDORES TEUS (2)'!$B$41</c:f>
              <c:strCache>
                <c:ptCount val="1"/>
                <c:pt idx="0">
                  <c:v>IMPORTACIÓN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 (2)'!$C$40:$G$40</c:f>
              <c:strCache>
                <c:ptCount val="5"/>
                <c:pt idx="0">
                  <c:v>CAUCEDO</c:v>
                </c:pt>
                <c:pt idx="1">
                  <c:v>MANZANILLO</c:v>
                </c:pt>
                <c:pt idx="2">
                  <c:v>PUERTO PLATA</c:v>
                </c:pt>
                <c:pt idx="3">
                  <c:v>RÍO HAINA</c:v>
                </c:pt>
                <c:pt idx="4">
                  <c:v>SANTO DOMINGO</c:v>
                </c:pt>
              </c:strCache>
            </c:strRef>
          </c:cat>
          <c:val>
            <c:numRef>
              <c:f>'CONTENEDORES TEUS (2)'!$C$41:$G$41</c:f>
              <c:numCache>
                <c:formatCode>#,##0</c:formatCode>
                <c:ptCount val="5"/>
                <c:pt idx="0">
                  <c:v>123764.5</c:v>
                </c:pt>
                <c:pt idx="1">
                  <c:v>1230</c:v>
                </c:pt>
                <c:pt idx="2">
                  <c:v>3417</c:v>
                </c:pt>
                <c:pt idx="3">
                  <c:v>56774.25</c:v>
                </c:pt>
                <c:pt idx="4">
                  <c:v>6857.5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C1-42C6-B165-94BAB27DE435}"/>
            </c:ext>
          </c:extLst>
        </c:ser>
        <c:ser>
          <c:idx val="1"/>
          <c:order val="1"/>
          <c:tx>
            <c:strRef>
              <c:f>'CONTENEDORES TEUS (2)'!$B$42</c:f>
              <c:strCache>
                <c:ptCount val="1"/>
                <c:pt idx="0">
                  <c:v>EXPORTACIÓN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 (2)'!$C$40:$G$40</c:f>
              <c:strCache>
                <c:ptCount val="5"/>
                <c:pt idx="0">
                  <c:v>CAUCEDO</c:v>
                </c:pt>
                <c:pt idx="1">
                  <c:v>MANZANILLO</c:v>
                </c:pt>
                <c:pt idx="2">
                  <c:v>PUERTO PLATA</c:v>
                </c:pt>
                <c:pt idx="3">
                  <c:v>RÍO HAINA</c:v>
                </c:pt>
                <c:pt idx="4">
                  <c:v>SANTO DOMINGO</c:v>
                </c:pt>
              </c:strCache>
            </c:strRef>
          </c:cat>
          <c:val>
            <c:numRef>
              <c:f>'CONTENEDORES TEUS (2)'!$C$42:$G$42</c:f>
              <c:numCache>
                <c:formatCode>#,##0</c:formatCode>
                <c:ptCount val="5"/>
                <c:pt idx="0">
                  <c:v>132249.25</c:v>
                </c:pt>
                <c:pt idx="1">
                  <c:v>1697</c:v>
                </c:pt>
                <c:pt idx="2">
                  <c:v>4483.25</c:v>
                </c:pt>
                <c:pt idx="3">
                  <c:v>56043.25</c:v>
                </c:pt>
                <c:pt idx="4">
                  <c:v>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C1-42C6-B165-94BAB27DE435}"/>
            </c:ext>
          </c:extLst>
        </c:ser>
        <c:ser>
          <c:idx val="2"/>
          <c:order val="2"/>
          <c:tx>
            <c:strRef>
              <c:f>'CONTENEDORES TEUS (2)'!$B$43</c:f>
              <c:strCache>
                <c:ptCount val="1"/>
                <c:pt idx="0">
                  <c:v>TRÁNSITO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 (2)'!$C$40:$G$40</c:f>
              <c:strCache>
                <c:ptCount val="5"/>
                <c:pt idx="0">
                  <c:v>CAUCEDO</c:v>
                </c:pt>
                <c:pt idx="1">
                  <c:v>MANZANILLO</c:v>
                </c:pt>
                <c:pt idx="2">
                  <c:v>PUERTO PLATA</c:v>
                </c:pt>
                <c:pt idx="3">
                  <c:v>RÍO HAINA</c:v>
                </c:pt>
                <c:pt idx="4">
                  <c:v>SANTO DOMINGO</c:v>
                </c:pt>
              </c:strCache>
            </c:strRef>
          </c:cat>
          <c:val>
            <c:numRef>
              <c:f>'CONTENEDORES TEUS (2)'!$C$43:$G$43</c:f>
              <c:numCache>
                <c:formatCode>#,##0</c:formatCode>
                <c:ptCount val="5"/>
                <c:pt idx="0">
                  <c:v>180554.5</c:v>
                </c:pt>
                <c:pt idx="1">
                  <c:v>0</c:v>
                </c:pt>
                <c:pt idx="2">
                  <c:v>0</c:v>
                </c:pt>
                <c:pt idx="3">
                  <c:v>8809.5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C1-42C6-B165-94BAB27DE4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4171391"/>
        <c:axId val="734172831"/>
      </c:barChart>
      <c:catAx>
        <c:axId val="734171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4172831"/>
        <c:crosses val="autoZero"/>
        <c:auto val="1"/>
        <c:lblAlgn val="ctr"/>
        <c:lblOffset val="100"/>
        <c:noMultiLvlLbl val="0"/>
      </c:catAx>
      <c:valAx>
        <c:axId val="734172831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34171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275804937570873"/>
          <c:y val="0.39615172618587563"/>
          <c:w val="0.13215906988821699"/>
          <c:h val="0.295843994451472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000" b="1">
                <a:latin typeface="+mn-lt"/>
              </a:rPr>
              <a:t>COMPARATIVO</a:t>
            </a:r>
            <a:r>
              <a:rPr lang="es-DO" sz="1000" b="1" baseline="0">
                <a:latin typeface="+mn-lt"/>
              </a:rPr>
              <a:t> DEL MOVIMIENTO DE CONTENEDORES EN EXPORTACIÓN</a:t>
            </a:r>
          </a:p>
          <a:p>
            <a:pPr>
              <a:defRPr sz="1000" b="1"/>
            </a:pPr>
            <a:r>
              <a:rPr lang="es-DO" sz="1000" b="1" baseline="0">
                <a:latin typeface="+mn-lt"/>
              </a:rPr>
              <a:t> </a:t>
            </a:r>
            <a:r>
              <a:rPr lang="es-DO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(ENERO -MARZO 2026)</a:t>
            </a:r>
            <a:endParaRPr lang="es-DO" sz="1000" b="1" baseline="0">
              <a:latin typeface="+mn-lt"/>
            </a:endParaRPr>
          </a:p>
          <a:p>
            <a:pPr>
              <a:defRPr sz="1000" b="1"/>
            </a:pPr>
            <a:r>
              <a:rPr lang="es-DO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(DATOS EXPRESADOS EN TEUS)</a:t>
            </a:r>
            <a:endParaRPr lang="es-DO" sz="10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8416675783621195E-2"/>
          <c:y val="0.17729513225787727"/>
          <c:w val="0.78507681136399732"/>
          <c:h val="0.6030125251844092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'CONTENEDORES TEUS (2)'!$B$84</c:f>
              <c:strCache>
                <c:ptCount val="1"/>
                <c:pt idx="0">
                  <c:v>CARGADOS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1.70122246899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B2-4621-B50A-BCB2224B32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'CONTENEDORES TEUS (2)'!$C$83:$D$83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'CONTENEDORES TEUS (2)'!$C$84:$D$84</c:f>
              <c:numCache>
                <c:formatCode>#,##0</c:formatCode>
                <c:ptCount val="2"/>
                <c:pt idx="0">
                  <c:v>65168.25</c:v>
                </c:pt>
                <c:pt idx="1">
                  <c:v>64464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B2-4621-B50A-BCB2224B321D}"/>
            </c:ext>
          </c:extLst>
        </c:ser>
        <c:ser>
          <c:idx val="1"/>
          <c:order val="1"/>
          <c:tx>
            <c:strRef>
              <c:f>'CONTENEDORES TEUS (2)'!$B$85</c:f>
              <c:strCache>
                <c:ptCount val="1"/>
                <c:pt idx="0">
                  <c:v>VACIOS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'CONTENEDORES TEUS (2)'!$C$83:$D$83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'CONTENEDORES TEUS (2)'!$C$85:$D$85</c:f>
              <c:numCache>
                <c:formatCode>#,##0</c:formatCode>
                <c:ptCount val="2"/>
                <c:pt idx="0">
                  <c:v>118112</c:v>
                </c:pt>
                <c:pt idx="1">
                  <c:v>136479.75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B2-4621-B50A-BCB2224B32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115180464"/>
        <c:axId val="1274451952"/>
      </c:barChart>
      <c:catAx>
        <c:axId val="1115180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74451952"/>
        <c:crosses val="autoZero"/>
        <c:auto val="1"/>
        <c:lblAlgn val="ctr"/>
        <c:lblOffset val="100"/>
        <c:noMultiLvlLbl val="0"/>
      </c:catAx>
      <c:valAx>
        <c:axId val="1274451952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11518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000" b="1">
                <a:latin typeface="+mn-lt"/>
              </a:rPr>
              <a:t>COMPARATIVO</a:t>
            </a:r>
            <a:r>
              <a:rPr lang="es-DO" sz="1000" b="1" baseline="0">
                <a:latin typeface="+mn-lt"/>
              </a:rPr>
              <a:t> DEL MOVIMIENTO DE CONTENEDORES DE IMPORTACIÓN EN TRÁNSITO CARGADOS Y VACÍOS </a:t>
            </a:r>
          </a:p>
          <a:p>
            <a:pPr algn="ctr">
              <a:defRPr/>
            </a:pPr>
            <a:r>
              <a:rPr lang="es-DO" sz="1000" b="1" baseline="0">
                <a:latin typeface="+mn-lt"/>
              </a:rPr>
              <a:t>(ENERO- MARZO -2026. </a:t>
            </a:r>
            <a:r>
              <a:rPr lang="es-DO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DATOS EXPRESADOS EN TEUS)</a:t>
            </a:r>
            <a:endParaRPr lang="es-DO" sz="1000" b="1">
              <a:latin typeface="+mn-lt"/>
            </a:endParaRPr>
          </a:p>
        </c:rich>
      </c:tx>
      <c:layout>
        <c:manualLayout>
          <c:xMode val="edge"/>
          <c:yMode val="edge"/>
          <c:x val="0.19775583930937621"/>
          <c:y val="1.6143676175652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'CONTENEDORES TEUS (2)'!$B$142</c:f>
              <c:strCache>
                <c:ptCount val="1"/>
                <c:pt idx="0">
                  <c:v>CARGADOS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3448946074501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46-4B55-8305-F2B67CC97E43}"/>
                </c:ext>
              </c:extLst>
            </c:dLbl>
            <c:dLbl>
              <c:idx val="1"/>
              <c:layout>
                <c:manualLayout>
                  <c:x val="-8.0057299334274187E-17"/>
                  <c:y val="-2.3448946074501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46-4B55-8305-F2B67CC97E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 (2)'!$C$141:$D$141</c:f>
              <c:strCache>
                <c:ptCount val="2"/>
                <c:pt idx="0">
                  <c:v>Enero -Marzo 2025</c:v>
                </c:pt>
                <c:pt idx="1">
                  <c:v>Enero -Marzo 2026</c:v>
                </c:pt>
              </c:strCache>
            </c:strRef>
          </c:cat>
          <c:val>
            <c:numRef>
              <c:f>'CONTENEDORES TEUS (2)'!$C$142:$D$142</c:f>
              <c:numCache>
                <c:formatCode>#,##0</c:formatCode>
                <c:ptCount val="2"/>
                <c:pt idx="0">
                  <c:v>74369.25</c:v>
                </c:pt>
                <c:pt idx="1">
                  <c:v>56148.75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46-4B55-8305-F2B67CC97E43}"/>
            </c:ext>
          </c:extLst>
        </c:ser>
        <c:ser>
          <c:idx val="1"/>
          <c:order val="1"/>
          <c:tx>
            <c:strRef>
              <c:f>'CONTENEDORES TEUS (2)'!$B$143</c:f>
              <c:strCache>
                <c:ptCount val="1"/>
                <c:pt idx="0">
                  <c:v>VACIOS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1585835257890681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46-4B55-8305-F2B67CC97E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 (2)'!$C$141:$D$141</c:f>
              <c:strCache>
                <c:ptCount val="2"/>
                <c:pt idx="0">
                  <c:v>Enero -Marzo 2025</c:v>
                </c:pt>
                <c:pt idx="1">
                  <c:v>Enero -Marzo 2026</c:v>
                </c:pt>
              </c:strCache>
            </c:strRef>
          </c:cat>
          <c:val>
            <c:numRef>
              <c:f>'CONTENEDORES TEUS (2)'!$C$143:$D$143</c:f>
              <c:numCache>
                <c:formatCode>#,##0</c:formatCode>
                <c:ptCount val="2"/>
                <c:pt idx="0">
                  <c:v>27211.5</c:v>
                </c:pt>
                <c:pt idx="1">
                  <c:v>38547.75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46-4B55-8305-F2B67CC97E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04167728"/>
        <c:axId val="1113745552"/>
      </c:barChart>
      <c:catAx>
        <c:axId val="1304167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13745552"/>
        <c:crosses val="autoZero"/>
        <c:auto val="1"/>
        <c:lblAlgn val="ctr"/>
        <c:lblOffset val="100"/>
        <c:noMultiLvlLbl val="0"/>
      </c:catAx>
      <c:valAx>
        <c:axId val="1113745552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30416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000" b="1">
                <a:latin typeface="+mn-lt"/>
              </a:rPr>
              <a:t>COMPARATIVO</a:t>
            </a:r>
            <a:r>
              <a:rPr lang="es-DO" sz="1000" b="1" baseline="0">
                <a:latin typeface="+mn-lt"/>
              </a:rPr>
              <a:t> DEL MOVIMIENTO DE CONTENEDORES DE EXPORTACIÓN EN TRÁNSITO, CARGADOS Y VACÍOS ENERO-MARZO 2026 Vs 2025</a:t>
            </a:r>
          </a:p>
          <a:p>
            <a:pPr>
              <a:defRPr/>
            </a:pPr>
            <a:r>
              <a:rPr lang="es-DO" sz="1000" b="1" baseline="0">
                <a:latin typeface="+mn-lt"/>
              </a:rPr>
              <a:t> (DATOS EXPRESADOS EN TEUS)</a:t>
            </a:r>
            <a:endParaRPr lang="es-DO" sz="1000" b="1">
              <a:latin typeface="+mn-lt"/>
            </a:endParaRPr>
          </a:p>
        </c:rich>
      </c:tx>
      <c:layout>
        <c:manualLayout>
          <c:xMode val="edge"/>
          <c:yMode val="edge"/>
          <c:x val="0.10406435940784814"/>
          <c:y val="1.85305263428211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'CONTENEDORES TEUS (2)'!$C$168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 (2)'!$B$169:$B$170</c:f>
              <c:strCache>
                <c:ptCount val="2"/>
                <c:pt idx="0">
                  <c:v>CARGADOS</c:v>
                </c:pt>
                <c:pt idx="1">
                  <c:v>VACÍOS</c:v>
                </c:pt>
              </c:strCache>
            </c:strRef>
          </c:cat>
          <c:val>
            <c:numRef>
              <c:f>'CONTENEDORES TEUS (2)'!$C$169:$C$170</c:f>
              <c:numCache>
                <c:formatCode>#,##0</c:formatCode>
                <c:ptCount val="2"/>
                <c:pt idx="0">
                  <c:v>79003</c:v>
                </c:pt>
                <c:pt idx="1">
                  <c:v>27994.25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1-4A62-93EA-9D13F3730028}"/>
            </c:ext>
          </c:extLst>
        </c:ser>
        <c:ser>
          <c:idx val="1"/>
          <c:order val="1"/>
          <c:tx>
            <c:strRef>
              <c:f>'CONTENEDORES TEUS (2)'!$D$168</c:f>
              <c:strCache>
                <c:ptCount val="1"/>
                <c:pt idx="0">
                  <c:v>Enero - Marzo 2026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 (2)'!$B$169:$B$170</c:f>
              <c:strCache>
                <c:ptCount val="2"/>
                <c:pt idx="0">
                  <c:v>CARGADOS</c:v>
                </c:pt>
                <c:pt idx="1">
                  <c:v>VACÍOS</c:v>
                </c:pt>
              </c:strCache>
            </c:strRef>
          </c:cat>
          <c:val>
            <c:numRef>
              <c:f>'CONTENEDORES TEUS (2)'!$D$169:$D$170</c:f>
              <c:numCache>
                <c:formatCode>#,##0</c:formatCode>
                <c:ptCount val="2"/>
                <c:pt idx="0">
                  <c:v>55899.75</c:v>
                </c:pt>
                <c:pt idx="1">
                  <c:v>38767.75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81-4A62-93EA-9D13F37300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822489856"/>
        <c:axId val="1113748032"/>
      </c:barChart>
      <c:catAx>
        <c:axId val="822489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13748032"/>
        <c:crosses val="autoZero"/>
        <c:auto val="1"/>
        <c:lblAlgn val="ctr"/>
        <c:lblOffset val="100"/>
        <c:noMultiLvlLbl val="0"/>
      </c:catAx>
      <c:valAx>
        <c:axId val="1113748032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82248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>
                <a:latin typeface="+mn-lt"/>
              </a:rPr>
              <a:t>GRÁFICA</a:t>
            </a:r>
            <a:r>
              <a:rPr lang="es-DO" sz="1100" b="1" baseline="0">
                <a:latin typeface="+mn-lt"/>
              </a:rPr>
              <a:t>  COMPARATIVA DEL  MOVIMIENTO DE CONTENEDORES EN IMPORTACIÓN </a:t>
            </a:r>
            <a:r>
              <a:rPr lang="es-DO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</a:rPr>
              <a:t> ENERO</a:t>
            </a:r>
            <a:r>
              <a:rPr lang="es-DO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- MARZO 2026)</a:t>
            </a:r>
            <a:endParaRPr lang="es-DO" sz="1100" b="1" baseline="0">
              <a:latin typeface="+mn-lt"/>
            </a:endParaRPr>
          </a:p>
          <a:p>
            <a:pPr>
              <a:defRPr/>
            </a:pPr>
            <a:r>
              <a:rPr lang="es-DO" sz="1100" b="1" baseline="0">
                <a:latin typeface="+mn-lt"/>
              </a:rPr>
              <a:t> (</a:t>
            </a:r>
            <a:r>
              <a:rPr lang="es-DO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DATOS EXPRESADOS EN TEUS)</a:t>
            </a:r>
            <a:endParaRPr lang="es-DO" sz="11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'CONTENEDORES TEUS (2)'!$B$79</c:f>
              <c:strCache>
                <c:ptCount val="1"/>
                <c:pt idx="0">
                  <c:v>CARGADOS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'CONTENEDORES TEUS (2)'!$C$78:$D$78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'CONTENEDORES TEUS (2)'!$C$79:$D$79</c:f>
              <c:numCache>
                <c:formatCode>#,##0</c:formatCode>
                <c:ptCount val="2"/>
                <c:pt idx="0">
                  <c:v>165270</c:v>
                </c:pt>
                <c:pt idx="1">
                  <c:v>168068.5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59-4044-9973-084BD985836A}"/>
            </c:ext>
          </c:extLst>
        </c:ser>
        <c:ser>
          <c:idx val="1"/>
          <c:order val="1"/>
          <c:tx>
            <c:strRef>
              <c:f>'CONTENEDORES TEUS (2)'!$B$80</c:f>
              <c:strCache>
                <c:ptCount val="1"/>
                <c:pt idx="0">
                  <c:v>VACIOS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'CONTENEDORES TEUS (2)'!$C$78:$D$78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'CONTENEDORES TEUS (2)'!$C$80:$D$80</c:f>
              <c:numCache>
                <c:formatCode>#,##0</c:formatCode>
                <c:ptCount val="2"/>
                <c:pt idx="0">
                  <c:v>17489.5</c:v>
                </c:pt>
                <c:pt idx="1">
                  <c:v>23974.75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59-4044-9973-084BD9858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26137248"/>
        <c:axId val="1226138688"/>
      </c:barChart>
      <c:catAx>
        <c:axId val="1226137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26138688"/>
        <c:crosses val="autoZero"/>
        <c:auto val="1"/>
        <c:lblAlgn val="ctr"/>
        <c:lblOffset val="100"/>
        <c:noMultiLvlLbl val="0"/>
      </c:catAx>
      <c:valAx>
        <c:axId val="1226138688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22613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>
                <a:latin typeface="+mn-lt"/>
              </a:rPr>
              <a:t>CANTIDAD</a:t>
            </a:r>
            <a:r>
              <a:rPr lang="es-DO" sz="1100" b="1" baseline="0">
                <a:latin typeface="+mn-lt"/>
              </a:rPr>
              <a:t> DE CRUCEROS ARRIBADOS  POR PUERTOS </a:t>
            </a:r>
          </a:p>
          <a:p>
            <a:pPr>
              <a:defRPr/>
            </a:pPr>
            <a:r>
              <a:rPr lang="es-DO" sz="1100" b="1" baseline="0">
                <a:latin typeface="+mn-lt"/>
              </a:rPr>
              <a:t> ENERO-MARZO 2026</a:t>
            </a:r>
            <a:endParaRPr lang="es-DO" sz="11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1.3237822648237318E-2"/>
          <c:y val="0.17612827572006007"/>
          <c:w val="0.97352435470352539"/>
          <c:h val="0.591043325887988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PASAJEROS!$B$44:$B$52</c:f>
              <c:strCache>
                <c:ptCount val="9"/>
                <c:pt idx="0">
                  <c:v>AMBER COVE</c:v>
                </c:pt>
                <c:pt idx="1">
                  <c:v>TAÍNO BAY</c:v>
                </c:pt>
                <c:pt idx="2">
                  <c:v>LA ROMANA</c:v>
                </c:pt>
                <c:pt idx="3">
                  <c:v>SANTA BÁRBARA</c:v>
                </c:pt>
                <c:pt idx="4">
                  <c:v>SANTO DOMINGO CRUCERO</c:v>
                </c:pt>
                <c:pt idx="5">
                  <c:v>SANTO DOMINGO FERRY</c:v>
                </c:pt>
                <c:pt idx="6">
                  <c:v>ISLAS CATALINA</c:v>
                </c:pt>
                <c:pt idx="7">
                  <c:v>CAP-CANA</c:v>
                </c:pt>
                <c:pt idx="8">
                  <c:v>PEDERNALES (CR)</c:v>
                </c:pt>
              </c:strCache>
            </c:strRef>
          </c:cat>
          <c:val>
            <c:numRef>
              <c:f>PASAJEROS!$C$44:$C$52</c:f>
              <c:numCache>
                <c:formatCode>General</c:formatCode>
                <c:ptCount val="9"/>
                <c:pt idx="0" formatCode="#,##0">
                  <c:v>78</c:v>
                </c:pt>
                <c:pt idx="1">
                  <c:v>127</c:v>
                </c:pt>
                <c:pt idx="2">
                  <c:v>66</c:v>
                </c:pt>
                <c:pt idx="3">
                  <c:v>19</c:v>
                </c:pt>
                <c:pt idx="4">
                  <c:v>18</c:v>
                </c:pt>
                <c:pt idx="5">
                  <c:v>39</c:v>
                </c:pt>
                <c:pt idx="6">
                  <c:v>13</c:v>
                </c:pt>
                <c:pt idx="7">
                  <c:v>1</c:v>
                </c:pt>
                <c:pt idx="8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C-4861-84C4-7675D45F90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6608095"/>
        <c:axId val="156613855"/>
      </c:barChart>
      <c:catAx>
        <c:axId val="156608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6613855"/>
        <c:crosses val="autoZero"/>
        <c:auto val="1"/>
        <c:lblAlgn val="ctr"/>
        <c:lblOffset val="100"/>
        <c:noMultiLvlLbl val="0"/>
      </c:catAx>
      <c:valAx>
        <c:axId val="15661385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608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/>
              <a:t>COMPARATIVA</a:t>
            </a:r>
            <a:r>
              <a:rPr lang="es-DO" sz="1100" b="1" baseline="0"/>
              <a:t> DE CRUCERISTAS POR PUERTOS</a:t>
            </a:r>
          </a:p>
          <a:p>
            <a:pPr>
              <a:defRPr/>
            </a:pPr>
            <a:r>
              <a:rPr lang="es-DO" sz="1100" b="1" baseline="0"/>
              <a:t>ENERO-MARZO 2026</a:t>
            </a:r>
            <a:endParaRPr lang="es-DO" sz="1100" b="1"/>
          </a:p>
        </c:rich>
      </c:tx>
      <c:layout>
        <c:manualLayout>
          <c:xMode val="edge"/>
          <c:yMode val="edge"/>
          <c:x val="0.31407936878863313"/>
          <c:y val="2.11360604768705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PASAJEROS!$A$117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PASAJEROS!$B$116:$J$116</c:f>
              <c:strCache>
                <c:ptCount val="9"/>
                <c:pt idx="0">
                  <c:v>AMBER COVE</c:v>
                </c:pt>
                <c:pt idx="1">
                  <c:v>CAP CANA</c:v>
                </c:pt>
                <c:pt idx="2">
                  <c:v>LA ROMANA</c:v>
                </c:pt>
                <c:pt idx="3">
                  <c:v>SANTA BÁRBARA </c:v>
                </c:pt>
                <c:pt idx="4">
                  <c:v>SANTO DOMINGO CRUCERO </c:v>
                </c:pt>
                <c:pt idx="5">
                  <c:v>SANTO DOMINGO FERRY</c:v>
                </c:pt>
                <c:pt idx="6">
                  <c:v>PEDERNALES (CR)</c:v>
                </c:pt>
                <c:pt idx="7">
                  <c:v>TAÍNO BAY</c:v>
                </c:pt>
                <c:pt idx="8">
                  <c:v>ISLA CATALINA</c:v>
                </c:pt>
              </c:strCache>
            </c:strRef>
          </c:cat>
          <c:val>
            <c:numRef>
              <c:f>PASAJEROS!$B$117:$J$117</c:f>
              <c:numCache>
                <c:formatCode>#,##0</c:formatCode>
                <c:ptCount val="9"/>
                <c:pt idx="0">
                  <c:v>111083</c:v>
                </c:pt>
                <c:pt idx="1">
                  <c:v>0</c:v>
                </c:pt>
                <c:pt idx="2">
                  <c:v>62666</c:v>
                </c:pt>
                <c:pt idx="3">
                  <c:v>14719</c:v>
                </c:pt>
                <c:pt idx="4">
                  <c:v>12338</c:v>
                </c:pt>
                <c:pt idx="5">
                  <c:v>2252</c:v>
                </c:pt>
                <c:pt idx="6">
                  <c:v>18404</c:v>
                </c:pt>
                <c:pt idx="7">
                  <c:v>147055</c:v>
                </c:pt>
                <c:pt idx="8">
                  <c:v>12686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4-4906-B9F7-25FEFD7D48E9}"/>
            </c:ext>
          </c:extLst>
        </c:ser>
        <c:ser>
          <c:idx val="1"/>
          <c:order val="1"/>
          <c:tx>
            <c:strRef>
              <c:f>PASAJEROS!$A$118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PASAJEROS!$B$116:$J$116</c:f>
              <c:strCache>
                <c:ptCount val="9"/>
                <c:pt idx="0">
                  <c:v>AMBER COVE</c:v>
                </c:pt>
                <c:pt idx="1">
                  <c:v>CAP CANA</c:v>
                </c:pt>
                <c:pt idx="2">
                  <c:v>LA ROMANA</c:v>
                </c:pt>
                <c:pt idx="3">
                  <c:v>SANTA BÁRBARA </c:v>
                </c:pt>
                <c:pt idx="4">
                  <c:v>SANTO DOMINGO CRUCERO </c:v>
                </c:pt>
                <c:pt idx="5">
                  <c:v>SANTO DOMINGO FERRY</c:v>
                </c:pt>
                <c:pt idx="6">
                  <c:v>PEDERNALES (CR)</c:v>
                </c:pt>
                <c:pt idx="7">
                  <c:v>TAÍNO BAY</c:v>
                </c:pt>
                <c:pt idx="8">
                  <c:v>ISLA CATALINA</c:v>
                </c:pt>
              </c:strCache>
            </c:strRef>
          </c:cat>
          <c:val>
            <c:numRef>
              <c:f>PASAJEROS!$B$118:$J$118</c:f>
              <c:numCache>
                <c:formatCode>#,##0</c:formatCode>
                <c:ptCount val="9"/>
                <c:pt idx="0">
                  <c:v>94647</c:v>
                </c:pt>
                <c:pt idx="1">
                  <c:v>132</c:v>
                </c:pt>
                <c:pt idx="2">
                  <c:v>53617</c:v>
                </c:pt>
                <c:pt idx="3">
                  <c:v>10610</c:v>
                </c:pt>
                <c:pt idx="4">
                  <c:v>18648</c:v>
                </c:pt>
                <c:pt idx="5">
                  <c:v>1833</c:v>
                </c:pt>
                <c:pt idx="6">
                  <c:v>25175</c:v>
                </c:pt>
                <c:pt idx="7">
                  <c:v>143735</c:v>
                </c:pt>
                <c:pt idx="8">
                  <c:v>15579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64-4906-B9F7-25FEFD7D48E9}"/>
            </c:ext>
          </c:extLst>
        </c:ser>
        <c:ser>
          <c:idx val="2"/>
          <c:order val="2"/>
          <c:tx>
            <c:strRef>
              <c:f>PASAJEROS!$A$119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PASAJEROS!$B$116:$J$116</c:f>
              <c:strCache>
                <c:ptCount val="9"/>
                <c:pt idx="0">
                  <c:v>AMBER COVE</c:v>
                </c:pt>
                <c:pt idx="1">
                  <c:v>CAP CANA</c:v>
                </c:pt>
                <c:pt idx="2">
                  <c:v>LA ROMANA</c:v>
                </c:pt>
                <c:pt idx="3">
                  <c:v>SANTA BÁRBARA </c:v>
                </c:pt>
                <c:pt idx="4">
                  <c:v>SANTO DOMINGO CRUCERO </c:v>
                </c:pt>
                <c:pt idx="5">
                  <c:v>SANTO DOMINGO FERRY</c:v>
                </c:pt>
                <c:pt idx="6">
                  <c:v>PEDERNALES (CR)</c:v>
                </c:pt>
                <c:pt idx="7">
                  <c:v>TAÍNO BAY</c:v>
                </c:pt>
                <c:pt idx="8">
                  <c:v>ISLA CATALINA</c:v>
                </c:pt>
              </c:strCache>
            </c:strRef>
          </c:cat>
          <c:val>
            <c:numRef>
              <c:f>PASAJEROS!$B$119:$J$119</c:f>
              <c:numCache>
                <c:formatCode>#,##0</c:formatCode>
                <c:ptCount val="9"/>
                <c:pt idx="0">
                  <c:v>103759</c:v>
                </c:pt>
                <c:pt idx="1">
                  <c:v>0</c:v>
                </c:pt>
                <c:pt idx="2">
                  <c:v>42048</c:v>
                </c:pt>
                <c:pt idx="3">
                  <c:v>13069</c:v>
                </c:pt>
                <c:pt idx="4">
                  <c:v>6243</c:v>
                </c:pt>
                <c:pt idx="5">
                  <c:v>2962</c:v>
                </c:pt>
                <c:pt idx="6">
                  <c:v>8214</c:v>
                </c:pt>
                <c:pt idx="7">
                  <c:v>166141</c:v>
                </c:pt>
                <c:pt idx="8">
                  <c:v>8010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64-4906-B9F7-25FEFD7D48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6497408"/>
        <c:axId val="586487328"/>
      </c:barChart>
      <c:catAx>
        <c:axId val="58649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86487328"/>
        <c:crosses val="autoZero"/>
        <c:auto val="1"/>
        <c:lblAlgn val="ctr"/>
        <c:lblOffset val="100"/>
        <c:noMultiLvlLbl val="0"/>
      </c:catAx>
      <c:valAx>
        <c:axId val="58648732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649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/>
              <a:t>Gráfica</a:t>
            </a:r>
            <a:r>
              <a:rPr lang="es-DO" sz="1100" b="1" baseline="0"/>
              <a:t> comparativa del Movimiento de Cruceros</a:t>
            </a:r>
          </a:p>
          <a:p>
            <a:pPr>
              <a:defRPr/>
            </a:pPr>
            <a:r>
              <a:rPr lang="es-DO" sz="1100" b="1" baseline="0"/>
              <a:t>Enero-Marzo 2026 Vs. 2025</a:t>
            </a:r>
            <a:endParaRPr lang="es-DO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0786663715228367"/>
          <c:y val="9.7734204793028329E-2"/>
          <c:w val="0.84650504028361917"/>
          <c:h val="0.87394335511982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PASAJEROS!$C$160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PASAJEROS!$B$161:$B$169</c:f>
              <c:strCache>
                <c:ptCount val="9"/>
                <c:pt idx="0">
                  <c:v>AMBER COVE </c:v>
                </c:pt>
                <c:pt idx="1">
                  <c:v>TAINO  BAY</c:v>
                </c:pt>
                <c:pt idx="2">
                  <c:v>LA ROMANA</c:v>
                </c:pt>
                <c:pt idx="3">
                  <c:v>SANTA BÁRBARA SAMANÁ</c:v>
                </c:pt>
                <c:pt idx="4">
                  <c:v>SANTO DOMINGO  CRUCERO</c:v>
                </c:pt>
                <c:pt idx="5">
                  <c:v>SANTO DOMINGO (FERRY)</c:v>
                </c:pt>
                <c:pt idx="6">
                  <c:v>ISLAS CATALINA</c:v>
                </c:pt>
                <c:pt idx="7">
                  <c:v>CAP-CANA</c:v>
                </c:pt>
                <c:pt idx="8">
                  <c:v>CABO ROJO PEDERNALES </c:v>
                </c:pt>
              </c:strCache>
            </c:strRef>
          </c:cat>
          <c:val>
            <c:numRef>
              <c:f>PASAJEROS!$C$161:$C$169</c:f>
              <c:numCache>
                <c:formatCode>#,##0</c:formatCode>
                <c:ptCount val="9"/>
                <c:pt idx="0">
                  <c:v>81</c:v>
                </c:pt>
                <c:pt idx="1">
                  <c:v>131</c:v>
                </c:pt>
                <c:pt idx="2">
                  <c:v>64</c:v>
                </c:pt>
                <c:pt idx="3">
                  <c:v>20</c:v>
                </c:pt>
                <c:pt idx="4">
                  <c:v>11</c:v>
                </c:pt>
                <c:pt idx="5">
                  <c:v>37</c:v>
                </c:pt>
                <c:pt idx="6">
                  <c:v>6</c:v>
                </c:pt>
                <c:pt idx="7">
                  <c:v>0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7-49A8-A1E6-3B56D8BD2760}"/>
            </c:ext>
          </c:extLst>
        </c:ser>
        <c:ser>
          <c:idx val="1"/>
          <c:order val="1"/>
          <c:tx>
            <c:strRef>
              <c:f>PASAJEROS!$D$160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PASAJEROS!$B$161:$B$169</c:f>
              <c:strCache>
                <c:ptCount val="9"/>
                <c:pt idx="0">
                  <c:v>AMBER COVE </c:v>
                </c:pt>
                <c:pt idx="1">
                  <c:v>TAINO  BAY</c:v>
                </c:pt>
                <c:pt idx="2">
                  <c:v>LA ROMANA</c:v>
                </c:pt>
                <c:pt idx="3">
                  <c:v>SANTA BÁRBARA SAMANÁ</c:v>
                </c:pt>
                <c:pt idx="4">
                  <c:v>SANTO DOMINGO  CRUCERO</c:v>
                </c:pt>
                <c:pt idx="5">
                  <c:v>SANTO DOMINGO (FERRY)</c:v>
                </c:pt>
                <c:pt idx="6">
                  <c:v>ISLAS CATALINA</c:v>
                </c:pt>
                <c:pt idx="7">
                  <c:v>CAP-CANA</c:v>
                </c:pt>
                <c:pt idx="8">
                  <c:v>CABO ROJO PEDERNALES </c:v>
                </c:pt>
              </c:strCache>
            </c:strRef>
          </c:cat>
          <c:val>
            <c:numRef>
              <c:f>PASAJEROS!$D$161:$D$169</c:f>
              <c:numCache>
                <c:formatCode>#,##0</c:formatCode>
                <c:ptCount val="9"/>
                <c:pt idx="0">
                  <c:v>78</c:v>
                </c:pt>
                <c:pt idx="1">
                  <c:v>127</c:v>
                </c:pt>
                <c:pt idx="2">
                  <c:v>66</c:v>
                </c:pt>
                <c:pt idx="3">
                  <c:v>19</c:v>
                </c:pt>
                <c:pt idx="4">
                  <c:v>18</c:v>
                </c:pt>
                <c:pt idx="5">
                  <c:v>39</c:v>
                </c:pt>
                <c:pt idx="6">
                  <c:v>13</c:v>
                </c:pt>
                <c:pt idx="7">
                  <c:v>1</c:v>
                </c:pt>
                <c:pt idx="8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87-49A8-A1E6-3B56D8BD27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95935600"/>
        <c:axId val="295941840"/>
      </c:barChart>
      <c:catAx>
        <c:axId val="295935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95941840"/>
        <c:crosses val="autoZero"/>
        <c:auto val="1"/>
        <c:lblAlgn val="ctr"/>
        <c:lblOffset val="100"/>
        <c:noMultiLvlLbl val="0"/>
      </c:catAx>
      <c:valAx>
        <c:axId val="29594184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29593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762568862444026"/>
          <c:y val="0.36008915449227685"/>
          <c:w val="4.9891796334568798E-2"/>
          <c:h val="0.21643401496938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REPRESENTACIÓN PORCENTUAL</a:t>
            </a:r>
          </a:p>
        </c:rich>
      </c:tx>
      <c:layout>
        <c:manualLayout>
          <c:xMode val="edge"/>
          <c:yMode val="edge"/>
          <c:x val="2.8971065478319506E-2"/>
          <c:y val="2.43834836021509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208907342536921E-2"/>
          <c:y val="0.11893519753239844"/>
          <c:w val="0.8711409605350694"/>
          <c:h val="0.7977959914041674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8F1-49A5-B6AD-E3706824A1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8F1-49A5-B6AD-E3706824A10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88F1-49A5-B6AD-E3706824A10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8F1-49A5-B6AD-E3706824A10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88F1-49A5-B6AD-E3706824A10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8F1-49A5-B6AD-E3706824A10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88F1-49A5-B6AD-E3706824A10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8F1-49A5-B6AD-E3706824A10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88F1-49A5-B6AD-E3706824A10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8F1-49A5-B6AD-E3706824A10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88F1-49A5-B6AD-E3706824A10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8F1-49A5-B6AD-E3706824A10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88F1-49A5-B6AD-E3706824A10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88F1-49A5-B6AD-E3706824A10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88F1-49A5-B6AD-E3706824A10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88F1-49A5-B6AD-E3706824A10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88F1-49A5-B6AD-E3706824A107}"/>
              </c:ext>
            </c:extLst>
          </c:dPt>
          <c:dPt>
            <c:idx val="17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88F1-49A5-B6AD-E3706824A10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88F1-49A5-B6AD-E3706824A10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88F1-49A5-B6AD-E3706824A10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8F1-49A5-B6AD-E3706824A10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88F1-49A5-B6AD-E3706824A10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5167-4689-97C2-39A7999396DD}"/>
              </c:ext>
            </c:extLst>
          </c:dPt>
          <c:dLbls>
            <c:dLbl>
              <c:idx val="0"/>
              <c:layout>
                <c:manualLayout>
                  <c:x val="-8.1746230068318618E-2"/>
                  <c:y val="-1.300754997828700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F1-49A5-B6AD-E3706824A107}"/>
                </c:ext>
              </c:extLst>
            </c:dLbl>
            <c:dLbl>
              <c:idx val="1"/>
              <c:layout>
                <c:manualLayout>
                  <c:x val="-0.14512695601188347"/>
                  <c:y val="-8.147312545642669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F1-49A5-B6AD-E3706824A107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F1-49A5-B6AD-E3706824A107}"/>
                </c:ext>
              </c:extLst>
            </c:dLbl>
            <c:dLbl>
              <c:idx val="3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F1-49A5-B6AD-E3706824A107}"/>
                </c:ext>
              </c:extLst>
            </c:dLbl>
            <c:dLbl>
              <c:idx val="4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F1-49A5-B6AD-E3706824A107}"/>
                </c:ext>
              </c:extLst>
            </c:dLbl>
            <c:dLbl>
              <c:idx val="5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F1-49A5-B6AD-E3706824A107}"/>
                </c:ext>
              </c:extLst>
            </c:dLbl>
            <c:dLbl>
              <c:idx val="6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F1-49A5-B6AD-E3706824A107}"/>
                </c:ext>
              </c:extLst>
            </c:dLbl>
            <c:dLbl>
              <c:idx val="7"/>
              <c:layout>
                <c:manualLayout>
                  <c:x val="-5.0157893705321567E-3"/>
                  <c:y val="-4.56260882678615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F1-49A5-B6AD-E3706824A107}"/>
                </c:ext>
              </c:extLst>
            </c:dLbl>
            <c:dLbl>
              <c:idx val="8"/>
              <c:layout>
                <c:manualLayout>
                  <c:x val="2.0880544245352201E-2"/>
                  <c:y val="-0.1251668619207133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F1-49A5-B6AD-E3706824A107}"/>
                </c:ext>
              </c:extLst>
            </c:dLbl>
            <c:dLbl>
              <c:idx val="9"/>
              <c:layout>
                <c:manualLayout>
                  <c:x val="4.5372850857207256E-2"/>
                  <c:y val="2.251396683148063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F1-49A5-B6AD-E3706824A107}"/>
                </c:ext>
              </c:extLst>
            </c:dLbl>
            <c:dLbl>
              <c:idx val="10"/>
              <c:layout>
                <c:manualLayout>
                  <c:x val="2.7307250861127036E-2"/>
                  <c:y val="5.567096644469609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F1-49A5-B6AD-E3706824A107}"/>
                </c:ext>
              </c:extLst>
            </c:dLbl>
            <c:dLbl>
              <c:idx val="11"/>
              <c:layout>
                <c:manualLayout>
                  <c:x val="5.8329719784607999E-2"/>
                  <c:y val="3.75174018132794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8F1-49A5-B6AD-E3706824A107}"/>
                </c:ext>
              </c:extLst>
            </c:dLbl>
            <c:dLbl>
              <c:idx val="1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8F1-49A5-B6AD-E3706824A107}"/>
                </c:ext>
              </c:extLst>
            </c:dLbl>
            <c:dLbl>
              <c:idx val="13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8F1-49A5-B6AD-E3706824A107}"/>
                </c:ext>
              </c:extLst>
            </c:dLbl>
            <c:dLbl>
              <c:idx val="14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8F1-49A5-B6AD-E3706824A107}"/>
                </c:ext>
              </c:extLst>
            </c:dLbl>
            <c:dLbl>
              <c:idx val="15"/>
              <c:layout>
                <c:manualLayout>
                  <c:x val="-1.0602805257080515E-2"/>
                  <c:y val="-2.119286026466115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8F1-49A5-B6AD-E3706824A107}"/>
                </c:ext>
              </c:extLst>
            </c:dLbl>
            <c:dLbl>
              <c:idx val="16"/>
              <c:layout>
                <c:manualLayout>
                  <c:x val="9.1251802691256767E-3"/>
                  <c:y val="5.25824500356763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8F1-49A5-B6AD-E3706824A107}"/>
                </c:ext>
              </c:extLst>
            </c:dLbl>
            <c:dLbl>
              <c:idx val="17"/>
              <c:layout>
                <c:manualLayout>
                  <c:x val="-1.1710858121869278E-2"/>
                  <c:y val="-0.1312060067498788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8F1-49A5-B6AD-E3706824A107}"/>
                </c:ext>
              </c:extLst>
            </c:dLbl>
            <c:dLbl>
              <c:idx val="18"/>
              <c:layout>
                <c:manualLayout>
                  <c:x val="-1.7055173760597949E-2"/>
                  <c:y val="2.55775237690966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8F1-49A5-B6AD-E3706824A107}"/>
                </c:ext>
              </c:extLst>
            </c:dLbl>
            <c:dLbl>
              <c:idx val="19"/>
              <c:layout>
                <c:manualLayout>
                  <c:x val="-2.1493214286297586E-2"/>
                  <c:y val="-7.3010817399996009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8F1-49A5-B6AD-E3706824A107}"/>
                </c:ext>
              </c:extLst>
            </c:dLbl>
            <c:dLbl>
              <c:idx val="2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F1-49A5-B6AD-E3706824A107}"/>
                </c:ext>
              </c:extLst>
            </c:dLbl>
            <c:dLbl>
              <c:idx val="2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8F1-49A5-B6AD-E3706824A107}"/>
                </c:ext>
              </c:extLst>
            </c:dLbl>
            <c:dLbl>
              <c:idx val="22"/>
              <c:layout>
                <c:manualLayout>
                  <c:x val="2.3305653958407849E-2"/>
                  <c:y val="-3.894462976900445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167-4689-97C2-39A7999396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'Representacion porcentual buque'!$A$7:$A$29</c:f>
              <c:strCache>
                <c:ptCount val="23"/>
                <c:pt idx="0">
                  <c:v>AMBER COVE</c:v>
                </c:pt>
                <c:pt idx="1">
                  <c:v>ARROYO BARRIL</c:v>
                </c:pt>
                <c:pt idx="2">
                  <c:v>AZUA</c:v>
                </c:pt>
                <c:pt idx="3">
                  <c:v>BARAHONA</c:v>
                </c:pt>
                <c:pt idx="4">
                  <c:v>BOCA CHICA</c:v>
                </c:pt>
                <c:pt idx="5">
                  <c:v>BAHÍA DE CALDERAS</c:v>
                </c:pt>
                <c:pt idx="6">
                  <c:v>CAP CANA</c:v>
                </c:pt>
                <c:pt idx="7">
                  <c:v>CAUCEDO</c:v>
                </c:pt>
                <c:pt idx="8">
                  <c:v>LA CANA</c:v>
                </c:pt>
                <c:pt idx="9">
                  <c:v>LA ROMANA</c:v>
                </c:pt>
                <c:pt idx="10">
                  <c:v>LUPERÓN </c:v>
                </c:pt>
                <c:pt idx="11">
                  <c:v>TAÍNO BAY</c:v>
                </c:pt>
                <c:pt idx="12">
                  <c:v>MANZANILLO</c:v>
                </c:pt>
                <c:pt idx="13">
                  <c:v>PEDERNALES</c:v>
                </c:pt>
                <c:pt idx="14">
                  <c:v>PLAZA MARINA</c:v>
                </c:pt>
                <c:pt idx="15">
                  <c:v>PUERTO PLATA</c:v>
                </c:pt>
                <c:pt idx="16">
                  <c:v>PUNTA CATALINA</c:v>
                </c:pt>
                <c:pt idx="17">
                  <c:v>HAINA ORIENTAL</c:v>
                </c:pt>
                <c:pt idx="18">
                  <c:v>HAINA OCCIDENTAL</c:v>
                </c:pt>
                <c:pt idx="19">
                  <c:v>ISLAS CATALINA</c:v>
                </c:pt>
                <c:pt idx="20">
                  <c:v>SAN PEDRO DE MACORÍS</c:v>
                </c:pt>
                <c:pt idx="21">
                  <c:v>SANTA BÁRBARA</c:v>
                </c:pt>
                <c:pt idx="22">
                  <c:v>SANTO DOMINGO</c:v>
                </c:pt>
              </c:strCache>
            </c:strRef>
          </c:cat>
          <c:val>
            <c:numRef>
              <c:f>'Representacion porcentual buque'!$N$7:$N$29</c:f>
              <c:numCache>
                <c:formatCode>0%</c:formatCode>
                <c:ptCount val="23"/>
                <c:pt idx="0">
                  <c:v>4.3869516310461196E-2</c:v>
                </c:pt>
                <c:pt idx="1">
                  <c:v>0</c:v>
                </c:pt>
                <c:pt idx="2">
                  <c:v>4.4994375703037125E-3</c:v>
                </c:pt>
                <c:pt idx="3">
                  <c:v>1.0686164229471317E-2</c:v>
                </c:pt>
                <c:pt idx="4">
                  <c:v>1.799775028121485E-2</c:v>
                </c:pt>
                <c:pt idx="5">
                  <c:v>2.8121484814398199E-3</c:v>
                </c:pt>
                <c:pt idx="6">
                  <c:v>5.6242969628796406E-4</c:v>
                </c:pt>
                <c:pt idx="7">
                  <c:v>0.16535433070866143</c:v>
                </c:pt>
                <c:pt idx="8">
                  <c:v>4.105736782902137E-2</c:v>
                </c:pt>
                <c:pt idx="9">
                  <c:v>4.7806524184476944E-2</c:v>
                </c:pt>
                <c:pt idx="10">
                  <c:v>7.3678290213723283E-2</c:v>
                </c:pt>
                <c:pt idx="11">
                  <c:v>7.1428571428571425E-2</c:v>
                </c:pt>
                <c:pt idx="12">
                  <c:v>1.3498312710911136E-2</c:v>
                </c:pt>
                <c:pt idx="13">
                  <c:v>1.0686164229471317E-2</c:v>
                </c:pt>
                <c:pt idx="14">
                  <c:v>6.7491563554555678E-3</c:v>
                </c:pt>
                <c:pt idx="15">
                  <c:v>9.8425196850393706E-2</c:v>
                </c:pt>
                <c:pt idx="16">
                  <c:v>4.4994375703037125E-3</c:v>
                </c:pt>
                <c:pt idx="17">
                  <c:v>0.17997750281214847</c:v>
                </c:pt>
                <c:pt idx="18">
                  <c:v>6.1867266591676039E-2</c:v>
                </c:pt>
                <c:pt idx="19">
                  <c:v>7.3115860517435323E-3</c:v>
                </c:pt>
                <c:pt idx="20">
                  <c:v>2.3622047244094488E-2</c:v>
                </c:pt>
                <c:pt idx="21">
                  <c:v>3.8245219347581551E-2</c:v>
                </c:pt>
                <c:pt idx="22">
                  <c:v>7.536557930258718E-2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1-49A5-B6AD-E3706824A1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CANTIDAD</a:t>
            </a:r>
            <a:r>
              <a:rPr lang="en-US" sz="1100" b="1" baseline="0"/>
              <a:t> DE CRUCERISTAS ARRIBADOS</a:t>
            </a:r>
          </a:p>
          <a:p>
            <a:pPr>
              <a:defRPr/>
            </a:pPr>
            <a:r>
              <a:rPr lang="en-US" sz="1100" b="1" baseline="0"/>
              <a:t>ENERO-MARZO 2026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PASAJEROS!$B$30:$B$38</c:f>
              <c:strCache>
                <c:ptCount val="9"/>
                <c:pt idx="0">
                  <c:v>AMBER COVE</c:v>
                </c:pt>
                <c:pt idx="1">
                  <c:v>TAÍNO BAY</c:v>
                </c:pt>
                <c:pt idx="2">
                  <c:v>LA ROMANA</c:v>
                </c:pt>
                <c:pt idx="3">
                  <c:v>SANTA BÁRBARA</c:v>
                </c:pt>
                <c:pt idx="4">
                  <c:v>SANTO DOMINGO CRUCERO</c:v>
                </c:pt>
                <c:pt idx="5">
                  <c:v>SANTO DOMINGO FERRY</c:v>
                </c:pt>
                <c:pt idx="6">
                  <c:v>ISLAS CATALINA</c:v>
                </c:pt>
                <c:pt idx="7">
                  <c:v>CAP-CANA</c:v>
                </c:pt>
                <c:pt idx="8">
                  <c:v>PEDERNALES (CR)</c:v>
                </c:pt>
              </c:strCache>
            </c:strRef>
          </c:cat>
          <c:val>
            <c:numRef>
              <c:f>PASAJEROS!$C$30:$C$38</c:f>
              <c:numCache>
                <c:formatCode>#,##0</c:formatCode>
                <c:ptCount val="9"/>
                <c:pt idx="0">
                  <c:v>309489</c:v>
                </c:pt>
                <c:pt idx="1">
                  <c:v>456931</c:v>
                </c:pt>
                <c:pt idx="2">
                  <c:v>158331</c:v>
                </c:pt>
                <c:pt idx="3">
                  <c:v>38398</c:v>
                </c:pt>
                <c:pt idx="4">
                  <c:v>37229</c:v>
                </c:pt>
                <c:pt idx="5">
                  <c:v>7047</c:v>
                </c:pt>
                <c:pt idx="6">
                  <c:v>36275</c:v>
                </c:pt>
                <c:pt idx="7">
                  <c:v>132</c:v>
                </c:pt>
                <c:pt idx="8">
                  <c:v>51793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D-44A6-81F7-77899E615F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9282480"/>
        <c:axId val="399283440"/>
      </c:barChart>
      <c:catAx>
        <c:axId val="39928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9283440"/>
        <c:crosses val="autoZero"/>
        <c:auto val="1"/>
        <c:lblAlgn val="ctr"/>
        <c:lblOffset val="100"/>
        <c:noMultiLvlLbl val="0"/>
      </c:catAx>
      <c:valAx>
        <c:axId val="39928344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9928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>
                <a:latin typeface="+mn-lt"/>
              </a:rPr>
              <a:t>COMPARATIVO</a:t>
            </a:r>
            <a:r>
              <a:rPr lang="es-DO" sz="1100" b="1" baseline="0">
                <a:latin typeface="+mn-lt"/>
              </a:rPr>
              <a:t> DE LA CANTIDAD DE CRUCEROS ARRIBADOS </a:t>
            </a:r>
          </a:p>
          <a:p>
            <a:pPr>
              <a:defRPr/>
            </a:pPr>
            <a:r>
              <a:rPr lang="es-DO" sz="1100" b="1" baseline="0">
                <a:latin typeface="+mn-lt"/>
              </a:rPr>
              <a:t>ENERO-MARZO 2026 Vs2025</a:t>
            </a:r>
            <a:endParaRPr lang="es-DO" sz="11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PASAJEROS!$E$63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PASAJEROS!$D$64:$D$72</c:f>
              <c:strCache>
                <c:ptCount val="9"/>
                <c:pt idx="0">
                  <c:v>AMBER COVE</c:v>
                </c:pt>
                <c:pt idx="1">
                  <c:v>TAÍNO BAY</c:v>
                </c:pt>
                <c:pt idx="2">
                  <c:v>LA ROMANA</c:v>
                </c:pt>
                <c:pt idx="3">
                  <c:v>SANTA BÁRBARA</c:v>
                </c:pt>
                <c:pt idx="4">
                  <c:v>SANTO DOMINGO CRUCERO</c:v>
                </c:pt>
                <c:pt idx="5">
                  <c:v>SANTO DOMINGO FERRY</c:v>
                </c:pt>
                <c:pt idx="6">
                  <c:v>ISLAS CATALINA</c:v>
                </c:pt>
                <c:pt idx="7">
                  <c:v>CAP-CANA</c:v>
                </c:pt>
                <c:pt idx="8">
                  <c:v>PEDERNALES (CR)</c:v>
                </c:pt>
              </c:strCache>
            </c:strRef>
          </c:cat>
          <c:val>
            <c:numRef>
              <c:f>PASAJEROS!$E$64:$E$72</c:f>
              <c:numCache>
                <c:formatCode>#,##0</c:formatCode>
                <c:ptCount val="9"/>
                <c:pt idx="0">
                  <c:v>335628</c:v>
                </c:pt>
                <c:pt idx="1">
                  <c:v>32888</c:v>
                </c:pt>
                <c:pt idx="2">
                  <c:v>413252</c:v>
                </c:pt>
                <c:pt idx="3">
                  <c:v>173992</c:v>
                </c:pt>
                <c:pt idx="4">
                  <c:v>6153</c:v>
                </c:pt>
                <c:pt idx="5">
                  <c:v>7474</c:v>
                </c:pt>
                <c:pt idx="6">
                  <c:v>11913</c:v>
                </c:pt>
                <c:pt idx="7">
                  <c:v>0</c:v>
                </c:pt>
                <c:pt idx="8">
                  <c:v>22843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F-4993-91DB-5B75C8980F93}"/>
            </c:ext>
          </c:extLst>
        </c:ser>
        <c:ser>
          <c:idx val="1"/>
          <c:order val="1"/>
          <c:tx>
            <c:strRef>
              <c:f>PASAJEROS!$F$63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PASAJEROS!$D$64:$D$72</c:f>
              <c:strCache>
                <c:ptCount val="9"/>
                <c:pt idx="0">
                  <c:v>AMBER COVE</c:v>
                </c:pt>
                <c:pt idx="1">
                  <c:v>TAÍNO BAY</c:v>
                </c:pt>
                <c:pt idx="2">
                  <c:v>LA ROMANA</c:v>
                </c:pt>
                <c:pt idx="3">
                  <c:v>SANTA BÁRBARA</c:v>
                </c:pt>
                <c:pt idx="4">
                  <c:v>SANTO DOMINGO CRUCERO</c:v>
                </c:pt>
                <c:pt idx="5">
                  <c:v>SANTO DOMINGO FERRY</c:v>
                </c:pt>
                <c:pt idx="6">
                  <c:v>ISLAS CATALINA</c:v>
                </c:pt>
                <c:pt idx="7">
                  <c:v>CAP-CANA</c:v>
                </c:pt>
                <c:pt idx="8">
                  <c:v>PEDERNALES (CR)</c:v>
                </c:pt>
              </c:strCache>
            </c:strRef>
          </c:cat>
          <c:val>
            <c:numRef>
              <c:f>PASAJEROS!$F$64:$F$72</c:f>
              <c:numCache>
                <c:formatCode>#,##0</c:formatCode>
                <c:ptCount val="9"/>
                <c:pt idx="0">
                  <c:v>309489</c:v>
                </c:pt>
                <c:pt idx="1">
                  <c:v>456931</c:v>
                </c:pt>
                <c:pt idx="2">
                  <c:v>158331</c:v>
                </c:pt>
                <c:pt idx="3">
                  <c:v>38398</c:v>
                </c:pt>
                <c:pt idx="4">
                  <c:v>37229</c:v>
                </c:pt>
                <c:pt idx="5">
                  <c:v>7047</c:v>
                </c:pt>
                <c:pt idx="6">
                  <c:v>36275</c:v>
                </c:pt>
                <c:pt idx="7">
                  <c:v>132</c:v>
                </c:pt>
                <c:pt idx="8">
                  <c:v>51793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F-4993-91DB-5B75C8980F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2223152"/>
        <c:axId val="42249072"/>
        <c:axId val="0"/>
      </c:bar3DChart>
      <c:catAx>
        <c:axId val="4222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49072"/>
        <c:crosses val="autoZero"/>
        <c:auto val="1"/>
        <c:lblAlgn val="ctr"/>
        <c:lblOffset val="100"/>
        <c:noMultiLvlLbl val="0"/>
      </c:catAx>
      <c:valAx>
        <c:axId val="4224907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42223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(cuerpo)"/>
                <a:ea typeface="+mj-ea"/>
                <a:cs typeface="+mj-cs"/>
              </a:defRPr>
            </a:pPr>
            <a:r>
              <a:rPr lang="es-DO" sz="1200" b="1">
                <a:latin typeface="Calibri (cuerpo)"/>
              </a:rPr>
              <a:t>COMPARATIVO DE LOS TIPOS DE EMBARCACIONES  2026 Vs 2025</a:t>
            </a:r>
          </a:p>
        </c:rich>
      </c:tx>
      <c:layout>
        <c:manualLayout>
          <c:xMode val="edge"/>
          <c:yMode val="edge"/>
          <c:x val="0.33514798719010869"/>
          <c:y val="1.78193093965287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Calibri (cuerpo)"/>
              <a:ea typeface="+mj-ea"/>
              <a:cs typeface="+mj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1.6476291978056692E-2"/>
          <c:y val="0.10356075779327995"/>
          <c:w val="0.97410868403448236"/>
          <c:h val="0.73712369214263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EMB.'!$B$12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'COMPARATIVO EMB.'!$C$11:$M$11</c:f>
              <c:strCache>
                <c:ptCount val="11"/>
                <c:pt idx="0">
                  <c:v>CARGAS  GENERAL </c:v>
                </c:pt>
                <c:pt idx="1">
                  <c:v>PORTACONTENEDOR</c:v>
                </c:pt>
                <c:pt idx="2">
                  <c:v>GRANELEROS</c:v>
                </c:pt>
                <c:pt idx="3">
                  <c:v>TANQUEROS</c:v>
                </c:pt>
                <c:pt idx="4">
                  <c:v>CRUCEROS</c:v>
                </c:pt>
                <c:pt idx="5">
                  <c:v>PESQUEROS</c:v>
                </c:pt>
                <c:pt idx="6">
                  <c:v>REMOLCADORES</c:v>
                </c:pt>
                <c:pt idx="7">
                  <c:v>BARCAZAS</c:v>
                </c:pt>
                <c:pt idx="8">
                  <c:v>YATES</c:v>
                </c:pt>
                <c:pt idx="9">
                  <c:v>DRAGAS / OTROS</c:v>
                </c:pt>
                <c:pt idx="10">
                  <c:v>FERRIE</c:v>
                </c:pt>
              </c:strCache>
            </c:strRef>
          </c:cat>
          <c:val>
            <c:numRef>
              <c:f>'COMPARATIVO EMB.'!$C$12:$M$12</c:f>
              <c:numCache>
                <c:formatCode>#,##0</c:formatCode>
                <c:ptCount val="11"/>
                <c:pt idx="0">
                  <c:v>329</c:v>
                </c:pt>
                <c:pt idx="1">
                  <c:v>403</c:v>
                </c:pt>
                <c:pt idx="2">
                  <c:v>85</c:v>
                </c:pt>
                <c:pt idx="3">
                  <c:v>196</c:v>
                </c:pt>
                <c:pt idx="4">
                  <c:v>325</c:v>
                </c:pt>
                <c:pt idx="5">
                  <c:v>0</c:v>
                </c:pt>
                <c:pt idx="6">
                  <c:v>43</c:v>
                </c:pt>
                <c:pt idx="7">
                  <c:v>31</c:v>
                </c:pt>
                <c:pt idx="8">
                  <c:v>174</c:v>
                </c:pt>
                <c:pt idx="9">
                  <c:v>3</c:v>
                </c:pt>
                <c:pt idx="1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5-42CF-AEBF-FA784F15B5D4}"/>
            </c:ext>
          </c:extLst>
        </c:ser>
        <c:ser>
          <c:idx val="1"/>
          <c:order val="1"/>
          <c:tx>
            <c:strRef>
              <c:f>'COMPARATIVO EMB.'!$B$13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'COMPARATIVO EMB.'!$C$11:$M$11</c:f>
              <c:strCache>
                <c:ptCount val="11"/>
                <c:pt idx="0">
                  <c:v>CARGAS  GENERAL </c:v>
                </c:pt>
                <c:pt idx="1">
                  <c:v>PORTACONTENEDOR</c:v>
                </c:pt>
                <c:pt idx="2">
                  <c:v>GRANELEROS</c:v>
                </c:pt>
                <c:pt idx="3">
                  <c:v>TANQUEROS</c:v>
                </c:pt>
                <c:pt idx="4">
                  <c:v>CRUCEROS</c:v>
                </c:pt>
                <c:pt idx="5">
                  <c:v>PESQUEROS</c:v>
                </c:pt>
                <c:pt idx="6">
                  <c:v>REMOLCADORES</c:v>
                </c:pt>
                <c:pt idx="7">
                  <c:v>BARCAZAS</c:v>
                </c:pt>
                <c:pt idx="8">
                  <c:v>YATES</c:v>
                </c:pt>
                <c:pt idx="9">
                  <c:v>DRAGAS / OTROS</c:v>
                </c:pt>
                <c:pt idx="10">
                  <c:v>FERRIE</c:v>
                </c:pt>
              </c:strCache>
            </c:strRef>
          </c:cat>
          <c:val>
            <c:numRef>
              <c:f>'COMPARATIVO EMB.'!$C$13:$M$13</c:f>
              <c:numCache>
                <c:formatCode>#,##0</c:formatCode>
                <c:ptCount val="11"/>
                <c:pt idx="0" formatCode="General">
                  <c:v>234</c:v>
                </c:pt>
                <c:pt idx="1">
                  <c:v>586</c:v>
                </c:pt>
                <c:pt idx="2">
                  <c:v>77</c:v>
                </c:pt>
                <c:pt idx="3">
                  <c:v>209</c:v>
                </c:pt>
                <c:pt idx="4">
                  <c:v>340</c:v>
                </c:pt>
                <c:pt idx="5">
                  <c:v>0</c:v>
                </c:pt>
                <c:pt idx="6">
                  <c:v>52</c:v>
                </c:pt>
                <c:pt idx="7">
                  <c:v>46</c:v>
                </c:pt>
                <c:pt idx="8">
                  <c:v>182</c:v>
                </c:pt>
                <c:pt idx="9">
                  <c:v>13</c:v>
                </c:pt>
                <c:pt idx="1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25-42CF-AEBF-FA784F15B5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1733944992"/>
        <c:axId val="1733914752"/>
      </c:barChart>
      <c:catAx>
        <c:axId val="173394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33914752"/>
        <c:crosses val="autoZero"/>
        <c:auto val="1"/>
        <c:lblAlgn val="ctr"/>
        <c:lblOffset val="100"/>
        <c:noMultiLvlLbl val="0"/>
      </c:catAx>
      <c:valAx>
        <c:axId val="17339147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73394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COMPARATIVO</a:t>
            </a:r>
            <a:r>
              <a:rPr lang="es-DO" b="1" baseline="0"/>
              <a:t> DEL MOVIMIENTO DE EMBARCACIONES 2026 Vs. 2025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'COMPARATIVO EMB.'!$C$64</c:f>
              <c:strCache>
                <c:ptCount val="1"/>
                <c:pt idx="0">
                  <c:v>T1 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20"/>
              <c:layout>
                <c:manualLayout>
                  <c:x val="-3.7929486098770069E-3"/>
                  <c:y val="-9.47448334762808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A7-4937-9060-1788917B80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 EMB.'!$B$65:$B$87</c:f>
              <c:strCache>
                <c:ptCount val="23"/>
                <c:pt idx="0">
                  <c:v>AMBER COVE</c:v>
                </c:pt>
                <c:pt idx="1">
                  <c:v>ARROYO BARRIL</c:v>
                </c:pt>
                <c:pt idx="2">
                  <c:v>AZUA</c:v>
                </c:pt>
                <c:pt idx="3">
                  <c:v>BARAHONA</c:v>
                </c:pt>
                <c:pt idx="4">
                  <c:v>BOCA CHICA</c:v>
                </c:pt>
                <c:pt idx="5">
                  <c:v>BAHÍA DE CALDERAS</c:v>
                </c:pt>
                <c:pt idx="6">
                  <c:v>CAP CANA</c:v>
                </c:pt>
                <c:pt idx="7">
                  <c:v>CAUCEDO</c:v>
                </c:pt>
                <c:pt idx="8">
                  <c:v>LA CANA</c:v>
                </c:pt>
                <c:pt idx="9">
                  <c:v>LA ROMANA</c:v>
                </c:pt>
                <c:pt idx="10">
                  <c:v>LUPERÓN </c:v>
                </c:pt>
                <c:pt idx="11">
                  <c:v>TAÍNO BAY</c:v>
                </c:pt>
                <c:pt idx="12">
                  <c:v>MANZANILLO</c:v>
                </c:pt>
                <c:pt idx="13">
                  <c:v>PEDERNALES</c:v>
                </c:pt>
                <c:pt idx="14">
                  <c:v>PLAZA MARINA</c:v>
                </c:pt>
                <c:pt idx="15">
                  <c:v>PUERTO PLATA</c:v>
                </c:pt>
                <c:pt idx="16">
                  <c:v>PUNTA CATALINA</c:v>
                </c:pt>
                <c:pt idx="17">
                  <c:v>HAINA ORIENTAL</c:v>
                </c:pt>
                <c:pt idx="18">
                  <c:v>HAINA OCCIDENTAL</c:v>
                </c:pt>
                <c:pt idx="19">
                  <c:v>ISLAS CATALINA</c:v>
                </c:pt>
                <c:pt idx="20">
                  <c:v>SAN PEDRO DE MACORÍS</c:v>
                </c:pt>
                <c:pt idx="21">
                  <c:v>SANTA BÁRBARA</c:v>
                </c:pt>
                <c:pt idx="22">
                  <c:v>SANTO DOMINGO</c:v>
                </c:pt>
              </c:strCache>
            </c:strRef>
          </c:cat>
          <c:val>
            <c:numRef>
              <c:f>'COMPARATIVO EMB.'!$C$65:$C$87</c:f>
              <c:numCache>
                <c:formatCode>General</c:formatCode>
                <c:ptCount val="23"/>
                <c:pt idx="0">
                  <c:v>81</c:v>
                </c:pt>
                <c:pt idx="1">
                  <c:v>3</c:v>
                </c:pt>
                <c:pt idx="2">
                  <c:v>14</c:v>
                </c:pt>
                <c:pt idx="3">
                  <c:v>14</c:v>
                </c:pt>
                <c:pt idx="4">
                  <c:v>21</c:v>
                </c:pt>
                <c:pt idx="5">
                  <c:v>7</c:v>
                </c:pt>
                <c:pt idx="6">
                  <c:v>0</c:v>
                </c:pt>
                <c:pt idx="7">
                  <c:v>230</c:v>
                </c:pt>
                <c:pt idx="8">
                  <c:v>71</c:v>
                </c:pt>
                <c:pt idx="9">
                  <c:v>77</c:v>
                </c:pt>
                <c:pt idx="10">
                  <c:v>116</c:v>
                </c:pt>
                <c:pt idx="11">
                  <c:v>131</c:v>
                </c:pt>
                <c:pt idx="12">
                  <c:v>27</c:v>
                </c:pt>
                <c:pt idx="13">
                  <c:v>8</c:v>
                </c:pt>
                <c:pt idx="14">
                  <c:v>12</c:v>
                </c:pt>
                <c:pt idx="15">
                  <c:v>146</c:v>
                </c:pt>
                <c:pt idx="16">
                  <c:v>6</c:v>
                </c:pt>
                <c:pt idx="17">
                  <c:v>298</c:v>
                </c:pt>
                <c:pt idx="18">
                  <c:v>117</c:v>
                </c:pt>
                <c:pt idx="19">
                  <c:v>5</c:v>
                </c:pt>
                <c:pt idx="20">
                  <c:v>43</c:v>
                </c:pt>
                <c:pt idx="21">
                  <c:v>80</c:v>
                </c:pt>
                <c:pt idx="22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A-43A3-8053-8955DFF67870}"/>
            </c:ext>
          </c:extLst>
        </c:ser>
        <c:ser>
          <c:idx val="1"/>
          <c:order val="1"/>
          <c:tx>
            <c:strRef>
              <c:f>'COMPARATIVO EMB.'!$D$64</c:f>
              <c:strCache>
                <c:ptCount val="1"/>
                <c:pt idx="0">
                  <c:v>T1 2026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8"/>
              <c:layout>
                <c:manualLayout>
                  <c:x val="1.3275320134568969E-2"/>
                  <c:y val="-9.47448334762808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A7-4937-9060-1788917B8045}"/>
                </c:ext>
              </c:extLst>
            </c:dLbl>
            <c:dLbl>
              <c:idx val="20"/>
              <c:layout>
                <c:manualLayout>
                  <c:x val="5.6894229148153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A7-4937-9060-1788917B8045}"/>
                </c:ext>
              </c:extLst>
            </c:dLbl>
            <c:dLbl>
              <c:idx val="22"/>
              <c:layout>
                <c:manualLayout>
                  <c:x val="1.5171794439507473E-2"/>
                  <c:y val="-7.7519395617285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A7-4937-9060-1788917B80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 EMB.'!$B$65:$B$87</c:f>
              <c:strCache>
                <c:ptCount val="23"/>
                <c:pt idx="0">
                  <c:v>AMBER COVE</c:v>
                </c:pt>
                <c:pt idx="1">
                  <c:v>ARROYO BARRIL</c:v>
                </c:pt>
                <c:pt idx="2">
                  <c:v>AZUA</c:v>
                </c:pt>
                <c:pt idx="3">
                  <c:v>BARAHONA</c:v>
                </c:pt>
                <c:pt idx="4">
                  <c:v>BOCA CHICA</c:v>
                </c:pt>
                <c:pt idx="5">
                  <c:v>BAHÍA DE CALDERAS</c:v>
                </c:pt>
                <c:pt idx="6">
                  <c:v>CAP CANA</c:v>
                </c:pt>
                <c:pt idx="7">
                  <c:v>CAUCEDO</c:v>
                </c:pt>
                <c:pt idx="8">
                  <c:v>LA CANA</c:v>
                </c:pt>
                <c:pt idx="9">
                  <c:v>LA ROMANA</c:v>
                </c:pt>
                <c:pt idx="10">
                  <c:v>LUPERÓN </c:v>
                </c:pt>
                <c:pt idx="11">
                  <c:v>TAÍNO BAY</c:v>
                </c:pt>
                <c:pt idx="12">
                  <c:v>MANZANILLO</c:v>
                </c:pt>
                <c:pt idx="13">
                  <c:v>PEDERNALES</c:v>
                </c:pt>
                <c:pt idx="14">
                  <c:v>PLAZA MARINA</c:v>
                </c:pt>
                <c:pt idx="15">
                  <c:v>PUERTO PLATA</c:v>
                </c:pt>
                <c:pt idx="16">
                  <c:v>PUNTA CATALINA</c:v>
                </c:pt>
                <c:pt idx="17">
                  <c:v>HAINA ORIENTAL</c:v>
                </c:pt>
                <c:pt idx="18">
                  <c:v>HAINA OCCIDENTAL</c:v>
                </c:pt>
                <c:pt idx="19">
                  <c:v>ISLAS CATALINA</c:v>
                </c:pt>
                <c:pt idx="20">
                  <c:v>SAN PEDRO DE MACORÍS</c:v>
                </c:pt>
                <c:pt idx="21">
                  <c:v>SANTA BÁRBARA</c:v>
                </c:pt>
                <c:pt idx="22">
                  <c:v>SANTO DOMINGO</c:v>
                </c:pt>
              </c:strCache>
            </c:strRef>
          </c:cat>
          <c:val>
            <c:numRef>
              <c:f>'COMPARATIVO EMB.'!$D$65:$D$87</c:f>
              <c:numCache>
                <c:formatCode>#,##0</c:formatCode>
                <c:ptCount val="23"/>
                <c:pt idx="0">
                  <c:v>78</c:v>
                </c:pt>
                <c:pt idx="1">
                  <c:v>0</c:v>
                </c:pt>
                <c:pt idx="2">
                  <c:v>8</c:v>
                </c:pt>
                <c:pt idx="3">
                  <c:v>19</c:v>
                </c:pt>
                <c:pt idx="4">
                  <c:v>32</c:v>
                </c:pt>
                <c:pt idx="5">
                  <c:v>5</c:v>
                </c:pt>
                <c:pt idx="6">
                  <c:v>1</c:v>
                </c:pt>
                <c:pt idx="7">
                  <c:v>294</c:v>
                </c:pt>
                <c:pt idx="8">
                  <c:v>73</c:v>
                </c:pt>
                <c:pt idx="9">
                  <c:v>85</c:v>
                </c:pt>
                <c:pt idx="10">
                  <c:v>131</c:v>
                </c:pt>
                <c:pt idx="11">
                  <c:v>127</c:v>
                </c:pt>
                <c:pt idx="12">
                  <c:v>24</c:v>
                </c:pt>
                <c:pt idx="13">
                  <c:v>19</c:v>
                </c:pt>
                <c:pt idx="14">
                  <c:v>12</c:v>
                </c:pt>
                <c:pt idx="15">
                  <c:v>175</c:v>
                </c:pt>
                <c:pt idx="16">
                  <c:v>8</c:v>
                </c:pt>
                <c:pt idx="17">
                  <c:v>320</c:v>
                </c:pt>
                <c:pt idx="18">
                  <c:v>110</c:v>
                </c:pt>
                <c:pt idx="19">
                  <c:v>13</c:v>
                </c:pt>
                <c:pt idx="20">
                  <c:v>42</c:v>
                </c:pt>
                <c:pt idx="21" formatCode="General">
                  <c:v>68</c:v>
                </c:pt>
                <c:pt idx="22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A-43A3-8053-8955DFF678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52205695"/>
        <c:axId val="1852194175"/>
        <c:axId val="0"/>
      </c:bar3DChart>
      <c:catAx>
        <c:axId val="185220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52194175"/>
        <c:crosses val="autoZero"/>
        <c:auto val="1"/>
        <c:lblAlgn val="ctr"/>
        <c:lblOffset val="100"/>
        <c:noMultiLvlLbl val="0"/>
      </c:catAx>
      <c:valAx>
        <c:axId val="185219417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52205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 baseline="0">
                <a:latin typeface="+mn-lt"/>
              </a:rPr>
              <a:t>COMPARATIVO  DEL TOTAL  DE CARGAS  POR PUERTOS (EN T.M.)   </a:t>
            </a:r>
          </a:p>
          <a:p>
            <a:pPr>
              <a:defRPr sz="1100"/>
            </a:pPr>
            <a:r>
              <a:rPr lang="es-DO" sz="1100" b="1" baseline="0">
                <a:latin typeface="+mn-lt"/>
              </a:rPr>
              <a:t>ENERO-MARZO 2026 Vs 2025</a:t>
            </a:r>
            <a:endParaRPr lang="es-DO" sz="1100" b="1">
              <a:latin typeface="+mn-lt"/>
            </a:endParaRPr>
          </a:p>
        </c:rich>
      </c:tx>
      <c:layout>
        <c:manualLayout>
          <c:xMode val="edge"/>
          <c:yMode val="edge"/>
          <c:x val="0.35036950535836631"/>
          <c:y val="1.5904791303098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954840504519211E-2"/>
          <c:y val="0.14109896407419475"/>
          <c:w val="0.90650361256260426"/>
          <c:h val="0.6632058187749307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'CARGAS G. (2)'!$B$100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 (2)'!$A$101:$A$116</c:f>
              <c:strCache>
                <c:ptCount val="16"/>
                <c:pt idx="0">
                  <c:v>ARROYO BARRIL</c:v>
                </c:pt>
                <c:pt idx="1">
                  <c:v>AZUA</c:v>
                </c:pt>
                <c:pt idx="2">
                  <c:v>BARAHONA</c:v>
                </c:pt>
                <c:pt idx="3">
                  <c:v>BOCA CHICA</c:v>
                </c:pt>
                <c:pt idx="4">
                  <c:v>CAUCEDO</c:v>
                </c:pt>
                <c:pt idx="5">
                  <c:v>LA CANA</c:v>
                </c:pt>
                <c:pt idx="6">
                  <c:v>LA ROMANA</c:v>
                </c:pt>
                <c:pt idx="7">
                  <c:v>MANZANILLO</c:v>
                </c:pt>
                <c:pt idx="8">
                  <c:v>PLAZA MARINA</c:v>
                </c:pt>
                <c:pt idx="9">
                  <c:v>PUERTO PLATA</c:v>
                </c:pt>
                <c:pt idx="10">
                  <c:v>HAINA OCCIDENTAL</c:v>
                </c:pt>
                <c:pt idx="11">
                  <c:v>HAINA ORIENTAL</c:v>
                </c:pt>
                <c:pt idx="12">
                  <c:v>PUNTA CATALINA</c:v>
                </c:pt>
                <c:pt idx="13">
                  <c:v>SAN PEDRO DE MACORÍS</c:v>
                </c:pt>
                <c:pt idx="14">
                  <c:v>SANTA BÁRBARA</c:v>
                </c:pt>
                <c:pt idx="15">
                  <c:v>SANTO DOMINGO</c:v>
                </c:pt>
              </c:strCache>
            </c:strRef>
          </c:cat>
          <c:val>
            <c:numRef>
              <c:f>'CARGAS G. (2)'!$B$101:$B$116</c:f>
              <c:numCache>
                <c:formatCode>#,##0</c:formatCode>
                <c:ptCount val="16"/>
                <c:pt idx="0">
                  <c:v>0</c:v>
                </c:pt>
                <c:pt idx="1">
                  <c:v>23432</c:v>
                </c:pt>
                <c:pt idx="2">
                  <c:v>152835</c:v>
                </c:pt>
                <c:pt idx="3">
                  <c:v>450434</c:v>
                </c:pt>
                <c:pt idx="4">
                  <c:v>2748492</c:v>
                </c:pt>
                <c:pt idx="5">
                  <c:v>840669</c:v>
                </c:pt>
                <c:pt idx="6">
                  <c:v>80784</c:v>
                </c:pt>
                <c:pt idx="7">
                  <c:v>115261</c:v>
                </c:pt>
                <c:pt idx="8">
                  <c:v>62953</c:v>
                </c:pt>
                <c:pt idx="9">
                  <c:v>402979</c:v>
                </c:pt>
                <c:pt idx="10">
                  <c:v>1785910</c:v>
                </c:pt>
                <c:pt idx="11">
                  <c:v>1770299</c:v>
                </c:pt>
                <c:pt idx="12">
                  <c:v>365462</c:v>
                </c:pt>
                <c:pt idx="13">
                  <c:v>286902</c:v>
                </c:pt>
                <c:pt idx="14">
                  <c:v>10</c:v>
                </c:pt>
                <c:pt idx="15">
                  <c:v>340808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A-4F41-92F7-E3A91EC12EC5}"/>
            </c:ext>
          </c:extLst>
        </c:ser>
        <c:ser>
          <c:idx val="1"/>
          <c:order val="1"/>
          <c:tx>
            <c:strRef>
              <c:f>'CARGAS G. (2)'!$C$100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 (2)'!$A$101:$A$116</c:f>
              <c:strCache>
                <c:ptCount val="16"/>
                <c:pt idx="0">
                  <c:v>ARROYO BARRIL</c:v>
                </c:pt>
                <c:pt idx="1">
                  <c:v>AZUA</c:v>
                </c:pt>
                <c:pt idx="2">
                  <c:v>BARAHONA</c:v>
                </c:pt>
                <c:pt idx="3">
                  <c:v>BOCA CHICA</c:v>
                </c:pt>
                <c:pt idx="4">
                  <c:v>CAUCEDO</c:v>
                </c:pt>
                <c:pt idx="5">
                  <c:v>LA CANA</c:v>
                </c:pt>
                <c:pt idx="6">
                  <c:v>LA ROMANA</c:v>
                </c:pt>
                <c:pt idx="7">
                  <c:v>MANZANILLO</c:v>
                </c:pt>
                <c:pt idx="8">
                  <c:v>PLAZA MARINA</c:v>
                </c:pt>
                <c:pt idx="9">
                  <c:v>PUERTO PLATA</c:v>
                </c:pt>
                <c:pt idx="10">
                  <c:v>HAINA OCCIDENTAL</c:v>
                </c:pt>
                <c:pt idx="11">
                  <c:v>HAINA ORIENTAL</c:v>
                </c:pt>
                <c:pt idx="12">
                  <c:v>PUNTA CATALINA</c:v>
                </c:pt>
                <c:pt idx="13">
                  <c:v>SAN PEDRO DE MACORÍS</c:v>
                </c:pt>
                <c:pt idx="14">
                  <c:v>SANTA BÁRBARA</c:v>
                </c:pt>
                <c:pt idx="15">
                  <c:v>SANTO DOMINGO</c:v>
                </c:pt>
              </c:strCache>
            </c:strRef>
          </c:cat>
          <c:val>
            <c:numRef>
              <c:f>'CARGAS G. (2)'!$C$101:$C$116</c:f>
              <c:numCache>
                <c:formatCode>#,##0</c:formatCode>
                <c:ptCount val="16"/>
                <c:pt idx="0">
                  <c:v>0</c:v>
                </c:pt>
                <c:pt idx="1">
                  <c:v>22257</c:v>
                </c:pt>
                <c:pt idx="2">
                  <c:v>139804</c:v>
                </c:pt>
                <c:pt idx="3">
                  <c:v>241824</c:v>
                </c:pt>
                <c:pt idx="4">
                  <c:v>2655236</c:v>
                </c:pt>
                <c:pt idx="5">
                  <c:v>725606</c:v>
                </c:pt>
                <c:pt idx="6">
                  <c:v>71999</c:v>
                </c:pt>
                <c:pt idx="7">
                  <c:v>11426</c:v>
                </c:pt>
                <c:pt idx="8">
                  <c:v>58135</c:v>
                </c:pt>
                <c:pt idx="9">
                  <c:v>247209</c:v>
                </c:pt>
                <c:pt idx="10">
                  <c:v>1361356</c:v>
                </c:pt>
                <c:pt idx="11">
                  <c:v>1514523</c:v>
                </c:pt>
                <c:pt idx="12">
                  <c:v>296024</c:v>
                </c:pt>
                <c:pt idx="13">
                  <c:v>208383</c:v>
                </c:pt>
                <c:pt idx="14">
                  <c:v>14</c:v>
                </c:pt>
                <c:pt idx="15">
                  <c:v>294137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FA-4F41-92F7-E3A91EC12E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45050207"/>
        <c:axId val="564197695"/>
        <c:axId val="0"/>
      </c:bar3DChart>
      <c:catAx>
        <c:axId val="645050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4197695"/>
        <c:crosses val="autoZero"/>
        <c:auto val="1"/>
        <c:lblAlgn val="ctr"/>
        <c:lblOffset val="100"/>
        <c:noMultiLvlLbl val="0"/>
      </c:catAx>
      <c:valAx>
        <c:axId val="56419769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45050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379372650184609"/>
          <c:y val="0.37218464581147392"/>
          <c:w val="6.7214296417752672E-2"/>
          <c:h val="0.158431109850336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>
                <a:latin typeface="+mn-lt"/>
              </a:rPr>
              <a:t>COMPARATIVO</a:t>
            </a:r>
            <a:r>
              <a:rPr lang="es-DO" sz="1100" b="1" baseline="0">
                <a:latin typeface="+mn-lt"/>
              </a:rPr>
              <a:t>  DE CARGAS  EN  IMPORTACIÓN, EXPORTACIÓN Y TRÁNSITO</a:t>
            </a:r>
          </a:p>
          <a:p>
            <a:pPr>
              <a:defRPr sz="1100"/>
            </a:pPr>
            <a:r>
              <a:rPr lang="es-DO" sz="1100" b="1" baseline="0">
                <a:latin typeface="+mn-lt"/>
              </a:rPr>
              <a:t>TRIMESTRE  ENERO-MARZO 2026 Vs 2025</a:t>
            </a:r>
            <a:endParaRPr lang="es-DO" sz="1100" b="1">
              <a:latin typeface="+mn-lt"/>
            </a:endParaRPr>
          </a:p>
        </c:rich>
      </c:tx>
      <c:layout>
        <c:manualLayout>
          <c:xMode val="edge"/>
          <c:yMode val="edge"/>
          <c:x val="0.14275474758390236"/>
          <c:y val="5.3042030569825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'CARGAS G. (2)'!$B$130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2.2129236678139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12-44A0-B0B1-5B9F92A43EE7}"/>
                </c:ext>
              </c:extLst>
            </c:dLbl>
            <c:dLbl>
              <c:idx val="1"/>
              <c:layout>
                <c:manualLayout>
                  <c:x val="4.7533761412588207E-3"/>
                  <c:y val="-2.180599130876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12-44A0-B0B1-5B9F92A43EE7}"/>
                </c:ext>
              </c:extLst>
            </c:dLbl>
            <c:dLbl>
              <c:idx val="2"/>
              <c:layout>
                <c:manualLayout>
                  <c:x val="0"/>
                  <c:y val="-1.6349503491579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12-44A0-B0B1-5B9F92A43E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 (2)'!$A$131:$A$133</c:f>
              <c:strCache>
                <c:ptCount val="3"/>
                <c:pt idx="0">
                  <c:v>IMPORTACIÓN</c:v>
                </c:pt>
                <c:pt idx="1">
                  <c:v>EXPORTACIÓN </c:v>
                </c:pt>
                <c:pt idx="2">
                  <c:v>TRÁNSITO</c:v>
                </c:pt>
              </c:strCache>
            </c:strRef>
          </c:cat>
          <c:val>
            <c:numRef>
              <c:f>'CARGAS G. (2)'!$B$131:$B$133</c:f>
              <c:numCache>
                <c:formatCode>#,##0</c:formatCode>
                <c:ptCount val="3"/>
                <c:pt idx="0">
                  <c:v>6546363</c:v>
                </c:pt>
                <c:pt idx="1">
                  <c:v>1496717</c:v>
                </c:pt>
                <c:pt idx="2">
                  <c:v>1384150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12-44A0-B0B1-5B9F92A43EE7}"/>
            </c:ext>
          </c:extLst>
        </c:ser>
        <c:ser>
          <c:idx val="1"/>
          <c:order val="1"/>
          <c:tx>
            <c:strRef>
              <c:f>'CARGAS G. (2)'!$C$130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5.6913073459746911E-17"/>
                  <c:y val="-2.3726033475502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12-44A0-B0B1-5B9F92A43EE7}"/>
                </c:ext>
              </c:extLst>
            </c:dLbl>
            <c:dLbl>
              <c:idx val="1"/>
              <c:layout>
                <c:manualLayout>
                  <c:x val="4.7533761412588207E-3"/>
                  <c:y val="-1.9239458403266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12-44A0-B0B1-5B9F92A43EE7}"/>
                </c:ext>
              </c:extLst>
            </c:dLbl>
            <c:dLbl>
              <c:idx val="2"/>
              <c:layout>
                <c:manualLayout>
                  <c:x val="6.1111556574777416E-3"/>
                  <c:y val="-2.532265363605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12-44A0-B0B1-5B9F92A43E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 (2)'!$A$131:$A$133</c:f>
              <c:strCache>
                <c:ptCount val="3"/>
                <c:pt idx="0">
                  <c:v>IMPORTACIÓN</c:v>
                </c:pt>
                <c:pt idx="1">
                  <c:v>EXPORTACIÓN </c:v>
                </c:pt>
                <c:pt idx="2">
                  <c:v>TRÁNSITO</c:v>
                </c:pt>
              </c:strCache>
            </c:strRef>
          </c:cat>
          <c:val>
            <c:numRef>
              <c:f>'CARGAS G. (2)'!$C$131:$C$133</c:f>
              <c:numCache>
                <c:formatCode>#,##0</c:formatCode>
                <c:ptCount val="3"/>
                <c:pt idx="0">
                  <c:v>5416424</c:v>
                </c:pt>
                <c:pt idx="1">
                  <c:v>1221495</c:v>
                </c:pt>
                <c:pt idx="2">
                  <c:v>1210014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812-44A0-B0B1-5B9F92A43E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422742543"/>
        <c:axId val="1422738703"/>
        <c:axId val="0"/>
      </c:bar3DChart>
      <c:catAx>
        <c:axId val="1422742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22738703"/>
        <c:crosses val="autoZero"/>
        <c:auto val="1"/>
        <c:lblAlgn val="ctr"/>
        <c:lblOffset val="100"/>
        <c:noMultiLvlLbl val="0"/>
      </c:catAx>
      <c:valAx>
        <c:axId val="142273870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422742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>
                <a:latin typeface="+mn-lt"/>
              </a:rPr>
              <a:t>COMPARATIVO</a:t>
            </a:r>
            <a:r>
              <a:rPr lang="es-DO" sz="1100" b="1" baseline="0">
                <a:latin typeface="+mn-lt"/>
              </a:rPr>
              <a:t> DEL MOVIMENTO DE CARGAS EN IMPORTACIÓN (EN T.M)</a:t>
            </a:r>
          </a:p>
          <a:p>
            <a:pPr>
              <a:defRPr sz="1100"/>
            </a:pPr>
            <a:r>
              <a:rPr lang="es-DO" sz="1100" b="1" baseline="0">
                <a:latin typeface="+mn-lt"/>
              </a:rPr>
              <a:t>  ENERO-MARZO 2026 Vs 2025</a:t>
            </a:r>
            <a:endParaRPr lang="es-DO" sz="1100" b="1">
              <a:latin typeface="+mn-lt"/>
            </a:endParaRPr>
          </a:p>
        </c:rich>
      </c:tx>
      <c:layout>
        <c:manualLayout>
          <c:xMode val="edge"/>
          <c:yMode val="edge"/>
          <c:x val="0.17459542053570543"/>
          <c:y val="5.5940112484596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6096605575465679E-2"/>
          <c:y val="0.11562250324104928"/>
          <c:w val="0.86882283568771912"/>
          <c:h val="0.716547009391603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'CARGAS G. (2)'!$B$40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1.449754863956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FC-40C6-B9AE-C95DF8B3A499}"/>
                </c:ext>
              </c:extLst>
            </c:dLbl>
            <c:dLbl>
              <c:idx val="1"/>
              <c:layout>
                <c:manualLayout>
                  <c:x val="-5.1756331264472082E-17"/>
                  <c:y val="-4.8325162131870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FC-40C6-B9AE-C95DF8B3A499}"/>
                </c:ext>
              </c:extLst>
            </c:dLbl>
            <c:dLbl>
              <c:idx val="2"/>
              <c:layout>
                <c:manualLayout>
                  <c:x val="0"/>
                  <c:y val="-9.66503242637404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FC-40C6-B9AE-C95DF8B3A499}"/>
                </c:ext>
              </c:extLst>
            </c:dLbl>
            <c:dLbl>
              <c:idx val="3"/>
              <c:layout>
                <c:manualLayout>
                  <c:x val="-1.4976436287409841E-3"/>
                  <c:y val="-1.6913806746154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FC-40C6-B9AE-C95DF8B3A4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 (2)'!$A$41:$A$44</c:f>
              <c:strCache>
                <c:ptCount val="4"/>
                <c:pt idx="0">
                  <c:v> CARGA GENERAL SUELTA</c:v>
                </c:pt>
                <c:pt idx="1">
                  <c:v> CARGA CONTENERIZADA</c:v>
                </c:pt>
                <c:pt idx="2">
                  <c:v> CARGA GRANEL SÓLIDA</c:v>
                </c:pt>
                <c:pt idx="3">
                  <c:v>CARGA GRANEL LÍQUIDA</c:v>
                </c:pt>
              </c:strCache>
            </c:strRef>
          </c:cat>
          <c:val>
            <c:numRef>
              <c:f>'CARGAS G. (2)'!$B$41:$B$44</c:f>
              <c:numCache>
                <c:formatCode>#,##0</c:formatCode>
                <c:ptCount val="4"/>
                <c:pt idx="0">
                  <c:v>646043</c:v>
                </c:pt>
                <c:pt idx="1">
                  <c:v>1587825</c:v>
                </c:pt>
                <c:pt idx="2">
                  <c:v>2189253</c:v>
                </c:pt>
                <c:pt idx="3">
                  <c:v>2123242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FC-40C6-B9AE-C95DF8B3A499}"/>
            </c:ext>
          </c:extLst>
        </c:ser>
        <c:ser>
          <c:idx val="1"/>
          <c:order val="1"/>
          <c:tx>
            <c:strRef>
              <c:f>'CARGAS G. (2)'!$C$40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-1.0982593072248198E-16"/>
                  <c:y val="-7.24877431978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FC-40C6-B9AE-C95DF8B3A499}"/>
                </c:ext>
              </c:extLst>
            </c:dLbl>
            <c:dLbl>
              <c:idx val="3"/>
              <c:layout>
                <c:manualLayout>
                  <c:x val="1.4976436287409841E-3"/>
                  <c:y val="-1.2081290532967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FC-40C6-B9AE-C95DF8B3A4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 (2)'!$A$41:$A$44</c:f>
              <c:strCache>
                <c:ptCount val="4"/>
                <c:pt idx="0">
                  <c:v> CARGA GENERAL SUELTA</c:v>
                </c:pt>
                <c:pt idx="1">
                  <c:v> CARGA CONTENERIZADA</c:v>
                </c:pt>
                <c:pt idx="2">
                  <c:v> CARGA GRANEL SÓLIDA</c:v>
                </c:pt>
                <c:pt idx="3">
                  <c:v>CARGA GRANEL LÍQUIDA</c:v>
                </c:pt>
              </c:strCache>
            </c:strRef>
          </c:cat>
          <c:val>
            <c:numRef>
              <c:f>'CARGAS G. (2)'!$C$41:$C$44</c:f>
              <c:numCache>
                <c:formatCode>#,##0</c:formatCode>
                <c:ptCount val="4"/>
                <c:pt idx="0">
                  <c:v>748784</c:v>
                </c:pt>
                <c:pt idx="1">
                  <c:v>1548590</c:v>
                </c:pt>
                <c:pt idx="2">
                  <c:v>1283892</c:v>
                </c:pt>
                <c:pt idx="3">
                  <c:v>1835158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FC-40C6-B9AE-C95DF8B3A4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422751183"/>
        <c:axId val="1422751663"/>
        <c:axId val="0"/>
      </c:bar3DChart>
      <c:catAx>
        <c:axId val="1422751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22751663"/>
        <c:crosses val="autoZero"/>
        <c:auto val="1"/>
        <c:lblAlgn val="ctr"/>
        <c:lblOffset val="100"/>
        <c:noMultiLvlLbl val="0"/>
      </c:catAx>
      <c:valAx>
        <c:axId val="142275166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422751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379140264740907"/>
          <c:y val="0.93433863089194802"/>
          <c:w val="0.15571630923697832"/>
          <c:h val="4.8438803840858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>
                <a:latin typeface="+mn-lt"/>
              </a:rPr>
              <a:t>MOVIMIENTO DE CARGAS</a:t>
            </a:r>
            <a:r>
              <a:rPr lang="es-DO" sz="1100" b="1" baseline="0">
                <a:latin typeface="+mn-lt"/>
              </a:rPr>
              <a:t> EN CALIDAD DE TRÁNSITO ENTRADA Y SALIDA (EN T.M.)</a:t>
            </a:r>
          </a:p>
          <a:p>
            <a:pPr>
              <a:defRPr/>
            </a:pPr>
            <a:r>
              <a:rPr lang="es-DO" sz="1100" b="1" baseline="0">
                <a:latin typeface="+mn-lt"/>
              </a:rPr>
              <a:t>COMPARATIVO ENERO- MARZO 2026 VS. 2025</a:t>
            </a:r>
            <a:endParaRPr lang="es-DO" sz="11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7998580369905482E-2"/>
          <c:y val="0.13863898824462687"/>
          <c:w val="0.92498768174945678"/>
          <c:h val="0.769203228333211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'CARGAS G. (2)'!$A$55</c:f>
              <c:strCache>
                <c:ptCount val="1"/>
                <c:pt idx="0">
                  <c:v>ENTRADA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'CARGAS G. (2)'!$B$54:$C$54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'CARGAS G. (2)'!$B$55:$C$55</c:f>
              <c:numCache>
                <c:formatCode>#,##0</c:formatCode>
                <c:ptCount val="2"/>
                <c:pt idx="0">
                  <c:v>804498</c:v>
                </c:pt>
                <c:pt idx="1">
                  <c:v>599179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5D-4E16-B608-6C3EFA96D433}"/>
            </c:ext>
          </c:extLst>
        </c:ser>
        <c:ser>
          <c:idx val="1"/>
          <c:order val="1"/>
          <c:tx>
            <c:strRef>
              <c:f>'CARGAS G. (2)'!$A$56</c:f>
              <c:strCache>
                <c:ptCount val="1"/>
                <c:pt idx="0">
                  <c:v> SALIDA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'CARGAS G. (2)'!$B$54:$C$54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'CARGAS G. (2)'!$B$56:$C$56</c:f>
              <c:numCache>
                <c:formatCode>#,##0</c:formatCode>
                <c:ptCount val="2"/>
                <c:pt idx="0">
                  <c:v>579652</c:v>
                </c:pt>
                <c:pt idx="1">
                  <c:v>610835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5D-4E16-B608-6C3EFA96D4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1281248"/>
        <c:axId val="550460000"/>
      </c:barChart>
      <c:catAx>
        <c:axId val="551281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0460000"/>
        <c:crosses val="autoZero"/>
        <c:auto val="1"/>
        <c:lblAlgn val="ctr"/>
        <c:lblOffset val="100"/>
        <c:noMultiLvlLbl val="0"/>
      </c:catAx>
      <c:valAx>
        <c:axId val="550460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55128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88001796227331"/>
          <c:y val="0.90441310482308634"/>
          <c:w val="0.23157364714266451"/>
          <c:h val="7.5012224648401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>
                <a:latin typeface="+mn-lt"/>
              </a:rPr>
              <a:t>COMPARATIVO</a:t>
            </a:r>
            <a:r>
              <a:rPr lang="es-DO" sz="1100" b="1" baseline="0">
                <a:latin typeface="+mn-lt"/>
              </a:rPr>
              <a:t> DEL MOVIMIENTO DE CARGAS EN EXPORTACIÓN (EN T.M.) </a:t>
            </a:r>
          </a:p>
          <a:p>
            <a:pPr>
              <a:defRPr/>
            </a:pPr>
            <a:r>
              <a:rPr lang="es-DO" sz="1100" b="1" baseline="0">
                <a:latin typeface="+mn-lt"/>
              </a:rPr>
              <a:t>ENERO-MARZO 2026 Vs2025</a:t>
            </a:r>
            <a:endParaRPr lang="es-DO" sz="11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'CARGAS G. (2)'!$B$47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6.35129089987539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5A-402F-9ABC-E81671935F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 (2)'!$A$48:$A$51</c:f>
              <c:strCache>
                <c:ptCount val="4"/>
                <c:pt idx="0">
                  <c:v> CARGA GENERAL  SUELTA</c:v>
                </c:pt>
                <c:pt idx="1">
                  <c:v> CARGA CONTENERIZADA</c:v>
                </c:pt>
                <c:pt idx="2">
                  <c:v> CARGA SÓLIDA</c:v>
                </c:pt>
                <c:pt idx="3">
                  <c:v>CARGA LÍQUIDA</c:v>
                </c:pt>
              </c:strCache>
            </c:strRef>
          </c:cat>
          <c:val>
            <c:numRef>
              <c:f>'CARGAS G. (2)'!$B$48:$B$51</c:f>
              <c:numCache>
                <c:formatCode>#,##0</c:formatCode>
                <c:ptCount val="4"/>
                <c:pt idx="0">
                  <c:v>233057</c:v>
                </c:pt>
                <c:pt idx="1">
                  <c:v>614979</c:v>
                </c:pt>
                <c:pt idx="2">
                  <c:v>207209</c:v>
                </c:pt>
                <c:pt idx="3">
                  <c:v>441472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5A-402F-9ABC-E81671935F42}"/>
            </c:ext>
          </c:extLst>
        </c:ser>
        <c:ser>
          <c:idx val="1"/>
          <c:order val="1"/>
          <c:tx>
            <c:strRef>
              <c:f>'CARGAS G. (2)'!$C$47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1.90538726996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5A-402F-9ABC-E81671935F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 (2)'!$A$48:$A$51</c:f>
              <c:strCache>
                <c:ptCount val="4"/>
                <c:pt idx="0">
                  <c:v> CARGA GENERAL  SUELTA</c:v>
                </c:pt>
                <c:pt idx="1">
                  <c:v> CARGA CONTENERIZADA</c:v>
                </c:pt>
                <c:pt idx="2">
                  <c:v> CARGA SÓLIDA</c:v>
                </c:pt>
                <c:pt idx="3">
                  <c:v>CARGA LÍQUIDA</c:v>
                </c:pt>
              </c:strCache>
            </c:strRef>
          </c:cat>
          <c:val>
            <c:numRef>
              <c:f>'CARGAS G. (2)'!$C$48:$C$51</c:f>
              <c:numCache>
                <c:formatCode>#,##0</c:formatCode>
                <c:ptCount val="4"/>
                <c:pt idx="0">
                  <c:v>197691</c:v>
                </c:pt>
                <c:pt idx="1">
                  <c:v>552041</c:v>
                </c:pt>
                <c:pt idx="2">
                  <c:v>171642</c:v>
                </c:pt>
                <c:pt idx="3">
                  <c:v>300121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5A-402F-9ABC-E81671935F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51265408"/>
        <c:axId val="520359440"/>
        <c:axId val="0"/>
      </c:bar3DChart>
      <c:catAx>
        <c:axId val="551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20359440"/>
        <c:crosses val="autoZero"/>
        <c:auto val="1"/>
        <c:lblAlgn val="ctr"/>
        <c:lblOffset val="100"/>
        <c:noMultiLvlLbl val="0"/>
      </c:catAx>
      <c:valAx>
        <c:axId val="52035944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51265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4.png"/><Relationship Id="rId1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5.xml"/><Relationship Id="rId7" Type="http://schemas.openxmlformats.org/officeDocument/2006/relationships/chart" Target="../charts/chart8.xml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chart" Target="../charts/chart7.xml"/><Relationship Id="rId5" Type="http://schemas.openxmlformats.org/officeDocument/2006/relationships/image" Target="../media/image6.png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image" Target="../media/image8.png"/><Relationship Id="rId7" Type="http://schemas.openxmlformats.org/officeDocument/2006/relationships/chart" Target="../charts/chart14.xml"/><Relationship Id="rId2" Type="http://schemas.openxmlformats.org/officeDocument/2006/relationships/chart" Target="../charts/chart10.xml"/><Relationship Id="rId1" Type="http://schemas.openxmlformats.org/officeDocument/2006/relationships/image" Target="../media/image7.png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10.png"/><Relationship Id="rId7" Type="http://schemas.openxmlformats.org/officeDocument/2006/relationships/chart" Target="../charts/chart20.xml"/><Relationship Id="rId2" Type="http://schemas.openxmlformats.org/officeDocument/2006/relationships/image" Target="../media/image9.png"/><Relationship Id="rId1" Type="http://schemas.openxmlformats.org/officeDocument/2006/relationships/image" Target="../media/image2.png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0</xdr:row>
      <xdr:rowOff>0</xdr:rowOff>
    </xdr:from>
    <xdr:to>
      <xdr:col>7</xdr:col>
      <xdr:colOff>731519</xdr:colOff>
      <xdr:row>10</xdr:row>
      <xdr:rowOff>62116</xdr:rowOff>
    </xdr:to>
    <xdr:pic>
      <xdr:nvPicPr>
        <xdr:cNvPr id="4" name="Imagen 3" descr="Transparencia">
          <a:extLst>
            <a:ext uri="{FF2B5EF4-FFF2-40B4-BE49-F238E27FC236}">
              <a16:creationId xmlns:a16="http://schemas.microsoft.com/office/drawing/2014/main" id="{F64911D4-B1F6-0DA4-EDF3-C2C59A28B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240" y="0"/>
          <a:ext cx="3596639" cy="1890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1154836</xdr:colOff>
      <xdr:row>1</xdr:row>
      <xdr:rowOff>79169</xdr:rowOff>
    </xdr:from>
    <xdr:ext cx="1477528" cy="934234"/>
    <xdr:pic>
      <xdr:nvPicPr>
        <xdr:cNvPr id="7" name="2 Imagen" descr="Logotipo&#10;&#10;Descripción generada automáticament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070" y="257299"/>
          <a:ext cx="1477528" cy="934234"/>
        </a:xfrm>
        <a:prstGeom prst="rect">
          <a:avLst/>
        </a:prstGeom>
      </xdr:spPr>
    </xdr:pic>
    <xdr:clientData/>
  </xdr:oneCellAnchor>
  <xdr:oneCellAnchor>
    <xdr:from>
      <xdr:col>1</xdr:col>
      <xdr:colOff>90715</xdr:colOff>
      <xdr:row>36</xdr:row>
      <xdr:rowOff>158750</xdr:rowOff>
    </xdr:from>
    <xdr:ext cx="1154131" cy="885905"/>
    <xdr:pic>
      <xdr:nvPicPr>
        <xdr:cNvPr id="3" name="2 Imagen" descr="Logotipo&#10;&#10;Descripción generada automáticamente">
          <a:extLst>
            <a:ext uri="{FF2B5EF4-FFF2-40B4-BE49-F238E27FC236}">
              <a16:creationId xmlns:a16="http://schemas.microsoft.com/office/drawing/2014/main" id="{78416F89-74BC-45C8-95E0-70247E5FFB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9" y="7517946"/>
          <a:ext cx="1154131" cy="885905"/>
        </a:xfrm>
        <a:prstGeom prst="rect">
          <a:avLst/>
        </a:prstGeom>
      </xdr:spPr>
    </xdr:pic>
    <xdr:clientData/>
  </xdr:oneCellAnchor>
  <xdr:twoCellAnchor>
    <xdr:from>
      <xdr:col>3</xdr:col>
      <xdr:colOff>100816</xdr:colOff>
      <xdr:row>42</xdr:row>
      <xdr:rowOff>90715</xdr:rowOff>
    </xdr:from>
    <xdr:to>
      <xdr:col>12</xdr:col>
      <xdr:colOff>124732</xdr:colOff>
      <xdr:row>66</xdr:row>
      <xdr:rowOff>159987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1F61BC-6848-2326-63E1-4CA181E7D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42546</xdr:colOff>
      <xdr:row>0</xdr:row>
      <xdr:rowOff>0</xdr:rowOff>
    </xdr:from>
    <xdr:to>
      <xdr:col>3</xdr:col>
      <xdr:colOff>280670</xdr:colOff>
      <xdr:row>4</xdr:row>
      <xdr:rowOff>133985</xdr:rowOff>
    </xdr:to>
    <xdr:pic>
      <xdr:nvPicPr>
        <xdr:cNvPr id="4" name="2 Imagen" descr="Logotipo&#10;&#10;Descripción generada automáticamente">
          <a:extLst>
            <a:ext uri="{FF2B5EF4-FFF2-40B4-BE49-F238E27FC236}">
              <a16:creationId xmlns:a16="http://schemas.microsoft.com/office/drawing/2014/main" id="{4431CE8D-A81A-4922-B8C1-2201908375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0921" y="0"/>
          <a:ext cx="1619249" cy="895985"/>
        </a:xfrm>
        <a:prstGeom prst="rect">
          <a:avLst/>
        </a:prstGeom>
      </xdr:spPr>
    </xdr:pic>
    <xdr:clientData/>
  </xdr:twoCellAnchor>
  <xdr:twoCellAnchor>
    <xdr:from>
      <xdr:col>0</xdr:col>
      <xdr:colOff>366711</xdr:colOff>
      <xdr:row>31</xdr:row>
      <xdr:rowOff>119062</xdr:rowOff>
    </xdr:from>
    <xdr:to>
      <xdr:col>13</xdr:col>
      <xdr:colOff>762000</xdr:colOff>
      <xdr:row>60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FA933D-535F-3FD6-5A52-8C5F81BE1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23813</xdr:rowOff>
    </xdr:from>
    <xdr:to>
      <xdr:col>3</xdr:col>
      <xdr:colOff>484826</xdr:colOff>
      <xdr:row>8</xdr:row>
      <xdr:rowOff>45663</xdr:rowOff>
    </xdr:to>
    <xdr:pic>
      <xdr:nvPicPr>
        <xdr:cNvPr id="2" name="2 Imagen" descr="Logotipo&#10;&#10;Descripción generada automáticamen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844" y="381001"/>
          <a:ext cx="1742685" cy="1221440"/>
        </a:xfrm>
        <a:prstGeom prst="rect">
          <a:avLst/>
        </a:prstGeom>
      </xdr:spPr>
    </xdr:pic>
    <xdr:clientData/>
  </xdr:twoCellAnchor>
  <xdr:twoCellAnchor editAs="oneCell">
    <xdr:from>
      <xdr:col>5</xdr:col>
      <xdr:colOff>251010</xdr:colOff>
      <xdr:row>49</xdr:row>
      <xdr:rowOff>77321</xdr:rowOff>
    </xdr:from>
    <xdr:to>
      <xdr:col>7</xdr:col>
      <xdr:colOff>397808</xdr:colOff>
      <xdr:row>56</xdr:row>
      <xdr:rowOff>169353</xdr:rowOff>
    </xdr:to>
    <xdr:pic>
      <xdr:nvPicPr>
        <xdr:cNvPr id="6" name="2 Imagen" descr="Logotipo&#10;&#10;Descripción generada automáticamente">
          <a:extLst>
            <a:ext uri="{FF2B5EF4-FFF2-40B4-BE49-F238E27FC236}">
              <a16:creationId xmlns:a16="http://schemas.microsoft.com/office/drawing/2014/main" id="{EC09DE2A-EE82-4CD3-9520-14CE174FF3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2334" y="9266145"/>
          <a:ext cx="2320739" cy="1347090"/>
        </a:xfrm>
        <a:prstGeom prst="rect">
          <a:avLst/>
        </a:prstGeom>
      </xdr:spPr>
    </xdr:pic>
    <xdr:clientData/>
  </xdr:twoCellAnchor>
  <xdr:twoCellAnchor>
    <xdr:from>
      <xdr:col>1</xdr:col>
      <xdr:colOff>90209</xdr:colOff>
      <xdr:row>14</xdr:row>
      <xdr:rowOff>53225</xdr:rowOff>
    </xdr:from>
    <xdr:to>
      <xdr:col>11</xdr:col>
      <xdr:colOff>1008529</xdr:colOff>
      <xdr:row>42</xdr:row>
      <xdr:rowOff>134470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C4CDB7F-2F54-DA13-8BF1-9B28C2486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89647</xdr:colOff>
      <xdr:row>62</xdr:row>
      <xdr:rowOff>177053</xdr:rowOff>
    </xdr:from>
    <xdr:to>
      <xdr:col>14</xdr:col>
      <xdr:colOff>549089</xdr:colOff>
      <xdr:row>87</xdr:row>
      <xdr:rowOff>252693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A99C404-D37D-F8D7-4C54-4AEC84FF3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657334</xdr:colOff>
      <xdr:row>0</xdr:row>
      <xdr:rowOff>0</xdr:rowOff>
    </xdr:from>
    <xdr:ext cx="2009775" cy="919654"/>
    <xdr:pic>
      <xdr:nvPicPr>
        <xdr:cNvPr id="2" name="2 Imagen" descr="Logotipo&#10;&#10;Descripción generada automáticamente">
          <a:extLst>
            <a:ext uri="{FF2B5EF4-FFF2-40B4-BE49-F238E27FC236}">
              <a16:creationId xmlns:a16="http://schemas.microsoft.com/office/drawing/2014/main" id="{84814D7C-3D54-4934-90F8-BB8CC50FAB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834" y="0"/>
          <a:ext cx="2009775" cy="919654"/>
        </a:xfrm>
        <a:prstGeom prst="rect">
          <a:avLst/>
        </a:prstGeom>
      </xdr:spPr>
    </xdr:pic>
    <xdr:clientData/>
  </xdr:oneCellAnchor>
  <xdr:oneCellAnchor>
    <xdr:from>
      <xdr:col>1</xdr:col>
      <xdr:colOff>240862</xdr:colOff>
      <xdr:row>29</xdr:row>
      <xdr:rowOff>0</xdr:rowOff>
    </xdr:from>
    <xdr:ext cx="1946385" cy="1142013"/>
    <xdr:pic>
      <xdr:nvPicPr>
        <xdr:cNvPr id="3" name="2 Imagen" descr="Logotipo&#10;&#10;Descripción generada automáticamente">
          <a:extLst>
            <a:ext uri="{FF2B5EF4-FFF2-40B4-BE49-F238E27FC236}">
              <a16:creationId xmlns:a16="http://schemas.microsoft.com/office/drawing/2014/main" id="{E862AF13-39AC-48F7-A720-146795D7B84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762" y="5524500"/>
          <a:ext cx="1946385" cy="1142013"/>
        </a:xfrm>
        <a:prstGeom prst="rect">
          <a:avLst/>
        </a:prstGeom>
      </xdr:spPr>
    </xdr:pic>
    <xdr:clientData/>
  </xdr:oneCellAnchor>
  <xdr:twoCellAnchor>
    <xdr:from>
      <xdr:col>5</xdr:col>
      <xdr:colOff>73716</xdr:colOff>
      <xdr:row>93</xdr:row>
      <xdr:rowOff>15328</xdr:rowOff>
    </xdr:from>
    <xdr:to>
      <xdr:col>14</xdr:col>
      <xdr:colOff>851776</xdr:colOff>
      <xdr:row>119</xdr:row>
      <xdr:rowOff>76638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8E2975A-ACF3-40AC-B55B-FC7485E00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136</xdr:row>
      <xdr:rowOff>6041</xdr:rowOff>
    </xdr:from>
    <xdr:to>
      <xdr:col>5</xdr:col>
      <xdr:colOff>158749</xdr:colOff>
      <xdr:row>165</xdr:row>
      <xdr:rowOff>47625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7C28A9D-1DF6-466A-B941-1E3BC6929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262760</xdr:colOff>
      <xdr:row>89</xdr:row>
      <xdr:rowOff>87586</xdr:rowOff>
    </xdr:from>
    <xdr:ext cx="1867886" cy="1218543"/>
    <xdr:pic>
      <xdr:nvPicPr>
        <xdr:cNvPr id="6" name="2 Imagen" descr="Logotipo&#10;&#10;Descripción generada automáticamente">
          <a:extLst>
            <a:ext uri="{FF2B5EF4-FFF2-40B4-BE49-F238E27FC236}">
              <a16:creationId xmlns:a16="http://schemas.microsoft.com/office/drawing/2014/main" id="{69187337-FAFD-4892-B895-88930080DE1A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660" y="17042086"/>
          <a:ext cx="1867886" cy="1218543"/>
        </a:xfrm>
        <a:prstGeom prst="rect">
          <a:avLst/>
        </a:prstGeom>
      </xdr:spPr>
    </xdr:pic>
    <xdr:clientData/>
  </xdr:oneCellAnchor>
  <xdr:twoCellAnchor>
    <xdr:from>
      <xdr:col>5</xdr:col>
      <xdr:colOff>311978</xdr:colOff>
      <xdr:row>37</xdr:row>
      <xdr:rowOff>45578</xdr:rowOff>
    </xdr:from>
    <xdr:to>
      <xdr:col>13</xdr:col>
      <xdr:colOff>15365</xdr:colOff>
      <xdr:row>59</xdr:row>
      <xdr:rowOff>54336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DE7062C-F288-4AA0-AF20-8E8D6626E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</xdr:col>
      <xdr:colOff>128781</xdr:colOff>
      <xdr:row>122</xdr:row>
      <xdr:rowOff>9526</xdr:rowOff>
    </xdr:from>
    <xdr:ext cx="1833370" cy="803894"/>
    <xdr:pic>
      <xdr:nvPicPr>
        <xdr:cNvPr id="8" name="2 Imagen" descr="Logotipo&#10;&#10;Descripción generada automáticamente">
          <a:extLst>
            <a:ext uri="{FF2B5EF4-FFF2-40B4-BE49-F238E27FC236}">
              <a16:creationId xmlns:a16="http://schemas.microsoft.com/office/drawing/2014/main" id="{AA5591E5-898F-4C3A-8B41-C844EFF1C577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681" y="23250526"/>
          <a:ext cx="1833370" cy="803894"/>
        </a:xfrm>
        <a:prstGeom prst="rect">
          <a:avLst/>
        </a:prstGeom>
      </xdr:spPr>
    </xdr:pic>
    <xdr:clientData/>
  </xdr:oneCellAnchor>
  <xdr:twoCellAnchor>
    <xdr:from>
      <xdr:col>5</xdr:col>
      <xdr:colOff>352534</xdr:colOff>
      <xdr:row>61</xdr:row>
      <xdr:rowOff>150207</xdr:rowOff>
    </xdr:from>
    <xdr:to>
      <xdr:col>12</xdr:col>
      <xdr:colOff>667844</xdr:colOff>
      <xdr:row>84</xdr:row>
      <xdr:rowOff>76634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8EF26C5-C262-43F4-96D0-250F3BC0F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20706</xdr:colOff>
      <xdr:row>61</xdr:row>
      <xdr:rowOff>136284</xdr:rowOff>
    </xdr:from>
    <xdr:to>
      <xdr:col>5</xdr:col>
      <xdr:colOff>75448</xdr:colOff>
      <xdr:row>86</xdr:row>
      <xdr:rowOff>28439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9A9818C-DE2F-4574-B8B1-DABD436BF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490006</xdr:colOff>
      <xdr:row>0</xdr:row>
      <xdr:rowOff>0</xdr:rowOff>
    </xdr:from>
    <xdr:ext cx="1556599" cy="714375"/>
    <xdr:pic>
      <xdr:nvPicPr>
        <xdr:cNvPr id="2" name="3 Imagen" descr="Logotipo&#10;&#10;Descripción generada automáticamente">
          <a:extLst>
            <a:ext uri="{FF2B5EF4-FFF2-40B4-BE49-F238E27FC236}">
              <a16:creationId xmlns:a16="http://schemas.microsoft.com/office/drawing/2014/main" id="{7F442597-5EF4-469E-84CD-13915D61082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906" y="0"/>
          <a:ext cx="1556599" cy="714375"/>
        </a:xfrm>
        <a:prstGeom prst="rect">
          <a:avLst/>
        </a:prstGeom>
      </xdr:spPr>
    </xdr:pic>
    <xdr:clientData/>
  </xdr:oneCellAnchor>
  <xdr:twoCellAnchor>
    <xdr:from>
      <xdr:col>0</xdr:col>
      <xdr:colOff>266700</xdr:colOff>
      <xdr:row>228</xdr:row>
      <xdr:rowOff>0</xdr:rowOff>
    </xdr:from>
    <xdr:to>
      <xdr:col>4</xdr:col>
      <xdr:colOff>742950</xdr:colOff>
      <xdr:row>228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F7DD881-733F-4ADE-B080-D54A1D463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406400</xdr:colOff>
      <xdr:row>193</xdr:row>
      <xdr:rowOff>31749</xdr:rowOff>
    </xdr:from>
    <xdr:ext cx="1739900" cy="884767"/>
    <xdr:pic>
      <xdr:nvPicPr>
        <xdr:cNvPr id="4" name="3 Imagen" descr="Logotipo&#10;&#10;Descripción generada automáticamente">
          <a:extLst>
            <a:ext uri="{FF2B5EF4-FFF2-40B4-BE49-F238E27FC236}">
              <a16:creationId xmlns:a16="http://schemas.microsoft.com/office/drawing/2014/main" id="{9DBCA019-D756-441B-8AD1-1EB36F48E1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6798249"/>
          <a:ext cx="1739900" cy="884767"/>
        </a:xfrm>
        <a:prstGeom prst="rect">
          <a:avLst/>
        </a:prstGeom>
      </xdr:spPr>
    </xdr:pic>
    <xdr:clientData/>
  </xdr:oneCellAnchor>
  <xdr:oneCellAnchor>
    <xdr:from>
      <xdr:col>2</xdr:col>
      <xdr:colOff>268817</xdr:colOff>
      <xdr:row>70</xdr:row>
      <xdr:rowOff>38100</xdr:rowOff>
    </xdr:from>
    <xdr:ext cx="1637241" cy="879475"/>
    <xdr:pic>
      <xdr:nvPicPr>
        <xdr:cNvPr id="5" name="3 Imagen" descr="Logotipo&#10;&#10;Descripción generada automáticamente">
          <a:extLst>
            <a:ext uri="{FF2B5EF4-FFF2-40B4-BE49-F238E27FC236}">
              <a16:creationId xmlns:a16="http://schemas.microsoft.com/office/drawing/2014/main" id="{1A038475-E682-4EF5-B942-CCD291C8B4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617" y="13373100"/>
          <a:ext cx="1637241" cy="879475"/>
        </a:xfrm>
        <a:prstGeom prst="rect">
          <a:avLst/>
        </a:prstGeom>
      </xdr:spPr>
    </xdr:pic>
    <xdr:clientData/>
  </xdr:oneCellAnchor>
  <xdr:oneCellAnchor>
    <xdr:from>
      <xdr:col>3</xdr:col>
      <xdr:colOff>323851</xdr:colOff>
      <xdr:row>30</xdr:row>
      <xdr:rowOff>175260</xdr:rowOff>
    </xdr:from>
    <xdr:ext cx="1876424" cy="1077808"/>
    <xdr:pic>
      <xdr:nvPicPr>
        <xdr:cNvPr id="6" name="3 Imagen" descr="Logotipo&#10;&#10;Descripción generada automáticamente">
          <a:extLst>
            <a:ext uri="{FF2B5EF4-FFF2-40B4-BE49-F238E27FC236}">
              <a16:creationId xmlns:a16="http://schemas.microsoft.com/office/drawing/2014/main" id="{DA8F09F3-5E00-4852-8665-56B484FDC37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1" y="5890260"/>
          <a:ext cx="1876424" cy="1077808"/>
        </a:xfrm>
        <a:prstGeom prst="rect">
          <a:avLst/>
        </a:prstGeom>
      </xdr:spPr>
    </xdr:pic>
    <xdr:clientData/>
  </xdr:oneCellAnchor>
  <xdr:twoCellAnchor>
    <xdr:from>
      <xdr:col>1</xdr:col>
      <xdr:colOff>3175</xdr:colOff>
      <xdr:row>206</xdr:row>
      <xdr:rowOff>20108</xdr:rowOff>
    </xdr:from>
    <xdr:to>
      <xdr:col>6</xdr:col>
      <xdr:colOff>9525</xdr:colOff>
      <xdr:row>231</xdr:row>
      <xdr:rowOff>105833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8E14CF9-E69A-44CB-BE41-163058640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723898</xdr:colOff>
      <xdr:row>45</xdr:row>
      <xdr:rowOff>138110</xdr:rowOff>
    </xdr:from>
    <xdr:to>
      <xdr:col>6</xdr:col>
      <xdr:colOff>1028699</xdr:colOff>
      <xdr:row>68</xdr:row>
      <xdr:rowOff>123824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DE57B05-A1FC-43C0-83AE-C2B06BDB6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5080</xdr:colOff>
      <xdr:row>119</xdr:row>
      <xdr:rowOff>13017</xdr:rowOff>
    </xdr:from>
    <xdr:to>
      <xdr:col>6</xdr:col>
      <xdr:colOff>980440</xdr:colOff>
      <xdr:row>137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B5337C1-C559-42F2-A835-64138D6C2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628651</xdr:colOff>
      <xdr:row>143</xdr:row>
      <xdr:rowOff>71436</xdr:rowOff>
    </xdr:from>
    <xdr:to>
      <xdr:col>4</xdr:col>
      <xdr:colOff>400051</xdr:colOff>
      <xdr:row>161</xdr:row>
      <xdr:rowOff>63499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CD4E6D0-99C5-43E0-A349-B4004DF9B3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510540</xdr:colOff>
      <xdr:row>170</xdr:row>
      <xdr:rowOff>61911</xdr:rowOff>
    </xdr:from>
    <xdr:to>
      <xdr:col>5</xdr:col>
      <xdr:colOff>205739</xdr:colOff>
      <xdr:row>189</xdr:row>
      <xdr:rowOff>158749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A6577CC-57FE-402B-8983-308F8A64C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138111</xdr:colOff>
      <xdr:row>98</xdr:row>
      <xdr:rowOff>52387</xdr:rowOff>
    </xdr:from>
    <xdr:to>
      <xdr:col>5</xdr:col>
      <xdr:colOff>304799</xdr:colOff>
      <xdr:row>113</xdr:row>
      <xdr:rowOff>80962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B39148E-DF41-4C20-B172-C20D3B13F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342900</xdr:colOff>
      <xdr:row>107</xdr:row>
      <xdr:rowOff>160020</xdr:rowOff>
    </xdr:from>
    <xdr:ext cx="2106930" cy="1266410"/>
    <xdr:pic>
      <xdr:nvPicPr>
        <xdr:cNvPr id="2" name="2 Imagen" descr="Logotipo&#10;&#10;Descripción generada automáticamente">
          <a:extLst>
            <a:ext uri="{FF2B5EF4-FFF2-40B4-BE49-F238E27FC236}">
              <a16:creationId xmlns:a16="http://schemas.microsoft.com/office/drawing/2014/main" id="{9B03C32D-7CCF-4030-B523-0657EDEAFF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20543520"/>
          <a:ext cx="2106930" cy="1266410"/>
        </a:xfrm>
        <a:prstGeom prst="rect">
          <a:avLst/>
        </a:prstGeom>
      </xdr:spPr>
    </xdr:pic>
    <xdr:clientData/>
  </xdr:oneCellAnchor>
  <xdr:oneCellAnchor>
    <xdr:from>
      <xdr:col>3</xdr:col>
      <xdr:colOff>714375</xdr:colOff>
      <xdr:row>1</xdr:row>
      <xdr:rowOff>104775</xdr:rowOff>
    </xdr:from>
    <xdr:ext cx="1905000" cy="1016000"/>
    <xdr:pic>
      <xdr:nvPicPr>
        <xdr:cNvPr id="3" name="2 Imagen" descr="Logotipo&#10;&#10;Descripción generada automáticamente">
          <a:extLst>
            <a:ext uri="{FF2B5EF4-FFF2-40B4-BE49-F238E27FC236}">
              <a16:creationId xmlns:a16="http://schemas.microsoft.com/office/drawing/2014/main" id="{04786659-FD57-4152-AEFA-89A55A774E7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295275"/>
          <a:ext cx="1905000" cy="1016000"/>
        </a:xfrm>
        <a:prstGeom prst="rect">
          <a:avLst/>
        </a:prstGeom>
      </xdr:spPr>
    </xdr:pic>
    <xdr:clientData/>
  </xdr:oneCellAnchor>
  <xdr:oneCellAnchor>
    <xdr:from>
      <xdr:col>1</xdr:col>
      <xdr:colOff>169544</xdr:colOff>
      <xdr:row>153</xdr:row>
      <xdr:rowOff>85726</xdr:rowOff>
    </xdr:from>
    <xdr:ext cx="1725002" cy="895662"/>
    <xdr:pic>
      <xdr:nvPicPr>
        <xdr:cNvPr id="4" name="2 Imagen" descr="Logotipo&#10;&#10;Descripción generada automáticamente">
          <a:extLst>
            <a:ext uri="{FF2B5EF4-FFF2-40B4-BE49-F238E27FC236}">
              <a16:creationId xmlns:a16="http://schemas.microsoft.com/office/drawing/2014/main" id="{6CAEE9D0-D753-4804-BA50-EDAD4DC248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4" y="29232226"/>
          <a:ext cx="1725002" cy="895662"/>
        </a:xfrm>
        <a:prstGeom prst="rect">
          <a:avLst/>
        </a:prstGeom>
      </xdr:spPr>
    </xdr:pic>
    <xdr:clientData/>
  </xdr:oneCellAnchor>
  <xdr:oneCellAnchor>
    <xdr:from>
      <xdr:col>2</xdr:col>
      <xdr:colOff>1306830</xdr:colOff>
      <xdr:row>56</xdr:row>
      <xdr:rowOff>180975</xdr:rowOff>
    </xdr:from>
    <xdr:ext cx="1896745" cy="933450"/>
    <xdr:pic>
      <xdr:nvPicPr>
        <xdr:cNvPr id="5" name="2 Imagen" descr="Logotipo&#10;&#10;Descripción generada automáticamente">
          <a:extLst>
            <a:ext uri="{FF2B5EF4-FFF2-40B4-BE49-F238E27FC236}">
              <a16:creationId xmlns:a16="http://schemas.microsoft.com/office/drawing/2014/main" id="{A2F70A6C-7412-4290-80A0-0737A4ABCF71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7905" y="10848975"/>
          <a:ext cx="1896745" cy="933450"/>
        </a:xfrm>
        <a:prstGeom prst="rect">
          <a:avLst/>
        </a:prstGeom>
      </xdr:spPr>
    </xdr:pic>
    <xdr:clientData/>
  </xdr:oneCellAnchor>
  <xdr:twoCellAnchor>
    <xdr:from>
      <xdr:col>3</xdr:col>
      <xdr:colOff>92075</xdr:colOff>
      <xdr:row>41</xdr:row>
      <xdr:rowOff>0</xdr:rowOff>
    </xdr:from>
    <xdr:to>
      <xdr:col>9</xdr:col>
      <xdr:colOff>0</xdr:colOff>
      <xdr:row>52</xdr:row>
      <xdr:rowOff>66675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ECFE42-49E3-4EB6-A027-7956503C6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125</xdr:row>
      <xdr:rowOff>22223</xdr:rowOff>
    </xdr:from>
    <xdr:to>
      <xdr:col>10</xdr:col>
      <xdr:colOff>558801</xdr:colOff>
      <xdr:row>147</xdr:row>
      <xdr:rowOff>47625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8527AEC-4AF5-4693-90C8-CC8C352FDE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139700</xdr:colOff>
      <xdr:row>175</xdr:row>
      <xdr:rowOff>25400</xdr:rowOff>
    </xdr:from>
    <xdr:to>
      <xdr:col>8</xdr:col>
      <xdr:colOff>485775</xdr:colOff>
      <xdr:row>202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EFED673-1ED0-4195-A88C-EEFADCCAE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190499</xdr:colOff>
      <xdr:row>26</xdr:row>
      <xdr:rowOff>142875</xdr:rowOff>
    </xdr:from>
    <xdr:to>
      <xdr:col>7</xdr:col>
      <xdr:colOff>1076325</xdr:colOff>
      <xdr:row>39</xdr:row>
      <xdr:rowOff>85725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2B4E600-54AA-484B-85E9-1635903A3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76200</xdr:colOff>
      <xdr:row>74</xdr:row>
      <xdr:rowOff>52385</xdr:rowOff>
    </xdr:from>
    <xdr:to>
      <xdr:col>8</xdr:col>
      <xdr:colOff>200025</xdr:colOff>
      <xdr:row>101</xdr:row>
      <xdr:rowOff>28574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71762D7-2C0E-4EFD-8724-F817F281E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</xdr:row>
      <xdr:rowOff>180975</xdr:rowOff>
    </xdr:from>
    <xdr:to>
      <xdr:col>5</xdr:col>
      <xdr:colOff>558800</xdr:colOff>
      <xdr:row>32</xdr:row>
      <xdr:rowOff>53974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3384A68-1008-4F1A-8B6A-7736875D4A43}"/>
            </a:ext>
          </a:extLst>
        </xdr:cNvPr>
        <xdr:cNvGrpSpPr/>
      </xdr:nvGrpSpPr>
      <xdr:grpSpPr>
        <a:xfrm>
          <a:off x="209550" y="942975"/>
          <a:ext cx="4159250" cy="5206999"/>
          <a:chOff x="365760" y="5005070"/>
          <a:chExt cx="4726940" cy="639635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07C10CA-4840-3675-203B-08D21721C64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3440" y="5005070"/>
            <a:ext cx="4239260" cy="1935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8717300C-F634-E5CF-AE8A-7A10B97EB1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65760" y="6879590"/>
            <a:ext cx="4683125" cy="452183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02B72-74CB-48D0-BA62-E3974EB6F95B}">
  <sheetPr>
    <pageSetUpPr fitToPage="1"/>
  </sheetPr>
  <dimension ref="A1:K19"/>
  <sheetViews>
    <sheetView tabSelected="1" view="pageBreakPreview" topLeftCell="A4" zoomScale="130" zoomScaleNormal="100" zoomScaleSheetLayoutView="130" workbookViewId="0">
      <selection activeCell="O8" sqref="O8"/>
    </sheetView>
  </sheetViews>
  <sheetFormatPr baseColWidth="10" defaultColWidth="11.5703125" defaultRowHeight="15"/>
  <cols>
    <col min="1" max="16384" width="11.5703125" style="131"/>
  </cols>
  <sheetData>
    <row r="1" spans="1:1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</row>
    <row r="6" spans="1:11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</row>
    <row r="7" spans="1:11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</row>
    <row r="8" spans="1:11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</row>
    <row r="9" spans="1:11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</row>
    <row r="10" spans="1:11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</row>
    <row r="11" spans="1:11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</row>
    <row r="12" spans="1:11" ht="45.75">
      <c r="A12" s="204" t="s">
        <v>115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04"/>
    </row>
    <row r="13" spans="1:11">
      <c r="A13" s="205" t="s">
        <v>114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spans="1:11" ht="68.45" customHeight="1">
      <c r="A14" s="205"/>
      <c r="B14" s="205"/>
      <c r="C14" s="205"/>
      <c r="D14" s="205"/>
      <c r="E14" s="205"/>
      <c r="F14" s="205"/>
      <c r="G14" s="205"/>
      <c r="H14" s="205"/>
      <c r="I14" s="205"/>
      <c r="J14" s="205"/>
      <c r="K14" s="205"/>
    </row>
    <row r="15" spans="1:11" ht="14.45" customHeight="1">
      <c r="A15" s="134"/>
      <c r="B15" s="134"/>
      <c r="C15" s="134"/>
      <c r="D15" s="134"/>
      <c r="E15" s="134"/>
      <c r="F15" s="134"/>
      <c r="G15" s="134"/>
      <c r="H15" s="134"/>
      <c r="I15" s="134"/>
      <c r="J15" s="133"/>
      <c r="K15" s="133"/>
    </row>
    <row r="16" spans="1:11" ht="76.150000000000006" customHeight="1">
      <c r="A16" s="205" t="s">
        <v>131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</row>
    <row r="17" spans="1:11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spans="1:11">
      <c r="A18" s="202" t="s">
        <v>137</v>
      </c>
      <c r="B18" s="203"/>
      <c r="C18" s="203"/>
      <c r="D18" s="203"/>
      <c r="E18" s="203"/>
      <c r="F18" s="203"/>
      <c r="G18" s="203"/>
      <c r="H18" s="203"/>
      <c r="I18" s="203"/>
      <c r="J18" s="203"/>
      <c r="K18" s="133"/>
    </row>
    <row r="19" spans="1:11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K19" s="133"/>
    </row>
  </sheetData>
  <mergeCells count="4">
    <mergeCell ref="A18:J19"/>
    <mergeCell ref="A12:K12"/>
    <mergeCell ref="A13:K14"/>
    <mergeCell ref="A16:K16"/>
  </mergeCells>
  <pageMargins left="0.7" right="0.7" top="0.75" bottom="2.0499999999999998" header="0.3" footer="0.3"/>
  <pageSetup scale="96" fitToHeight="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2:P104"/>
  <sheetViews>
    <sheetView topLeftCell="A8" zoomScale="84" zoomScaleNormal="84" zoomScaleSheetLayoutView="77" workbookViewId="0">
      <selection activeCell="O60" sqref="O60"/>
    </sheetView>
  </sheetViews>
  <sheetFormatPr baseColWidth="10" defaultColWidth="10.85546875" defaultRowHeight="14.25"/>
  <cols>
    <col min="1" max="1" width="10.85546875" style="86"/>
    <col min="2" max="2" width="32.7109375" style="1" customWidth="1"/>
    <col min="3" max="3" width="29.140625" style="1" customWidth="1"/>
    <col min="4" max="4" width="22.85546875" style="1" customWidth="1"/>
    <col min="5" max="5" width="16.7109375" style="1" customWidth="1"/>
    <col min="6" max="6" width="14.85546875" style="1" customWidth="1"/>
    <col min="7" max="7" width="12.28515625" style="1" customWidth="1"/>
    <col min="8" max="8" width="11.85546875" style="1" customWidth="1"/>
    <col min="9" max="9" width="16.7109375" style="1" customWidth="1"/>
    <col min="10" max="10" width="15.140625" style="1" customWidth="1"/>
    <col min="11" max="11" width="9.85546875" style="1" customWidth="1"/>
    <col min="12" max="12" width="16.28515625" style="1" customWidth="1"/>
    <col min="13" max="13" width="11.7109375" style="1" customWidth="1"/>
    <col min="14" max="14" width="18.5703125" style="9" customWidth="1"/>
    <col min="15" max="16384" width="10.85546875" style="1"/>
  </cols>
  <sheetData>
    <row r="2" spans="2:14" s="86" customFormat="1">
      <c r="F2" s="87"/>
      <c r="G2" s="87"/>
      <c r="H2" s="87"/>
      <c r="I2" s="87"/>
      <c r="J2" s="87"/>
      <c r="K2" s="87"/>
      <c r="L2" s="87"/>
      <c r="N2" s="88"/>
    </row>
    <row r="3" spans="2:14" s="86" customFormat="1" ht="15">
      <c r="B3" s="207" t="s">
        <v>27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</row>
    <row r="4" spans="2:14" s="86" customFormat="1" ht="15">
      <c r="B4" s="207" t="s">
        <v>83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</row>
    <row r="5" spans="2:14" s="86" customFormat="1" ht="15">
      <c r="B5" s="207" t="s">
        <v>60</v>
      </c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</row>
    <row r="6" spans="2:14" s="86" customFormat="1" ht="15">
      <c r="B6" s="207" t="s">
        <v>132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</row>
    <row r="7" spans="2:14" s="86" customFormat="1" ht="15"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2:14" ht="15">
      <c r="B8" s="123" t="s">
        <v>0</v>
      </c>
      <c r="C8" s="123" t="s">
        <v>105</v>
      </c>
      <c r="D8" s="123" t="s">
        <v>106</v>
      </c>
      <c r="E8" s="123" t="s">
        <v>18</v>
      </c>
      <c r="F8" s="123" t="s">
        <v>19</v>
      </c>
      <c r="G8" s="123" t="s">
        <v>20</v>
      </c>
      <c r="H8" s="123" t="s">
        <v>21</v>
      </c>
      <c r="I8" s="124" t="s">
        <v>22</v>
      </c>
      <c r="J8" s="124" t="s">
        <v>23</v>
      </c>
      <c r="K8" s="124" t="s">
        <v>24</v>
      </c>
      <c r="L8" s="124" t="s">
        <v>25</v>
      </c>
      <c r="M8" s="124" t="s">
        <v>26</v>
      </c>
      <c r="N8" s="124" t="s">
        <v>17</v>
      </c>
    </row>
    <row r="9" spans="2:14" ht="15">
      <c r="B9" s="49" t="s">
        <v>33</v>
      </c>
      <c r="C9" s="42">
        <v>0</v>
      </c>
      <c r="D9" s="42">
        <v>0</v>
      </c>
      <c r="E9" s="42">
        <v>0</v>
      </c>
      <c r="F9" s="42">
        <v>0</v>
      </c>
      <c r="G9" s="42">
        <v>78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101">
        <f>SUM(C9:M9)</f>
        <v>78</v>
      </c>
    </row>
    <row r="10" spans="2:14" ht="15">
      <c r="B10" s="49" t="s">
        <v>1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101">
        <f t="shared" ref="N10:N31" si="0">SUM(C10:M10)</f>
        <v>0</v>
      </c>
    </row>
    <row r="11" spans="2:14" ht="15">
      <c r="B11" s="49" t="s">
        <v>2</v>
      </c>
      <c r="C11" s="42">
        <v>0</v>
      </c>
      <c r="D11" s="42">
        <v>0</v>
      </c>
      <c r="E11" s="42">
        <v>0</v>
      </c>
      <c r="F11" s="42">
        <v>6</v>
      </c>
      <c r="G11" s="42">
        <v>0</v>
      </c>
      <c r="H11" s="42">
        <v>0</v>
      </c>
      <c r="I11" s="42">
        <v>1</v>
      </c>
      <c r="J11" s="42">
        <v>1</v>
      </c>
      <c r="K11" s="42">
        <v>0</v>
      </c>
      <c r="L11" s="42">
        <v>0</v>
      </c>
      <c r="M11" s="42">
        <v>0</v>
      </c>
      <c r="N11" s="101">
        <f t="shared" si="0"/>
        <v>8</v>
      </c>
    </row>
    <row r="12" spans="2:14" ht="15">
      <c r="B12" s="49" t="s">
        <v>3</v>
      </c>
      <c r="C12" s="42">
        <v>1</v>
      </c>
      <c r="D12" s="42">
        <v>0</v>
      </c>
      <c r="E12" s="42">
        <v>6</v>
      </c>
      <c r="F12" s="42">
        <v>1</v>
      </c>
      <c r="G12" s="42">
        <v>0</v>
      </c>
      <c r="H12" s="42">
        <v>0</v>
      </c>
      <c r="I12" s="42">
        <v>6</v>
      </c>
      <c r="J12" s="42">
        <v>5</v>
      </c>
      <c r="K12" s="42">
        <v>0</v>
      </c>
      <c r="L12" s="42">
        <v>0</v>
      </c>
      <c r="M12" s="42">
        <v>0</v>
      </c>
      <c r="N12" s="101">
        <f t="shared" si="0"/>
        <v>19</v>
      </c>
    </row>
    <row r="13" spans="2:14" ht="15">
      <c r="B13" s="49" t="s">
        <v>4</v>
      </c>
      <c r="C13" s="82">
        <v>22</v>
      </c>
      <c r="D13" s="82">
        <v>0</v>
      </c>
      <c r="E13" s="82">
        <v>0</v>
      </c>
      <c r="F13" s="82">
        <v>8</v>
      </c>
      <c r="G13" s="82">
        <v>0</v>
      </c>
      <c r="H13" s="82">
        <v>0</v>
      </c>
      <c r="I13" s="82">
        <v>0</v>
      </c>
      <c r="J13" s="82">
        <v>0</v>
      </c>
      <c r="K13" s="82">
        <v>2</v>
      </c>
      <c r="L13" s="82">
        <v>0</v>
      </c>
      <c r="M13" s="82">
        <v>0</v>
      </c>
      <c r="N13" s="101">
        <f t="shared" si="0"/>
        <v>32</v>
      </c>
    </row>
    <row r="14" spans="2:14" ht="19.5" customHeight="1">
      <c r="B14" s="49" t="s">
        <v>79</v>
      </c>
      <c r="C14" s="82">
        <v>4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82">
        <v>1</v>
      </c>
      <c r="J14" s="82">
        <v>0</v>
      </c>
      <c r="K14" s="82">
        <v>0</v>
      </c>
      <c r="L14" s="82">
        <v>0</v>
      </c>
      <c r="M14" s="82">
        <v>0</v>
      </c>
      <c r="N14" s="101">
        <f t="shared" si="0"/>
        <v>5</v>
      </c>
    </row>
    <row r="15" spans="2:14" ht="15">
      <c r="B15" s="49" t="s">
        <v>5</v>
      </c>
      <c r="C15" s="82">
        <v>0</v>
      </c>
      <c r="D15" s="82">
        <v>0</v>
      </c>
      <c r="E15" s="82">
        <v>0</v>
      </c>
      <c r="F15" s="82">
        <v>0</v>
      </c>
      <c r="G15" s="82">
        <v>1</v>
      </c>
      <c r="H15" s="82">
        <v>0</v>
      </c>
      <c r="I15" s="82">
        <v>0</v>
      </c>
      <c r="J15" s="82">
        <v>0</v>
      </c>
      <c r="K15" s="82">
        <v>0</v>
      </c>
      <c r="L15" s="82">
        <v>0</v>
      </c>
      <c r="M15" s="82">
        <v>0</v>
      </c>
      <c r="N15" s="101">
        <f t="shared" si="0"/>
        <v>1</v>
      </c>
    </row>
    <row r="16" spans="2:14" ht="15">
      <c r="B16" s="49" t="s">
        <v>6</v>
      </c>
      <c r="C16" s="82">
        <v>6</v>
      </c>
      <c r="D16" s="82">
        <v>288</v>
      </c>
      <c r="E16" s="82">
        <v>0</v>
      </c>
      <c r="F16" s="82">
        <v>0</v>
      </c>
      <c r="G16" s="82">
        <v>0</v>
      </c>
      <c r="H16" s="82">
        <v>0</v>
      </c>
      <c r="I16" s="82">
        <v>0</v>
      </c>
      <c r="J16" s="82">
        <v>0</v>
      </c>
      <c r="K16" s="82">
        <v>0</v>
      </c>
      <c r="L16" s="82">
        <v>0</v>
      </c>
      <c r="M16" s="82">
        <v>0</v>
      </c>
      <c r="N16" s="101">
        <f t="shared" si="0"/>
        <v>294</v>
      </c>
    </row>
    <row r="17" spans="2:14" ht="15">
      <c r="B17" s="49" t="s">
        <v>7</v>
      </c>
      <c r="C17" s="82">
        <v>0</v>
      </c>
      <c r="D17" s="82">
        <v>0</v>
      </c>
      <c r="E17" s="82">
        <v>0</v>
      </c>
      <c r="F17" s="82">
        <v>73</v>
      </c>
      <c r="G17" s="82">
        <v>0</v>
      </c>
      <c r="H17" s="82">
        <v>0</v>
      </c>
      <c r="I17" s="82">
        <v>0</v>
      </c>
      <c r="J17" s="82">
        <v>0</v>
      </c>
      <c r="K17" s="82">
        <v>0</v>
      </c>
      <c r="L17" s="82">
        <v>0</v>
      </c>
      <c r="M17" s="82">
        <v>0</v>
      </c>
      <c r="N17" s="101">
        <f t="shared" si="0"/>
        <v>73</v>
      </c>
    </row>
    <row r="18" spans="2:14" ht="15">
      <c r="B18" s="49" t="s">
        <v>8</v>
      </c>
      <c r="C18" s="82">
        <v>1</v>
      </c>
      <c r="D18" s="82">
        <v>0</v>
      </c>
      <c r="E18" s="82">
        <v>0</v>
      </c>
      <c r="F18" s="82">
        <v>11</v>
      </c>
      <c r="G18" s="82">
        <v>65</v>
      </c>
      <c r="H18" s="82">
        <v>0</v>
      </c>
      <c r="I18" s="82">
        <v>4</v>
      </c>
      <c r="J18" s="82">
        <v>3</v>
      </c>
      <c r="K18" s="82">
        <v>1</v>
      </c>
      <c r="L18" s="82">
        <v>0</v>
      </c>
      <c r="M18" s="82">
        <v>0</v>
      </c>
      <c r="N18" s="101">
        <f t="shared" si="0"/>
        <v>85</v>
      </c>
    </row>
    <row r="19" spans="2:14" ht="15">
      <c r="B19" s="49" t="s">
        <v>81</v>
      </c>
      <c r="C19" s="82">
        <v>0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82">
        <v>0</v>
      </c>
      <c r="J19" s="82">
        <v>0</v>
      </c>
      <c r="K19" s="82">
        <v>131</v>
      </c>
      <c r="L19" s="82">
        <v>0</v>
      </c>
      <c r="M19" s="82">
        <v>0</v>
      </c>
      <c r="N19" s="101">
        <f t="shared" si="0"/>
        <v>131</v>
      </c>
    </row>
    <row r="20" spans="2:14" ht="15">
      <c r="B20" s="49" t="s">
        <v>80</v>
      </c>
      <c r="C20" s="82">
        <v>0</v>
      </c>
      <c r="D20" s="82">
        <v>0</v>
      </c>
      <c r="E20" s="82">
        <v>0</v>
      </c>
      <c r="F20" s="82">
        <v>0</v>
      </c>
      <c r="G20" s="82">
        <v>127</v>
      </c>
      <c r="H20" s="82">
        <v>0</v>
      </c>
      <c r="I20" s="82">
        <v>0</v>
      </c>
      <c r="J20" s="82">
        <v>0</v>
      </c>
      <c r="K20" s="82">
        <v>0</v>
      </c>
      <c r="L20" s="82">
        <v>0</v>
      </c>
      <c r="M20" s="82">
        <v>0</v>
      </c>
      <c r="N20" s="101">
        <f t="shared" si="0"/>
        <v>127</v>
      </c>
    </row>
    <row r="21" spans="2:14" ht="15">
      <c r="B21" s="50" t="s">
        <v>9</v>
      </c>
      <c r="C21" s="82">
        <v>21</v>
      </c>
      <c r="D21" s="82">
        <v>0</v>
      </c>
      <c r="E21" s="82">
        <v>0</v>
      </c>
      <c r="F21" s="82">
        <v>1</v>
      </c>
      <c r="G21" s="82">
        <v>0</v>
      </c>
      <c r="H21" s="82">
        <v>0</v>
      </c>
      <c r="I21" s="82">
        <v>1</v>
      </c>
      <c r="J21" s="82">
        <v>1</v>
      </c>
      <c r="K21" s="82">
        <v>0</v>
      </c>
      <c r="L21" s="82">
        <v>0</v>
      </c>
      <c r="M21" s="82">
        <v>0</v>
      </c>
      <c r="N21" s="101">
        <f t="shared" si="0"/>
        <v>24</v>
      </c>
    </row>
    <row r="22" spans="2:14" ht="15">
      <c r="B22" s="50" t="s">
        <v>10</v>
      </c>
      <c r="C22" s="82">
        <v>0</v>
      </c>
      <c r="D22" s="82">
        <v>0</v>
      </c>
      <c r="E22" s="82">
        <v>0</v>
      </c>
      <c r="F22" s="82">
        <v>0</v>
      </c>
      <c r="G22" s="82">
        <v>19</v>
      </c>
      <c r="H22" s="82">
        <v>0</v>
      </c>
      <c r="I22" s="82">
        <v>0</v>
      </c>
      <c r="J22" s="82">
        <v>0</v>
      </c>
      <c r="K22" s="82">
        <v>0</v>
      </c>
      <c r="L22" s="82">
        <v>0</v>
      </c>
      <c r="M22" s="82">
        <v>0</v>
      </c>
      <c r="N22" s="101">
        <f t="shared" si="0"/>
        <v>19</v>
      </c>
    </row>
    <row r="23" spans="2:14" ht="15">
      <c r="B23" s="50" t="s">
        <v>11</v>
      </c>
      <c r="C23" s="82">
        <v>4</v>
      </c>
      <c r="D23" s="82">
        <v>0</v>
      </c>
      <c r="E23" s="82">
        <v>3</v>
      </c>
      <c r="F23" s="82">
        <v>0</v>
      </c>
      <c r="G23" s="82">
        <v>0</v>
      </c>
      <c r="H23" s="82">
        <v>0</v>
      </c>
      <c r="I23" s="82">
        <v>3</v>
      </c>
      <c r="J23" s="82">
        <v>2</v>
      </c>
      <c r="K23" s="82">
        <v>0</v>
      </c>
      <c r="L23" s="82">
        <v>0</v>
      </c>
      <c r="M23" s="82">
        <v>0</v>
      </c>
      <c r="N23" s="101">
        <f t="shared" si="0"/>
        <v>12</v>
      </c>
    </row>
    <row r="24" spans="2:14" ht="15">
      <c r="B24" s="50" t="s">
        <v>12</v>
      </c>
      <c r="C24" s="82">
        <v>61</v>
      </c>
      <c r="D24" s="82">
        <v>60</v>
      </c>
      <c r="E24" s="82">
        <v>10</v>
      </c>
      <c r="F24" s="82">
        <v>0</v>
      </c>
      <c r="G24" s="82">
        <v>0</v>
      </c>
      <c r="H24" s="82">
        <v>0</v>
      </c>
      <c r="I24" s="82">
        <v>21</v>
      </c>
      <c r="J24" s="82">
        <v>20</v>
      </c>
      <c r="K24" s="82">
        <v>0</v>
      </c>
      <c r="L24" s="82">
        <v>3</v>
      </c>
      <c r="M24" s="82">
        <v>0</v>
      </c>
      <c r="N24" s="101">
        <f t="shared" si="0"/>
        <v>175</v>
      </c>
    </row>
    <row r="25" spans="2:14" ht="15">
      <c r="B25" s="50" t="s">
        <v>13</v>
      </c>
      <c r="C25" s="42">
        <v>0</v>
      </c>
      <c r="D25" s="42">
        <v>0</v>
      </c>
      <c r="E25" s="42">
        <v>8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101">
        <f t="shared" si="0"/>
        <v>8</v>
      </c>
    </row>
    <row r="26" spans="2:14" ht="15">
      <c r="B26" s="49" t="s">
        <v>95</v>
      </c>
      <c r="C26" s="82">
        <v>32</v>
      </c>
      <c r="D26" s="82">
        <v>225</v>
      </c>
      <c r="E26" s="82">
        <v>23</v>
      </c>
      <c r="F26" s="82">
        <v>28</v>
      </c>
      <c r="G26" s="82">
        <v>0</v>
      </c>
      <c r="H26" s="82">
        <v>0</v>
      </c>
      <c r="I26" s="82">
        <v>6</v>
      </c>
      <c r="J26" s="82">
        <v>6</v>
      </c>
      <c r="K26" s="82">
        <v>0</v>
      </c>
      <c r="L26" s="82">
        <v>0</v>
      </c>
      <c r="M26" s="82">
        <v>0</v>
      </c>
      <c r="N26" s="101">
        <f t="shared" si="0"/>
        <v>320</v>
      </c>
    </row>
    <row r="27" spans="2:14" ht="15">
      <c r="B27" s="49" t="s">
        <v>112</v>
      </c>
      <c r="C27" s="82">
        <v>21</v>
      </c>
      <c r="D27" s="82">
        <v>0</v>
      </c>
      <c r="E27" s="82">
        <v>26</v>
      </c>
      <c r="F27" s="82">
        <v>63</v>
      </c>
      <c r="G27" s="82">
        <v>0</v>
      </c>
      <c r="H27" s="82">
        <v>0</v>
      </c>
      <c r="I27" s="82">
        <v>0</v>
      </c>
      <c r="J27" s="82">
        <v>0</v>
      </c>
      <c r="K27" s="82">
        <v>0</v>
      </c>
      <c r="L27" s="82">
        <v>0</v>
      </c>
      <c r="M27" s="82">
        <v>0</v>
      </c>
      <c r="N27" s="101">
        <f t="shared" si="0"/>
        <v>110</v>
      </c>
    </row>
    <row r="28" spans="2:14" ht="15">
      <c r="B28" s="49" t="s">
        <v>31</v>
      </c>
      <c r="C28" s="82">
        <v>0</v>
      </c>
      <c r="D28" s="82">
        <v>0</v>
      </c>
      <c r="E28" s="82">
        <v>0</v>
      </c>
      <c r="F28" s="82">
        <v>0</v>
      </c>
      <c r="G28" s="82">
        <v>13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101">
        <f t="shared" si="0"/>
        <v>13</v>
      </c>
    </row>
    <row r="29" spans="2:14" ht="19.5" customHeight="1">
      <c r="B29" s="49" t="s">
        <v>32</v>
      </c>
      <c r="C29" s="42">
        <v>9</v>
      </c>
      <c r="D29" s="42">
        <v>0</v>
      </c>
      <c r="E29" s="42">
        <v>1</v>
      </c>
      <c r="F29" s="42">
        <v>15</v>
      </c>
      <c r="G29" s="42">
        <v>0</v>
      </c>
      <c r="H29" s="42">
        <v>0</v>
      </c>
      <c r="I29" s="42">
        <v>9</v>
      </c>
      <c r="J29" s="42">
        <v>8</v>
      </c>
      <c r="K29" s="42">
        <v>0</v>
      </c>
      <c r="L29" s="42">
        <v>0</v>
      </c>
      <c r="M29" s="42">
        <v>0</v>
      </c>
      <c r="N29" s="101">
        <f t="shared" si="0"/>
        <v>42</v>
      </c>
    </row>
    <row r="30" spans="2:14" ht="21.75" customHeight="1">
      <c r="B30" s="51" t="s">
        <v>14</v>
      </c>
      <c r="C30" s="82">
        <v>1</v>
      </c>
      <c r="D30" s="82">
        <v>0</v>
      </c>
      <c r="E30" s="82">
        <v>0</v>
      </c>
      <c r="F30" s="82">
        <v>0</v>
      </c>
      <c r="G30" s="82">
        <v>19</v>
      </c>
      <c r="H30" s="82">
        <v>0</v>
      </c>
      <c r="I30" s="82">
        <v>0</v>
      </c>
      <c r="J30" s="82">
        <v>0</v>
      </c>
      <c r="K30" s="82">
        <v>48</v>
      </c>
      <c r="L30" s="82">
        <v>0</v>
      </c>
      <c r="M30" s="82">
        <v>0</v>
      </c>
      <c r="N30" s="101">
        <f t="shared" si="0"/>
        <v>68</v>
      </c>
    </row>
    <row r="31" spans="2:14" ht="22.5" customHeight="1">
      <c r="B31" s="51" t="s">
        <v>15</v>
      </c>
      <c r="C31" s="82">
        <v>51</v>
      </c>
      <c r="D31" s="82">
        <v>13</v>
      </c>
      <c r="E31" s="82">
        <v>0</v>
      </c>
      <c r="F31" s="82">
        <v>3</v>
      </c>
      <c r="G31" s="83">
        <v>18</v>
      </c>
      <c r="H31" s="82">
        <v>0</v>
      </c>
      <c r="I31" s="82">
        <v>0</v>
      </c>
      <c r="J31" s="82">
        <v>0</v>
      </c>
      <c r="K31" s="82">
        <v>0</v>
      </c>
      <c r="L31" s="82">
        <v>10</v>
      </c>
      <c r="M31" s="82">
        <v>39</v>
      </c>
      <c r="N31" s="101">
        <f t="shared" si="0"/>
        <v>134</v>
      </c>
    </row>
    <row r="32" spans="2:14" ht="15">
      <c r="B32" s="52" t="s">
        <v>17</v>
      </c>
      <c r="C32" s="53">
        <f>SUM(C9:C31)</f>
        <v>234</v>
      </c>
      <c r="D32" s="53">
        <f>SUM(D9:D31)</f>
        <v>586</v>
      </c>
      <c r="E32" s="53">
        <f t="shared" ref="E32:N32" si="1">SUM(E9:E31)</f>
        <v>77</v>
      </c>
      <c r="F32" s="53">
        <f t="shared" si="1"/>
        <v>209</v>
      </c>
      <c r="G32" s="53">
        <f t="shared" si="1"/>
        <v>340</v>
      </c>
      <c r="H32" s="53">
        <f t="shared" si="1"/>
        <v>0</v>
      </c>
      <c r="I32" s="53">
        <f t="shared" si="1"/>
        <v>52</v>
      </c>
      <c r="J32" s="53">
        <f t="shared" si="1"/>
        <v>46</v>
      </c>
      <c r="K32" s="53">
        <f t="shared" si="1"/>
        <v>182</v>
      </c>
      <c r="L32" s="53">
        <f t="shared" si="1"/>
        <v>13</v>
      </c>
      <c r="M32" s="53">
        <f t="shared" si="1"/>
        <v>39</v>
      </c>
      <c r="N32" s="53">
        <f t="shared" si="1"/>
        <v>1778</v>
      </c>
    </row>
    <row r="33" spans="1:16" s="86" customFormat="1" ht="15">
      <c r="B33" s="118" t="s">
        <v>61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</row>
    <row r="34" spans="1:16" s="86" customFormat="1">
      <c r="B34" s="208" t="s">
        <v>138</v>
      </c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</row>
    <row r="35" spans="1:16" s="86" customFormat="1"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</row>
    <row r="36" spans="1:16" s="86" customFormat="1"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</row>
    <row r="37" spans="1:16" s="86" customFormat="1">
      <c r="N37" s="88"/>
    </row>
    <row r="38" spans="1:16" s="86" customFormat="1" ht="15">
      <c r="A38" s="207" t="s">
        <v>27</v>
      </c>
      <c r="B38" s="207"/>
      <c r="C38" s="207"/>
      <c r="D38" s="207"/>
      <c r="E38" s="207"/>
      <c r="F38" s="104"/>
      <c r="G38" s="104"/>
      <c r="H38" s="104"/>
      <c r="I38" s="104"/>
      <c r="J38" s="104"/>
      <c r="K38" s="104"/>
      <c r="L38" s="104"/>
      <c r="M38" s="104"/>
      <c r="N38" s="105"/>
      <c r="O38" s="87"/>
      <c r="P38" s="87"/>
    </row>
    <row r="39" spans="1:16" s="86" customFormat="1" ht="15">
      <c r="A39" s="207" t="s">
        <v>83</v>
      </c>
      <c r="B39" s="207"/>
      <c r="C39" s="207"/>
      <c r="D39" s="207"/>
      <c r="E39" s="207"/>
      <c r="F39" s="104"/>
      <c r="G39" s="104"/>
      <c r="H39" s="104"/>
      <c r="I39" s="104"/>
      <c r="J39" s="104"/>
      <c r="K39" s="104"/>
      <c r="L39" s="104"/>
      <c r="M39" s="104"/>
      <c r="N39" s="105"/>
      <c r="O39" s="87"/>
      <c r="P39" s="87"/>
    </row>
    <row r="40" spans="1:16" s="86" customFormat="1" ht="15">
      <c r="A40" s="207" t="s">
        <v>71</v>
      </c>
      <c r="B40" s="207"/>
      <c r="C40" s="207"/>
      <c r="D40" s="207"/>
      <c r="E40" s="207"/>
      <c r="F40" s="104"/>
      <c r="G40" s="104"/>
      <c r="H40" s="104"/>
      <c r="I40" s="104"/>
      <c r="J40" s="104"/>
      <c r="K40" s="104"/>
      <c r="L40" s="104"/>
      <c r="M40" s="104"/>
      <c r="N40" s="105"/>
      <c r="O40" s="87"/>
      <c r="P40" s="87"/>
    </row>
    <row r="41" spans="1:16" s="86" customFormat="1" ht="15">
      <c r="B41" s="207" t="s">
        <v>133</v>
      </c>
      <c r="C41" s="207"/>
      <c r="D41" s="102"/>
      <c r="E41" s="106"/>
      <c r="F41" s="104"/>
      <c r="G41" s="104"/>
      <c r="H41" s="104"/>
      <c r="I41" s="104"/>
      <c r="J41" s="104"/>
      <c r="K41" s="104"/>
      <c r="L41" s="104"/>
      <c r="M41" s="104"/>
      <c r="N41" s="105"/>
      <c r="O41" s="87"/>
      <c r="P41" s="87"/>
    </row>
    <row r="42" spans="1:16" s="86" customFormat="1" ht="15">
      <c r="C42" s="100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5"/>
      <c r="O42" s="87"/>
      <c r="P42" s="87"/>
    </row>
    <row r="43" spans="1:16">
      <c r="B43" s="39" t="s">
        <v>78</v>
      </c>
      <c r="C43" s="81" t="s">
        <v>69</v>
      </c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8"/>
      <c r="O43" s="86"/>
      <c r="P43" s="86"/>
    </row>
    <row r="44" spans="1:16" ht="15">
      <c r="B44" s="4" t="s">
        <v>33</v>
      </c>
      <c r="C44" s="3">
        <v>78</v>
      </c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8"/>
      <c r="O44" s="86"/>
      <c r="P44" s="86"/>
    </row>
    <row r="45" spans="1:16" ht="15">
      <c r="B45" s="4" t="s">
        <v>1</v>
      </c>
      <c r="C45" s="3">
        <v>0</v>
      </c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8"/>
      <c r="O45" s="86"/>
      <c r="P45" s="86"/>
    </row>
    <row r="46" spans="1:16" ht="15">
      <c r="B46" s="4" t="s">
        <v>2</v>
      </c>
      <c r="C46" s="3">
        <v>8</v>
      </c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8"/>
      <c r="O46" s="86"/>
      <c r="P46" s="86"/>
    </row>
    <row r="47" spans="1:16" ht="15">
      <c r="B47" s="4" t="s">
        <v>3</v>
      </c>
      <c r="C47" s="3">
        <v>19</v>
      </c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8"/>
      <c r="O47" s="86"/>
      <c r="P47" s="86"/>
    </row>
    <row r="48" spans="1:16" ht="15">
      <c r="B48" s="4" t="s">
        <v>4</v>
      </c>
      <c r="C48" s="3">
        <v>32</v>
      </c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8"/>
      <c r="O48" s="86"/>
      <c r="P48" s="86"/>
    </row>
    <row r="49" spans="2:16" ht="18.75" customHeight="1">
      <c r="B49" s="4" t="s">
        <v>79</v>
      </c>
      <c r="C49" s="3">
        <v>5</v>
      </c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8"/>
      <c r="O49" s="86"/>
      <c r="P49" s="86"/>
    </row>
    <row r="50" spans="2:16" ht="15">
      <c r="B50" s="4" t="s">
        <v>5</v>
      </c>
      <c r="C50" s="3">
        <v>1</v>
      </c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8"/>
      <c r="O50" s="86"/>
      <c r="P50" s="86"/>
    </row>
    <row r="51" spans="2:16" ht="15">
      <c r="B51" s="4" t="s">
        <v>6</v>
      </c>
      <c r="C51" s="3">
        <v>294</v>
      </c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8"/>
      <c r="O51" s="86"/>
      <c r="P51" s="86"/>
    </row>
    <row r="52" spans="2:16" ht="15">
      <c r="B52" s="4" t="s">
        <v>7</v>
      </c>
      <c r="C52" s="3">
        <v>73</v>
      </c>
      <c r="D52" s="86"/>
      <c r="E52" s="86"/>
      <c r="F52" s="86"/>
      <c r="G52" s="86"/>
      <c r="H52" s="86"/>
      <c r="I52" s="86"/>
      <c r="J52" s="86"/>
      <c r="K52" s="86"/>
      <c r="L52" s="86"/>
      <c r="M52" s="86"/>
      <c r="O52" s="86"/>
      <c r="P52" s="86"/>
    </row>
    <row r="53" spans="2:16" ht="15">
      <c r="B53" s="4" t="s">
        <v>8</v>
      </c>
      <c r="C53" s="3">
        <v>85</v>
      </c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8"/>
      <c r="O53" s="86"/>
      <c r="P53" s="86"/>
    </row>
    <row r="54" spans="2:16" ht="15">
      <c r="B54" s="4" t="s">
        <v>81</v>
      </c>
      <c r="C54" s="3">
        <v>131</v>
      </c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8"/>
      <c r="O54" s="86"/>
      <c r="P54" s="86"/>
    </row>
    <row r="55" spans="2:16" ht="15">
      <c r="B55" s="4" t="s">
        <v>80</v>
      </c>
      <c r="C55" s="3">
        <v>127</v>
      </c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8"/>
      <c r="O55" s="86"/>
      <c r="P55" s="86"/>
    </row>
    <row r="56" spans="2:16" ht="15">
      <c r="B56" s="5" t="s">
        <v>9</v>
      </c>
      <c r="C56" s="3">
        <v>24</v>
      </c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8"/>
      <c r="O56" s="86"/>
      <c r="P56" s="86"/>
    </row>
    <row r="57" spans="2:16" ht="15">
      <c r="B57" s="5" t="s">
        <v>10</v>
      </c>
      <c r="C57" s="3">
        <v>19</v>
      </c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8"/>
      <c r="O57" s="86"/>
      <c r="P57" s="86"/>
    </row>
    <row r="58" spans="2:16" ht="15">
      <c r="B58" s="5" t="s">
        <v>11</v>
      </c>
      <c r="C58" s="3">
        <v>12</v>
      </c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8"/>
      <c r="O58" s="86"/>
      <c r="P58" s="86"/>
    </row>
    <row r="59" spans="2:16" ht="15">
      <c r="B59" s="5" t="s">
        <v>12</v>
      </c>
      <c r="C59" s="3">
        <v>175</v>
      </c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8"/>
      <c r="O59" s="86"/>
      <c r="P59" s="86"/>
    </row>
    <row r="60" spans="2:16" ht="15">
      <c r="B60" s="5" t="s">
        <v>13</v>
      </c>
      <c r="C60" s="3">
        <v>8</v>
      </c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8"/>
      <c r="O60" s="86"/>
      <c r="P60" s="86"/>
    </row>
    <row r="61" spans="2:16" ht="15">
      <c r="B61" s="5" t="s">
        <v>95</v>
      </c>
      <c r="C61" s="3">
        <v>320</v>
      </c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8"/>
      <c r="O61" s="86"/>
      <c r="P61" s="86"/>
    </row>
    <row r="62" spans="2:16" ht="15">
      <c r="B62" s="5" t="s">
        <v>112</v>
      </c>
      <c r="C62" s="3">
        <v>110</v>
      </c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8"/>
      <c r="O62" s="86"/>
      <c r="P62" s="86"/>
    </row>
    <row r="63" spans="2:16" ht="15">
      <c r="B63" s="4" t="s">
        <v>31</v>
      </c>
      <c r="C63" s="3">
        <v>13</v>
      </c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8"/>
      <c r="O63" s="86"/>
      <c r="P63" s="86"/>
    </row>
    <row r="64" spans="2:16" ht="22.5" customHeight="1">
      <c r="B64" s="4" t="s">
        <v>32</v>
      </c>
      <c r="C64" s="3">
        <v>42</v>
      </c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8"/>
      <c r="O64" s="86"/>
      <c r="P64" s="86"/>
    </row>
    <row r="65" spans="2:16" ht="21" customHeight="1">
      <c r="B65" s="6" t="s">
        <v>14</v>
      </c>
      <c r="C65" s="11">
        <v>68</v>
      </c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8"/>
      <c r="O65" s="86"/>
      <c r="P65" s="86"/>
    </row>
    <row r="66" spans="2:16" ht="20.25" customHeight="1">
      <c r="B66" s="6" t="s">
        <v>15</v>
      </c>
      <c r="C66" s="3">
        <v>134</v>
      </c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8"/>
      <c r="O66" s="86"/>
      <c r="P66" s="86"/>
    </row>
    <row r="67" spans="2:16" ht="15">
      <c r="B67" s="54" t="s">
        <v>17</v>
      </c>
      <c r="C67" s="55">
        <f>SUM(C44:C66)</f>
        <v>1778</v>
      </c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8"/>
      <c r="O67" s="86"/>
      <c r="P67" s="86"/>
    </row>
    <row r="68" spans="2:16" s="86" customFormat="1">
      <c r="B68" s="117" t="s">
        <v>61</v>
      </c>
      <c r="E68" s="206" t="s">
        <v>139</v>
      </c>
      <c r="F68" s="206"/>
      <c r="G68" s="206"/>
      <c r="H68" s="206"/>
      <c r="I68" s="206"/>
      <c r="J68" s="206"/>
      <c r="K68" s="206"/>
      <c r="L68" s="206"/>
      <c r="M68" s="206"/>
      <c r="N68" s="88"/>
    </row>
    <row r="69" spans="2:16" s="86" customFormat="1">
      <c r="E69" s="107"/>
      <c r="F69" s="107"/>
      <c r="G69" s="107"/>
      <c r="H69" s="107"/>
      <c r="I69" s="107"/>
      <c r="J69" s="107"/>
      <c r="K69" s="107"/>
      <c r="N69" s="88"/>
    </row>
    <row r="70" spans="2:16" s="86" customFormat="1">
      <c r="N70" s="88"/>
    </row>
    <row r="71" spans="2:16" s="86" customFormat="1">
      <c r="N71" s="88"/>
    </row>
    <row r="72" spans="2:16" s="86" customFormat="1">
      <c r="N72" s="88"/>
    </row>
    <row r="73" spans="2:16" s="86" customFormat="1">
      <c r="N73" s="88"/>
    </row>
    <row r="74" spans="2:16" s="86" customFormat="1">
      <c r="N74" s="88"/>
    </row>
    <row r="75" spans="2:16" s="86" customFormat="1">
      <c r="N75" s="88"/>
    </row>
    <row r="76" spans="2:16" s="86" customFormat="1">
      <c r="N76" s="88"/>
    </row>
    <row r="77" spans="2:16" s="86" customFormat="1">
      <c r="N77" s="88"/>
    </row>
    <row r="78" spans="2:16" s="86" customFormat="1">
      <c r="N78" s="88"/>
    </row>
    <row r="79" spans="2:16" s="86" customFormat="1">
      <c r="N79" s="88"/>
    </row>
    <row r="80" spans="2:16" s="86" customFormat="1">
      <c r="E80" s="86" t="s">
        <v>52</v>
      </c>
      <c r="N80" s="88"/>
    </row>
    <row r="81" spans="14:14" s="86" customFormat="1">
      <c r="N81" s="88"/>
    </row>
    <row r="82" spans="14:14" s="86" customFormat="1">
      <c r="N82" s="88"/>
    </row>
    <row r="83" spans="14:14" s="86" customFormat="1">
      <c r="N83" s="88"/>
    </row>
    <row r="84" spans="14:14" s="86" customFormat="1">
      <c r="N84" s="88"/>
    </row>
    <row r="85" spans="14:14" s="86" customFormat="1">
      <c r="N85" s="88"/>
    </row>
    <row r="86" spans="14:14" s="86" customFormat="1">
      <c r="N86" s="88"/>
    </row>
    <row r="87" spans="14:14" s="86" customFormat="1">
      <c r="N87" s="88"/>
    </row>
    <row r="88" spans="14:14" s="86" customFormat="1">
      <c r="N88" s="88"/>
    </row>
    <row r="89" spans="14:14" s="86" customFormat="1">
      <c r="N89" s="88"/>
    </row>
    <row r="90" spans="14:14" s="86" customFormat="1">
      <c r="N90" s="88"/>
    </row>
    <row r="91" spans="14:14" s="86" customFormat="1">
      <c r="N91" s="88"/>
    </row>
    <row r="92" spans="14:14" s="86" customFormat="1">
      <c r="N92" s="88"/>
    </row>
    <row r="93" spans="14:14" s="86" customFormat="1">
      <c r="N93" s="88"/>
    </row>
    <row r="94" spans="14:14" s="86" customFormat="1">
      <c r="N94" s="88"/>
    </row>
    <row r="95" spans="14:14" s="86" customFormat="1">
      <c r="N95" s="88"/>
    </row>
    <row r="96" spans="14:14" s="86" customFormat="1">
      <c r="N96" s="88"/>
    </row>
    <row r="97" spans="14:14" s="86" customFormat="1">
      <c r="N97" s="88"/>
    </row>
    <row r="98" spans="14:14" s="86" customFormat="1">
      <c r="N98" s="88"/>
    </row>
    <row r="99" spans="14:14" s="86" customFormat="1">
      <c r="N99" s="88"/>
    </row>
    <row r="100" spans="14:14" s="86" customFormat="1">
      <c r="N100" s="88"/>
    </row>
    <row r="101" spans="14:14" s="86" customFormat="1">
      <c r="N101" s="88"/>
    </row>
    <row r="102" spans="14:14" s="86" customFormat="1">
      <c r="N102" s="88"/>
    </row>
    <row r="103" spans="14:14" s="86" customFormat="1">
      <c r="N103" s="88"/>
    </row>
    <row r="104" spans="14:14" s="86" customFormat="1">
      <c r="N104" s="88"/>
    </row>
  </sheetData>
  <mergeCells count="10">
    <mergeCell ref="E68:M68"/>
    <mergeCell ref="B5:N5"/>
    <mergeCell ref="B4:N4"/>
    <mergeCell ref="B3:N3"/>
    <mergeCell ref="B6:N6"/>
    <mergeCell ref="B41:C41"/>
    <mergeCell ref="A38:E38"/>
    <mergeCell ref="A40:E40"/>
    <mergeCell ref="A39:E39"/>
    <mergeCell ref="B34:N34"/>
  </mergeCells>
  <pageMargins left="0.66" right="0.7" top="0.75" bottom="0.75" header="0.3" footer="0.3"/>
  <pageSetup scale="60" orientation="landscape" r:id="rId1"/>
  <rowBreaks count="1" manualBreakCount="1">
    <brk id="3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814DC-FF94-482E-80DF-71D3500B15D5}">
  <sheetPr>
    <tabColor theme="4" tint="0.39997558519241921"/>
    <pageSetUpPr fitToPage="1"/>
  </sheetPr>
  <dimension ref="A1:O66"/>
  <sheetViews>
    <sheetView zoomScaleNormal="100" zoomScaleSheetLayoutView="100" workbookViewId="0">
      <selection activeCell="R39" sqref="R39"/>
    </sheetView>
  </sheetViews>
  <sheetFormatPr baseColWidth="10" defaultRowHeight="15"/>
  <cols>
    <col min="1" max="1" width="21.42578125" customWidth="1"/>
    <col min="2" max="2" width="12.140625" customWidth="1"/>
    <col min="3" max="3" width="20.7109375" customWidth="1"/>
    <col min="4" max="4" width="14.7109375" customWidth="1"/>
    <col min="5" max="5" width="15.5703125" customWidth="1"/>
    <col min="6" max="6" width="13" customWidth="1"/>
    <col min="7" max="7" width="10.7109375" customWidth="1"/>
    <col min="8" max="8" width="8.28515625" customWidth="1"/>
    <col min="9" max="9" width="10.7109375" customWidth="1"/>
    <col min="10" max="10" width="7.7109375" customWidth="1"/>
    <col min="11" max="11" width="10.85546875" customWidth="1"/>
    <col min="12" max="12" width="9.5703125" customWidth="1"/>
    <col min="13" max="13" width="10.42578125" customWidth="1"/>
    <col min="14" max="14" width="13.7109375" customWidth="1"/>
    <col min="15" max="15" width="11.5703125" style="84"/>
  </cols>
  <sheetData>
    <row r="1" spans="1:14" s="84" customFormat="1"/>
    <row r="2" spans="1:14" s="84" customFormat="1">
      <c r="A2" s="209" t="s">
        <v>27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</row>
    <row r="3" spans="1:14" s="84" customFormat="1">
      <c r="A3" s="209" t="s">
        <v>83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</row>
    <row r="4" spans="1:14" s="84" customFormat="1">
      <c r="A4" s="209" t="s">
        <v>134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</row>
    <row r="5" spans="1:14" s="84" customFormat="1"/>
    <row r="6" spans="1:14" ht="30">
      <c r="A6" s="164" t="s">
        <v>74</v>
      </c>
      <c r="B6" s="165" t="s">
        <v>107</v>
      </c>
      <c r="C6" s="164" t="s">
        <v>106</v>
      </c>
      <c r="D6" s="165" t="s">
        <v>18</v>
      </c>
      <c r="E6" s="165" t="s">
        <v>19</v>
      </c>
      <c r="F6" s="165" t="s">
        <v>20</v>
      </c>
      <c r="G6" s="165" t="s">
        <v>82</v>
      </c>
      <c r="H6" s="165" t="s">
        <v>85</v>
      </c>
      <c r="I6" s="165" t="s">
        <v>23</v>
      </c>
      <c r="J6" s="165" t="s">
        <v>24</v>
      </c>
      <c r="K6" s="165" t="s">
        <v>108</v>
      </c>
      <c r="L6" s="165" t="s">
        <v>26</v>
      </c>
      <c r="M6" s="165" t="s">
        <v>17</v>
      </c>
      <c r="N6" s="165" t="s">
        <v>54</v>
      </c>
    </row>
    <row r="7" spans="1:14" ht="24.75" customHeight="1">
      <c r="A7" s="148" t="s">
        <v>33</v>
      </c>
      <c r="B7" s="42">
        <v>0</v>
      </c>
      <c r="C7" s="42">
        <v>0</v>
      </c>
      <c r="D7" s="42">
        <v>0</v>
      </c>
      <c r="E7" s="42">
        <v>0</v>
      </c>
      <c r="F7" s="42">
        <v>78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56">
        <f>SUM(B7:L7)</f>
        <v>78</v>
      </c>
      <c r="N7" s="57">
        <f t="shared" ref="N7:N30" si="0">M7/$M$30</f>
        <v>4.3869516310461196E-2</v>
      </c>
    </row>
    <row r="8" spans="1:14" ht="21" customHeight="1">
      <c r="A8" s="148" t="s">
        <v>1</v>
      </c>
      <c r="B8" s="42">
        <v>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56">
        <f t="shared" ref="M8:M29" si="1">SUM(B8:L8)</f>
        <v>0</v>
      </c>
      <c r="N8" s="57">
        <f t="shared" si="0"/>
        <v>0</v>
      </c>
    </row>
    <row r="9" spans="1:14">
      <c r="A9" s="148" t="s">
        <v>2</v>
      </c>
      <c r="B9" s="42">
        <v>0</v>
      </c>
      <c r="C9" s="42">
        <v>0</v>
      </c>
      <c r="D9" s="42">
        <v>0</v>
      </c>
      <c r="E9" s="42">
        <v>6</v>
      </c>
      <c r="F9" s="42">
        <v>0</v>
      </c>
      <c r="G9" s="42">
        <v>0</v>
      </c>
      <c r="H9" s="42">
        <v>1</v>
      </c>
      <c r="I9" s="42">
        <v>1</v>
      </c>
      <c r="J9" s="42">
        <v>0</v>
      </c>
      <c r="K9" s="42">
        <v>0</v>
      </c>
      <c r="L9" s="42">
        <v>0</v>
      </c>
      <c r="M9" s="56">
        <f t="shared" si="1"/>
        <v>8</v>
      </c>
      <c r="N9" s="57">
        <f t="shared" si="0"/>
        <v>4.4994375703037125E-3</v>
      </c>
    </row>
    <row r="10" spans="1:14">
      <c r="A10" s="148" t="s">
        <v>3</v>
      </c>
      <c r="B10" s="42">
        <v>1</v>
      </c>
      <c r="C10" s="42">
        <v>0</v>
      </c>
      <c r="D10" s="42">
        <v>6</v>
      </c>
      <c r="E10" s="42">
        <v>1</v>
      </c>
      <c r="F10" s="42">
        <v>0</v>
      </c>
      <c r="G10" s="42">
        <v>0</v>
      </c>
      <c r="H10" s="42">
        <v>6</v>
      </c>
      <c r="I10" s="42">
        <v>5</v>
      </c>
      <c r="J10" s="42">
        <v>0</v>
      </c>
      <c r="K10" s="42">
        <v>0</v>
      </c>
      <c r="L10" s="42">
        <v>0</v>
      </c>
      <c r="M10" s="56">
        <f t="shared" si="1"/>
        <v>19</v>
      </c>
      <c r="N10" s="57">
        <f t="shared" si="0"/>
        <v>1.0686164229471317E-2</v>
      </c>
    </row>
    <row r="11" spans="1:14" ht="21" customHeight="1">
      <c r="A11" s="148" t="s">
        <v>4</v>
      </c>
      <c r="B11" s="82">
        <v>22</v>
      </c>
      <c r="C11" s="82">
        <v>0</v>
      </c>
      <c r="D11" s="82">
        <v>0</v>
      </c>
      <c r="E11" s="82">
        <v>8</v>
      </c>
      <c r="F11" s="82">
        <v>0</v>
      </c>
      <c r="G11" s="82">
        <v>0</v>
      </c>
      <c r="H11" s="82">
        <v>0</v>
      </c>
      <c r="I11" s="82">
        <v>0</v>
      </c>
      <c r="J11" s="82">
        <v>2</v>
      </c>
      <c r="K11" s="82">
        <v>0</v>
      </c>
      <c r="L11" s="82">
        <v>0</v>
      </c>
      <c r="M11" s="56">
        <f t="shared" si="1"/>
        <v>32</v>
      </c>
      <c r="N11" s="57">
        <f t="shared" si="0"/>
        <v>1.799775028121485E-2</v>
      </c>
    </row>
    <row r="12" spans="1:14" ht="21" customHeight="1">
      <c r="A12" s="148" t="s">
        <v>79</v>
      </c>
      <c r="B12" s="82">
        <v>4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82">
        <v>1</v>
      </c>
      <c r="I12" s="82">
        <v>0</v>
      </c>
      <c r="J12" s="82">
        <v>0</v>
      </c>
      <c r="K12" s="82">
        <v>0</v>
      </c>
      <c r="L12" s="82">
        <v>0</v>
      </c>
      <c r="M12" s="56">
        <f t="shared" si="1"/>
        <v>5</v>
      </c>
      <c r="N12" s="57">
        <f t="shared" si="0"/>
        <v>2.8121484814398199E-3</v>
      </c>
    </row>
    <row r="13" spans="1:14">
      <c r="A13" s="148" t="s">
        <v>5</v>
      </c>
      <c r="B13" s="82">
        <v>0</v>
      </c>
      <c r="C13" s="82">
        <v>0</v>
      </c>
      <c r="D13" s="82">
        <v>0</v>
      </c>
      <c r="E13" s="82">
        <v>0</v>
      </c>
      <c r="F13" s="82">
        <v>1</v>
      </c>
      <c r="G13" s="82">
        <v>0</v>
      </c>
      <c r="H13" s="82">
        <v>0</v>
      </c>
      <c r="I13" s="82">
        <v>0</v>
      </c>
      <c r="J13" s="82">
        <v>0</v>
      </c>
      <c r="K13" s="82">
        <v>0</v>
      </c>
      <c r="L13" s="82">
        <v>0</v>
      </c>
      <c r="M13" s="56">
        <f t="shared" si="1"/>
        <v>1</v>
      </c>
      <c r="N13" s="57">
        <f t="shared" si="0"/>
        <v>5.6242969628796406E-4</v>
      </c>
    </row>
    <row r="14" spans="1:14">
      <c r="A14" s="148" t="s">
        <v>6</v>
      </c>
      <c r="B14" s="82">
        <v>6</v>
      </c>
      <c r="C14" s="82">
        <v>288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2">
        <v>0</v>
      </c>
      <c r="M14" s="56">
        <f t="shared" si="1"/>
        <v>294</v>
      </c>
      <c r="N14" s="57">
        <f t="shared" si="0"/>
        <v>0.16535433070866143</v>
      </c>
    </row>
    <row r="15" spans="1:14">
      <c r="A15" s="148" t="s">
        <v>7</v>
      </c>
      <c r="B15" s="82">
        <v>0</v>
      </c>
      <c r="C15" s="82">
        <v>0</v>
      </c>
      <c r="D15" s="82">
        <v>0</v>
      </c>
      <c r="E15" s="82">
        <v>73</v>
      </c>
      <c r="F15" s="82">
        <v>0</v>
      </c>
      <c r="G15" s="82">
        <v>0</v>
      </c>
      <c r="H15" s="82">
        <v>0</v>
      </c>
      <c r="I15" s="82">
        <v>0</v>
      </c>
      <c r="J15" s="82">
        <v>0</v>
      </c>
      <c r="K15" s="82">
        <v>0</v>
      </c>
      <c r="L15" s="82">
        <v>0</v>
      </c>
      <c r="M15" s="56">
        <f t="shared" si="1"/>
        <v>73</v>
      </c>
      <c r="N15" s="57">
        <f t="shared" si="0"/>
        <v>4.105736782902137E-2</v>
      </c>
    </row>
    <row r="16" spans="1:14" ht="18.75" customHeight="1">
      <c r="A16" s="148" t="s">
        <v>8</v>
      </c>
      <c r="B16" s="82">
        <v>1</v>
      </c>
      <c r="C16" s="82">
        <v>0</v>
      </c>
      <c r="D16" s="82">
        <v>0</v>
      </c>
      <c r="E16" s="82">
        <v>11</v>
      </c>
      <c r="F16" s="82">
        <v>65</v>
      </c>
      <c r="G16" s="82">
        <v>0</v>
      </c>
      <c r="H16" s="82">
        <v>4</v>
      </c>
      <c r="I16" s="82">
        <v>3</v>
      </c>
      <c r="J16" s="82">
        <v>1</v>
      </c>
      <c r="K16" s="82">
        <v>0</v>
      </c>
      <c r="L16" s="82">
        <v>0</v>
      </c>
      <c r="M16" s="56">
        <f t="shared" si="1"/>
        <v>85</v>
      </c>
      <c r="N16" s="57">
        <f t="shared" si="0"/>
        <v>4.7806524184476944E-2</v>
      </c>
    </row>
    <row r="17" spans="1:14">
      <c r="A17" s="148" t="s">
        <v>81</v>
      </c>
      <c r="B17" s="82">
        <v>0</v>
      </c>
      <c r="C17" s="82">
        <v>0</v>
      </c>
      <c r="D17" s="82">
        <v>0</v>
      </c>
      <c r="E17" s="82">
        <v>0</v>
      </c>
      <c r="F17" s="82">
        <v>0</v>
      </c>
      <c r="G17" s="82">
        <v>0</v>
      </c>
      <c r="H17" s="82">
        <v>0</v>
      </c>
      <c r="I17" s="82">
        <v>0</v>
      </c>
      <c r="J17" s="82">
        <v>131</v>
      </c>
      <c r="K17" s="82">
        <v>0</v>
      </c>
      <c r="L17" s="82">
        <v>0</v>
      </c>
      <c r="M17" s="56">
        <f t="shared" si="1"/>
        <v>131</v>
      </c>
      <c r="N17" s="57">
        <f t="shared" si="0"/>
        <v>7.3678290213723283E-2</v>
      </c>
    </row>
    <row r="18" spans="1:14">
      <c r="A18" s="148" t="s">
        <v>80</v>
      </c>
      <c r="B18" s="82">
        <v>0</v>
      </c>
      <c r="C18" s="82">
        <v>0</v>
      </c>
      <c r="D18" s="82">
        <v>0</v>
      </c>
      <c r="E18" s="82">
        <v>0</v>
      </c>
      <c r="F18" s="82">
        <v>127</v>
      </c>
      <c r="G18" s="82">
        <v>0</v>
      </c>
      <c r="H18" s="82">
        <v>0</v>
      </c>
      <c r="I18" s="82">
        <v>0</v>
      </c>
      <c r="J18" s="82">
        <v>0</v>
      </c>
      <c r="K18" s="82">
        <v>0</v>
      </c>
      <c r="L18" s="82">
        <v>0</v>
      </c>
      <c r="M18" s="56">
        <f t="shared" si="1"/>
        <v>127</v>
      </c>
      <c r="N18" s="57">
        <f t="shared" si="0"/>
        <v>7.1428571428571425E-2</v>
      </c>
    </row>
    <row r="19" spans="1:14">
      <c r="A19" s="148" t="s">
        <v>9</v>
      </c>
      <c r="B19" s="82">
        <v>21</v>
      </c>
      <c r="C19" s="82">
        <v>0</v>
      </c>
      <c r="D19" s="82">
        <v>0</v>
      </c>
      <c r="E19" s="82">
        <v>1</v>
      </c>
      <c r="F19" s="82">
        <v>0</v>
      </c>
      <c r="G19" s="82">
        <v>0</v>
      </c>
      <c r="H19" s="82">
        <v>1</v>
      </c>
      <c r="I19" s="82">
        <v>1</v>
      </c>
      <c r="J19" s="82">
        <v>0</v>
      </c>
      <c r="K19" s="82">
        <v>0</v>
      </c>
      <c r="L19" s="82">
        <v>0</v>
      </c>
      <c r="M19" s="56">
        <f t="shared" si="1"/>
        <v>24</v>
      </c>
      <c r="N19" s="57">
        <f t="shared" si="0"/>
        <v>1.3498312710911136E-2</v>
      </c>
    </row>
    <row r="20" spans="1:14">
      <c r="A20" s="148" t="s">
        <v>10</v>
      </c>
      <c r="B20" s="82">
        <v>0</v>
      </c>
      <c r="C20" s="82">
        <v>0</v>
      </c>
      <c r="D20" s="82">
        <v>0</v>
      </c>
      <c r="E20" s="82">
        <v>0</v>
      </c>
      <c r="F20" s="82">
        <v>19</v>
      </c>
      <c r="G20" s="82">
        <v>0</v>
      </c>
      <c r="H20" s="82">
        <v>0</v>
      </c>
      <c r="I20" s="82">
        <v>0</v>
      </c>
      <c r="J20" s="82">
        <v>0</v>
      </c>
      <c r="K20" s="82">
        <v>0</v>
      </c>
      <c r="L20" s="82">
        <v>0</v>
      </c>
      <c r="M20" s="56">
        <f t="shared" si="1"/>
        <v>19</v>
      </c>
      <c r="N20" s="57">
        <f t="shared" si="0"/>
        <v>1.0686164229471317E-2</v>
      </c>
    </row>
    <row r="21" spans="1:14">
      <c r="A21" s="148" t="s">
        <v>11</v>
      </c>
      <c r="B21" s="82">
        <v>4</v>
      </c>
      <c r="C21" s="82">
        <v>0</v>
      </c>
      <c r="D21" s="82">
        <v>3</v>
      </c>
      <c r="E21" s="82">
        <v>0</v>
      </c>
      <c r="F21" s="82">
        <v>0</v>
      </c>
      <c r="G21" s="82">
        <v>0</v>
      </c>
      <c r="H21" s="82">
        <v>3</v>
      </c>
      <c r="I21" s="82">
        <v>2</v>
      </c>
      <c r="J21" s="82">
        <v>0</v>
      </c>
      <c r="K21" s="82">
        <v>0</v>
      </c>
      <c r="L21" s="82">
        <v>0</v>
      </c>
      <c r="M21" s="56">
        <f t="shared" si="1"/>
        <v>12</v>
      </c>
      <c r="N21" s="57">
        <f t="shared" si="0"/>
        <v>6.7491563554555678E-3</v>
      </c>
    </row>
    <row r="22" spans="1:14">
      <c r="A22" s="148" t="s">
        <v>12</v>
      </c>
      <c r="B22" s="82">
        <v>61</v>
      </c>
      <c r="C22" s="82">
        <v>60</v>
      </c>
      <c r="D22" s="82">
        <v>10</v>
      </c>
      <c r="E22" s="82">
        <v>0</v>
      </c>
      <c r="F22" s="82">
        <v>0</v>
      </c>
      <c r="G22" s="82">
        <v>0</v>
      </c>
      <c r="H22" s="82">
        <v>21</v>
      </c>
      <c r="I22" s="82">
        <v>20</v>
      </c>
      <c r="J22" s="82">
        <v>0</v>
      </c>
      <c r="K22" s="82">
        <v>3</v>
      </c>
      <c r="L22" s="82">
        <v>0</v>
      </c>
      <c r="M22" s="56">
        <f t="shared" si="1"/>
        <v>175</v>
      </c>
      <c r="N22" s="57">
        <f t="shared" si="0"/>
        <v>9.8425196850393706E-2</v>
      </c>
    </row>
    <row r="23" spans="1:14">
      <c r="A23" s="148" t="s">
        <v>13</v>
      </c>
      <c r="B23" s="42">
        <v>0</v>
      </c>
      <c r="C23" s="42">
        <v>0</v>
      </c>
      <c r="D23" s="42">
        <v>8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56">
        <f t="shared" si="1"/>
        <v>8</v>
      </c>
      <c r="N23" s="57">
        <f t="shared" si="0"/>
        <v>4.4994375703037125E-3</v>
      </c>
    </row>
    <row r="24" spans="1:14">
      <c r="A24" s="148" t="s">
        <v>95</v>
      </c>
      <c r="B24" s="82">
        <v>32</v>
      </c>
      <c r="C24" s="82">
        <v>225</v>
      </c>
      <c r="D24" s="82">
        <v>23</v>
      </c>
      <c r="E24" s="82">
        <v>28</v>
      </c>
      <c r="F24" s="82">
        <v>0</v>
      </c>
      <c r="G24" s="82">
        <v>0</v>
      </c>
      <c r="H24" s="82">
        <v>6</v>
      </c>
      <c r="I24" s="82">
        <v>6</v>
      </c>
      <c r="J24" s="82">
        <v>0</v>
      </c>
      <c r="K24" s="82">
        <v>0</v>
      </c>
      <c r="L24" s="82">
        <v>0</v>
      </c>
      <c r="M24" s="56">
        <f t="shared" si="1"/>
        <v>320</v>
      </c>
      <c r="N24" s="57">
        <f t="shared" si="0"/>
        <v>0.17997750281214847</v>
      </c>
    </row>
    <row r="25" spans="1:14" ht="21" customHeight="1">
      <c r="A25" s="148" t="s">
        <v>112</v>
      </c>
      <c r="B25" s="82">
        <v>21</v>
      </c>
      <c r="C25" s="82">
        <v>0</v>
      </c>
      <c r="D25" s="82">
        <v>26</v>
      </c>
      <c r="E25" s="82">
        <v>63</v>
      </c>
      <c r="F25" s="82">
        <v>0</v>
      </c>
      <c r="G25" s="82">
        <v>0</v>
      </c>
      <c r="H25" s="82">
        <v>0</v>
      </c>
      <c r="I25" s="82">
        <v>0</v>
      </c>
      <c r="J25" s="82">
        <v>0</v>
      </c>
      <c r="K25" s="82">
        <v>0</v>
      </c>
      <c r="L25" s="82">
        <v>0</v>
      </c>
      <c r="M25" s="56">
        <f t="shared" si="1"/>
        <v>110</v>
      </c>
      <c r="N25" s="57">
        <f t="shared" si="0"/>
        <v>6.1867266591676039E-2</v>
      </c>
    </row>
    <row r="26" spans="1:14" ht="16.5" customHeight="1">
      <c r="A26" s="148" t="s">
        <v>31</v>
      </c>
      <c r="B26" s="82">
        <v>0</v>
      </c>
      <c r="C26" s="82">
        <v>0</v>
      </c>
      <c r="D26" s="82">
        <v>0</v>
      </c>
      <c r="E26" s="82">
        <v>0</v>
      </c>
      <c r="F26" s="82">
        <v>13</v>
      </c>
      <c r="G26" s="82">
        <v>0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56">
        <f t="shared" si="1"/>
        <v>13</v>
      </c>
      <c r="N26" s="57">
        <f t="shared" si="0"/>
        <v>7.3115860517435323E-3</v>
      </c>
    </row>
    <row r="27" spans="1:14" ht="31.5" customHeight="1">
      <c r="A27" s="166" t="s">
        <v>32</v>
      </c>
      <c r="B27" s="42">
        <v>9</v>
      </c>
      <c r="C27" s="42">
        <v>0</v>
      </c>
      <c r="D27" s="42">
        <v>1</v>
      </c>
      <c r="E27" s="42">
        <v>15</v>
      </c>
      <c r="F27" s="42">
        <v>0</v>
      </c>
      <c r="G27" s="42">
        <v>0</v>
      </c>
      <c r="H27" s="42">
        <v>9</v>
      </c>
      <c r="I27" s="42">
        <v>8</v>
      </c>
      <c r="J27" s="42">
        <v>0</v>
      </c>
      <c r="K27" s="42">
        <v>0</v>
      </c>
      <c r="L27" s="42">
        <v>0</v>
      </c>
      <c r="M27" s="56">
        <f t="shared" si="1"/>
        <v>42</v>
      </c>
      <c r="N27" s="57">
        <f t="shared" si="0"/>
        <v>2.3622047244094488E-2</v>
      </c>
    </row>
    <row r="28" spans="1:14" ht="18.75" customHeight="1">
      <c r="A28" s="167" t="s">
        <v>14</v>
      </c>
      <c r="B28" s="82">
        <v>1</v>
      </c>
      <c r="C28" s="82">
        <v>0</v>
      </c>
      <c r="D28" s="82">
        <v>0</v>
      </c>
      <c r="E28" s="82">
        <v>0</v>
      </c>
      <c r="F28" s="82">
        <v>19</v>
      </c>
      <c r="G28" s="82">
        <v>0</v>
      </c>
      <c r="H28" s="82">
        <v>0</v>
      </c>
      <c r="I28" s="82">
        <v>0</v>
      </c>
      <c r="J28" s="82">
        <v>48</v>
      </c>
      <c r="K28" s="82">
        <v>0</v>
      </c>
      <c r="L28" s="82">
        <v>0</v>
      </c>
      <c r="M28" s="56">
        <f t="shared" si="1"/>
        <v>68</v>
      </c>
      <c r="N28" s="57">
        <f t="shared" si="0"/>
        <v>3.8245219347581551E-2</v>
      </c>
    </row>
    <row r="29" spans="1:14" ht="18.75" customHeight="1">
      <c r="A29" s="167" t="s">
        <v>15</v>
      </c>
      <c r="B29" s="82">
        <v>51</v>
      </c>
      <c r="C29" s="82">
        <v>13</v>
      </c>
      <c r="D29" s="82">
        <v>0</v>
      </c>
      <c r="E29" s="82">
        <v>3</v>
      </c>
      <c r="F29" s="83">
        <v>18</v>
      </c>
      <c r="G29" s="82">
        <v>0</v>
      </c>
      <c r="H29" s="82">
        <v>0</v>
      </c>
      <c r="I29" s="82">
        <v>0</v>
      </c>
      <c r="J29" s="82">
        <v>0</v>
      </c>
      <c r="K29" s="82">
        <v>10</v>
      </c>
      <c r="L29" s="82">
        <v>39</v>
      </c>
      <c r="M29" s="56">
        <f t="shared" si="1"/>
        <v>134</v>
      </c>
      <c r="N29" s="57">
        <f t="shared" si="0"/>
        <v>7.536557930258718E-2</v>
      </c>
    </row>
    <row r="30" spans="1:14">
      <c r="A30" s="33" t="s">
        <v>17</v>
      </c>
      <c r="B30" s="168">
        <f>SUM(B7:B29)</f>
        <v>234</v>
      </c>
      <c r="C30" s="168">
        <f>SUM(C7:C29)</f>
        <v>586</v>
      </c>
      <c r="D30" s="168">
        <f t="shared" ref="D30:L30" si="2">SUM(D7:D29)</f>
        <v>77</v>
      </c>
      <c r="E30" s="168">
        <f t="shared" si="2"/>
        <v>209</v>
      </c>
      <c r="F30" s="168">
        <f t="shared" si="2"/>
        <v>340</v>
      </c>
      <c r="G30" s="168">
        <f t="shared" si="2"/>
        <v>0</v>
      </c>
      <c r="H30" s="168">
        <f t="shared" si="2"/>
        <v>52</v>
      </c>
      <c r="I30" s="168">
        <f t="shared" si="2"/>
        <v>46</v>
      </c>
      <c r="J30" s="168">
        <f t="shared" si="2"/>
        <v>182</v>
      </c>
      <c r="K30" s="168">
        <f t="shared" si="2"/>
        <v>13</v>
      </c>
      <c r="L30" s="168">
        <f t="shared" si="2"/>
        <v>39</v>
      </c>
      <c r="M30" s="168">
        <f>SUM(M7:M29)</f>
        <v>1778</v>
      </c>
      <c r="N30" s="58">
        <f t="shared" si="0"/>
        <v>1</v>
      </c>
    </row>
    <row r="31" spans="1:14" s="84" customFormat="1">
      <c r="A31" s="91" t="s">
        <v>61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92"/>
    </row>
    <row r="32" spans="1:14" s="84" customFormat="1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</row>
    <row r="33" spans="1:14" s="84" customFormat="1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</row>
    <row r="34" spans="1:14" s="84" customFormat="1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</row>
    <row r="35" spans="1:14" s="84" customFormat="1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</row>
    <row r="36" spans="1:14" s="84" customFormat="1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</row>
    <row r="37" spans="1:14" s="84" customFormat="1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</row>
    <row r="38" spans="1:14" s="84" customFormat="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</row>
    <row r="39" spans="1:14" s="84" customFormat="1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</row>
    <row r="40" spans="1:14" s="84" customFormat="1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</row>
    <row r="41" spans="1:14" s="84" customFormat="1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</row>
    <row r="42" spans="1:14" s="84" customFormat="1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</row>
    <row r="43" spans="1:14" s="84" customFormat="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</row>
    <row r="44" spans="1:14" s="84" customFormat="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</row>
    <row r="45" spans="1:14" s="84" customFormat="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</row>
    <row r="46" spans="1:14" s="84" customFormat="1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</row>
    <row r="47" spans="1:14" s="84" customFormat="1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</row>
    <row r="48" spans="1:14" s="84" customFormat="1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</row>
    <row r="49" spans="1:14" s="84" customFormat="1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</row>
    <row r="50" spans="1:14" s="84" customFormat="1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</row>
    <row r="51" spans="1:14" s="84" customFormat="1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</row>
    <row r="52" spans="1:14" s="84" customFormat="1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</row>
    <row r="53" spans="1:14" s="84" customFormat="1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</row>
    <row r="54" spans="1:14" s="84" customFormat="1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</row>
    <row r="55" spans="1:14" s="84" customFormat="1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</row>
    <row r="56" spans="1:14" s="84" customFormat="1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</row>
    <row r="57" spans="1:14" s="84" customFormat="1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</row>
    <row r="58" spans="1:14" s="84" customFormat="1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</row>
    <row r="59" spans="1:14" s="84" customFormat="1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</row>
    <row r="60" spans="1:14" s="84" customFormat="1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</row>
    <row r="61" spans="1:14" s="84" customFormat="1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</row>
    <row r="62" spans="1:14" s="84" customFormat="1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</row>
    <row r="63" spans="1:1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</sheetData>
  <mergeCells count="3">
    <mergeCell ref="A4:N4"/>
    <mergeCell ref="A3:N3"/>
    <mergeCell ref="A2:N2"/>
  </mergeCells>
  <pageMargins left="0.7" right="0.7" top="0.75" bottom="0.75" header="0.3" footer="0.3"/>
  <pageSetup scale="5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S109"/>
  <sheetViews>
    <sheetView topLeftCell="A22" zoomScale="85" zoomScaleNormal="85" zoomScaleSheetLayoutView="80" workbookViewId="0">
      <selection activeCell="N24" sqref="N24"/>
    </sheetView>
  </sheetViews>
  <sheetFormatPr baseColWidth="10" defaultColWidth="10.85546875" defaultRowHeight="14.25"/>
  <cols>
    <col min="1" max="1" width="10.85546875" style="88"/>
    <col min="2" max="2" width="21" style="9" customWidth="1"/>
    <col min="3" max="3" width="20.28515625" style="9" customWidth="1"/>
    <col min="4" max="4" width="23.5703125" style="9" customWidth="1"/>
    <col min="5" max="5" width="19.140625" style="9" customWidth="1"/>
    <col min="6" max="6" width="18.28515625" style="9" customWidth="1"/>
    <col min="7" max="7" width="14.28515625" style="9" customWidth="1"/>
    <col min="8" max="8" width="14.85546875" style="9" customWidth="1"/>
    <col min="9" max="9" width="20.7109375" style="9" customWidth="1"/>
    <col min="10" max="10" width="13" style="9" customWidth="1"/>
    <col min="11" max="11" width="13.140625" style="9" customWidth="1"/>
    <col min="12" max="12" width="15.7109375" style="9" bestFit="1" customWidth="1"/>
    <col min="13" max="14" width="10.42578125" style="9" customWidth="1"/>
    <col min="15" max="19" width="10.85546875" style="88"/>
    <col min="20" max="16384" width="10.85546875" style="9"/>
  </cols>
  <sheetData>
    <row r="1" spans="1:14" s="88" customFormat="1" ht="15">
      <c r="E1" s="105"/>
      <c r="F1" s="105"/>
      <c r="G1" s="105"/>
      <c r="H1" s="105"/>
      <c r="I1" s="105"/>
      <c r="J1" s="105"/>
      <c r="K1" s="105"/>
    </row>
    <row r="2" spans="1:14" s="88" customFormat="1" ht="15">
      <c r="E2" s="211" t="s">
        <v>27</v>
      </c>
      <c r="F2" s="211"/>
      <c r="G2" s="211"/>
      <c r="H2" s="211"/>
      <c r="I2" s="211"/>
      <c r="J2" s="211"/>
      <c r="K2" s="211"/>
    </row>
    <row r="3" spans="1:14" s="88" customFormat="1" ht="15">
      <c r="E3" s="211" t="s">
        <v>84</v>
      </c>
      <c r="F3" s="211"/>
      <c r="G3" s="211"/>
      <c r="H3" s="211"/>
      <c r="I3" s="211"/>
      <c r="J3" s="211"/>
      <c r="K3" s="211"/>
    </row>
    <row r="4" spans="1:14" s="88" customFormat="1" ht="15">
      <c r="E4" s="211" t="s">
        <v>135</v>
      </c>
      <c r="F4" s="211"/>
      <c r="G4" s="211"/>
      <c r="H4" s="211"/>
      <c r="I4" s="211"/>
      <c r="J4" s="211"/>
      <c r="K4" s="211"/>
    </row>
    <row r="5" spans="1:14" s="88" customFormat="1" ht="15" thickBot="1"/>
    <row r="6" spans="1:14" ht="16.5" thickBot="1">
      <c r="B6" s="88"/>
      <c r="C6" s="88"/>
      <c r="D6" s="88"/>
      <c r="E6" s="212" t="s">
        <v>70</v>
      </c>
      <c r="F6" s="212"/>
      <c r="G6" s="212"/>
      <c r="H6" s="213" t="s">
        <v>28</v>
      </c>
      <c r="I6" s="213"/>
      <c r="J6" s="213" t="s">
        <v>29</v>
      </c>
      <c r="K6" s="213"/>
      <c r="L6" s="88"/>
      <c r="M6" s="88"/>
      <c r="N6" s="88"/>
    </row>
    <row r="7" spans="1:14" ht="18" customHeight="1" thickBot="1">
      <c r="B7" s="88"/>
      <c r="C7" s="88"/>
      <c r="D7" s="88"/>
      <c r="E7" s="214" t="s">
        <v>30</v>
      </c>
      <c r="F7" s="215"/>
      <c r="G7" s="216"/>
      <c r="H7" s="135" t="s">
        <v>141</v>
      </c>
      <c r="I7" s="108" t="s">
        <v>140</v>
      </c>
      <c r="J7" s="108" t="s">
        <v>86</v>
      </c>
      <c r="K7" s="109" t="s">
        <v>87</v>
      </c>
      <c r="L7" s="88"/>
      <c r="M7" s="88"/>
      <c r="N7" s="88"/>
    </row>
    <row r="8" spans="1:14" ht="15.75" customHeight="1" thickBot="1">
      <c r="A8" s="110"/>
      <c r="B8" s="88"/>
      <c r="C8" s="88"/>
      <c r="D8" s="88"/>
      <c r="E8" s="217"/>
      <c r="F8" s="218"/>
      <c r="G8" s="219"/>
      <c r="H8" s="136">
        <v>1626</v>
      </c>
      <c r="I8" s="137">
        <v>1778</v>
      </c>
      <c r="J8" s="138">
        <f>I8-H8</f>
        <v>152</v>
      </c>
      <c r="K8" s="139">
        <f>J8/H8</f>
        <v>9.348093480934809E-2</v>
      </c>
      <c r="L8" s="88"/>
      <c r="M8" s="88"/>
      <c r="N8" s="88"/>
    </row>
    <row r="9" spans="1:14"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</row>
    <row r="10" spans="1:14"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</row>
    <row r="11" spans="1:14" ht="31.9" customHeight="1">
      <c r="B11" s="176" t="s">
        <v>109</v>
      </c>
      <c r="C11" s="176" t="s">
        <v>105</v>
      </c>
      <c r="D11" s="176" t="s">
        <v>113</v>
      </c>
      <c r="E11" s="176" t="s">
        <v>18</v>
      </c>
      <c r="F11" s="176" t="s">
        <v>19</v>
      </c>
      <c r="G11" s="176" t="s">
        <v>20</v>
      </c>
      <c r="H11" s="176" t="s">
        <v>21</v>
      </c>
      <c r="I11" s="177" t="s">
        <v>22</v>
      </c>
      <c r="J11" s="177" t="s">
        <v>23</v>
      </c>
      <c r="K11" s="177" t="s">
        <v>24</v>
      </c>
      <c r="L11" s="176" t="s">
        <v>25</v>
      </c>
      <c r="M11" s="177" t="s">
        <v>26</v>
      </c>
      <c r="N11" s="176" t="s">
        <v>17</v>
      </c>
    </row>
    <row r="12" spans="1:14" ht="15">
      <c r="B12" s="169">
        <v>2025</v>
      </c>
      <c r="C12" s="170">
        <v>329</v>
      </c>
      <c r="D12" s="170">
        <v>403</v>
      </c>
      <c r="E12" s="170">
        <v>85</v>
      </c>
      <c r="F12" s="170">
        <v>196</v>
      </c>
      <c r="G12" s="170">
        <v>325</v>
      </c>
      <c r="H12" s="170">
        <v>0</v>
      </c>
      <c r="I12" s="170">
        <v>43</v>
      </c>
      <c r="J12" s="170">
        <v>31</v>
      </c>
      <c r="K12" s="170">
        <v>174</v>
      </c>
      <c r="L12" s="170">
        <v>3</v>
      </c>
      <c r="M12" s="170">
        <v>37</v>
      </c>
      <c r="N12" s="171">
        <f>SUM(C12:M12)</f>
        <v>1626</v>
      </c>
    </row>
    <row r="13" spans="1:14" ht="15">
      <c r="B13" s="169">
        <v>2026</v>
      </c>
      <c r="C13" s="172">
        <v>234</v>
      </c>
      <c r="D13" s="170">
        <v>586</v>
      </c>
      <c r="E13" s="170">
        <v>77</v>
      </c>
      <c r="F13" s="170">
        <v>209</v>
      </c>
      <c r="G13" s="170">
        <v>340</v>
      </c>
      <c r="H13" s="170">
        <v>0</v>
      </c>
      <c r="I13" s="170">
        <v>52</v>
      </c>
      <c r="J13" s="170">
        <v>46</v>
      </c>
      <c r="K13" s="170">
        <v>182</v>
      </c>
      <c r="L13" s="170">
        <v>13</v>
      </c>
      <c r="M13" s="170">
        <v>39</v>
      </c>
      <c r="N13" s="171">
        <f>SUM(C13:M13)</f>
        <v>1778</v>
      </c>
    </row>
    <row r="14" spans="1:14" s="88" customFormat="1">
      <c r="B14" s="116" t="s">
        <v>61</v>
      </c>
      <c r="C14" s="112"/>
    </row>
    <row r="15" spans="1:14" s="88" customFormat="1"/>
    <row r="16" spans="1:14" s="88" customFormat="1"/>
    <row r="17" s="88" customFormat="1"/>
    <row r="18" s="88" customFormat="1"/>
    <row r="19" s="88" customFormat="1"/>
    <row r="20" s="88" customFormat="1"/>
    <row r="21" s="88" customFormat="1"/>
    <row r="22" s="88" customFormat="1"/>
    <row r="23" s="88" customFormat="1"/>
    <row r="24" s="88" customFormat="1"/>
    <row r="25" s="88" customFormat="1"/>
    <row r="26" s="88" customFormat="1"/>
    <row r="27" s="88" customFormat="1"/>
    <row r="28" s="88" customFormat="1"/>
    <row r="29" s="88" customFormat="1"/>
    <row r="30" s="88" customFormat="1"/>
    <row r="31" s="88" customFormat="1"/>
    <row r="32" s="88" customFormat="1"/>
    <row r="33" s="88" customFormat="1"/>
    <row r="34" s="88" customFormat="1"/>
    <row r="35" s="88" customFormat="1"/>
    <row r="36" s="88" customFormat="1"/>
    <row r="37" s="88" customFormat="1"/>
    <row r="38" s="88" customFormat="1"/>
    <row r="39" s="88" customFormat="1"/>
    <row r="40" s="88" customFormat="1"/>
    <row r="41" s="88" customFormat="1"/>
    <row r="42" s="88" customFormat="1"/>
    <row r="43" s="88" customFormat="1"/>
    <row r="44" s="88" customFormat="1"/>
    <row r="45" s="88" customFormat="1"/>
    <row r="46" s="88" customFormat="1"/>
    <row r="47" s="88" customFormat="1"/>
    <row r="48" s="88" customFormat="1"/>
    <row r="49" spans="2:10" s="88" customFormat="1"/>
    <row r="50" spans="2:10" s="88" customFormat="1"/>
    <row r="51" spans="2:10" s="88" customFormat="1"/>
    <row r="52" spans="2:10" s="88" customFormat="1"/>
    <row r="53" spans="2:10" s="88" customFormat="1"/>
    <row r="54" spans="2:10" s="88" customFormat="1"/>
    <row r="55" spans="2:10" s="88" customFormat="1"/>
    <row r="56" spans="2:10" s="88" customFormat="1"/>
    <row r="57" spans="2:10" s="88" customFormat="1"/>
    <row r="58" spans="2:10" s="88" customFormat="1" ht="15">
      <c r="D58" s="211" t="s">
        <v>27</v>
      </c>
      <c r="E58" s="211"/>
      <c r="F58" s="211"/>
      <c r="G58" s="211"/>
      <c r="H58" s="211"/>
      <c r="I58" s="211"/>
      <c r="J58" s="211"/>
    </row>
    <row r="59" spans="2:10" s="88" customFormat="1" ht="15">
      <c r="D59" s="211" t="s">
        <v>84</v>
      </c>
      <c r="E59" s="211"/>
      <c r="F59" s="211"/>
      <c r="G59" s="211"/>
      <c r="H59" s="211"/>
      <c r="I59" s="211"/>
      <c r="J59" s="211"/>
    </row>
    <row r="60" spans="2:10" s="88" customFormat="1" ht="15">
      <c r="D60" s="211" t="s">
        <v>136</v>
      </c>
      <c r="E60" s="211"/>
      <c r="F60" s="211"/>
      <c r="G60" s="211"/>
      <c r="H60" s="211"/>
      <c r="I60" s="211"/>
      <c r="J60" s="211"/>
    </row>
    <row r="61" spans="2:10" s="88" customFormat="1">
      <c r="B61" s="210"/>
      <c r="C61" s="210"/>
      <c r="D61" s="210"/>
      <c r="E61" s="210"/>
      <c r="F61" s="210"/>
      <c r="G61" s="210"/>
    </row>
    <row r="62" spans="2:10" s="88" customFormat="1"/>
    <row r="63" spans="2:10" s="88" customFormat="1" ht="15">
      <c r="D63" s="105" t="s">
        <v>142</v>
      </c>
    </row>
    <row r="64" spans="2:10" ht="30" customHeight="1">
      <c r="B64" s="173" t="s">
        <v>110</v>
      </c>
      <c r="C64" s="173" t="s">
        <v>141</v>
      </c>
      <c r="D64" s="173" t="s">
        <v>140</v>
      </c>
      <c r="E64" s="173" t="s">
        <v>58</v>
      </c>
      <c r="F64" s="173" t="s">
        <v>59</v>
      </c>
    </row>
    <row r="65" spans="2:6" ht="15">
      <c r="B65" s="49" t="s">
        <v>33</v>
      </c>
      <c r="C65" s="125">
        <v>81</v>
      </c>
      <c r="D65" s="130">
        <v>78</v>
      </c>
      <c r="E65" s="111">
        <f>D65-C65</f>
        <v>-3</v>
      </c>
      <c r="F65" s="113">
        <f>E65/C65</f>
        <v>-3.7037037037037035E-2</v>
      </c>
    </row>
    <row r="66" spans="2:6" ht="15">
      <c r="B66" s="49" t="s">
        <v>1</v>
      </c>
      <c r="C66" s="125">
        <v>3</v>
      </c>
      <c r="D66" s="130">
        <v>0</v>
      </c>
      <c r="E66" s="111">
        <f t="shared" ref="E66:E88" si="0">D66-C66</f>
        <v>-3</v>
      </c>
      <c r="F66" s="113">
        <f t="shared" ref="F66:F87" si="1">E66/C66</f>
        <v>-1</v>
      </c>
    </row>
    <row r="67" spans="2:6" ht="15">
      <c r="B67" s="49" t="s">
        <v>2</v>
      </c>
      <c r="C67" s="125">
        <v>14</v>
      </c>
      <c r="D67" s="130">
        <v>8</v>
      </c>
      <c r="E67" s="111">
        <f t="shared" si="0"/>
        <v>-6</v>
      </c>
      <c r="F67" s="113">
        <f t="shared" si="1"/>
        <v>-0.42857142857142855</v>
      </c>
    </row>
    <row r="68" spans="2:6" ht="15">
      <c r="B68" s="49" t="s">
        <v>3</v>
      </c>
      <c r="C68" s="125">
        <v>14</v>
      </c>
      <c r="D68" s="130">
        <v>19</v>
      </c>
      <c r="E68" s="111">
        <f t="shared" si="0"/>
        <v>5</v>
      </c>
      <c r="F68" s="113">
        <f t="shared" si="1"/>
        <v>0.35714285714285715</v>
      </c>
    </row>
    <row r="69" spans="2:6" ht="20.25" customHeight="1">
      <c r="B69" s="49" t="s">
        <v>4</v>
      </c>
      <c r="C69" s="125">
        <v>21</v>
      </c>
      <c r="D69" s="130">
        <v>32</v>
      </c>
      <c r="E69" s="111">
        <f t="shared" si="0"/>
        <v>11</v>
      </c>
      <c r="F69" s="113">
        <f t="shared" si="1"/>
        <v>0.52380952380952384</v>
      </c>
    </row>
    <row r="70" spans="2:6" ht="18.75" customHeight="1">
      <c r="B70" s="49" t="s">
        <v>79</v>
      </c>
      <c r="C70" s="125">
        <v>7</v>
      </c>
      <c r="D70" s="130">
        <v>5</v>
      </c>
      <c r="E70" s="111">
        <f t="shared" si="0"/>
        <v>-2</v>
      </c>
      <c r="F70" s="113">
        <f t="shared" si="1"/>
        <v>-0.2857142857142857</v>
      </c>
    </row>
    <row r="71" spans="2:6" ht="18.75" customHeight="1">
      <c r="B71" s="49" t="s">
        <v>5</v>
      </c>
      <c r="C71" s="125">
        <v>0</v>
      </c>
      <c r="D71" s="130">
        <v>1</v>
      </c>
      <c r="E71" s="111">
        <f t="shared" si="0"/>
        <v>1</v>
      </c>
      <c r="F71" s="113">
        <v>0</v>
      </c>
    </row>
    <row r="72" spans="2:6" ht="15">
      <c r="B72" s="49" t="s">
        <v>6</v>
      </c>
      <c r="C72" s="125">
        <v>230</v>
      </c>
      <c r="D72" s="130">
        <v>294</v>
      </c>
      <c r="E72" s="111">
        <f t="shared" si="0"/>
        <v>64</v>
      </c>
      <c r="F72" s="113">
        <f t="shared" si="1"/>
        <v>0.27826086956521739</v>
      </c>
    </row>
    <row r="73" spans="2:6" ht="15">
      <c r="B73" s="49" t="s">
        <v>7</v>
      </c>
      <c r="C73" s="125">
        <v>71</v>
      </c>
      <c r="D73" s="130">
        <v>73</v>
      </c>
      <c r="E73" s="111">
        <f t="shared" si="0"/>
        <v>2</v>
      </c>
      <c r="F73" s="113">
        <f t="shared" si="1"/>
        <v>2.8169014084507043E-2</v>
      </c>
    </row>
    <row r="74" spans="2:6" ht="15">
      <c r="B74" s="49" t="s">
        <v>8</v>
      </c>
      <c r="C74" s="125">
        <v>77</v>
      </c>
      <c r="D74" s="130">
        <v>85</v>
      </c>
      <c r="E74" s="111">
        <f t="shared" si="0"/>
        <v>8</v>
      </c>
      <c r="F74" s="113">
        <f t="shared" si="1"/>
        <v>0.1038961038961039</v>
      </c>
    </row>
    <row r="75" spans="2:6" ht="15">
      <c r="B75" s="49" t="s">
        <v>81</v>
      </c>
      <c r="C75" s="125">
        <v>116</v>
      </c>
      <c r="D75" s="130">
        <v>131</v>
      </c>
      <c r="E75" s="111">
        <f t="shared" si="0"/>
        <v>15</v>
      </c>
      <c r="F75" s="113">
        <f t="shared" si="1"/>
        <v>0.12931034482758622</v>
      </c>
    </row>
    <row r="76" spans="2:6" ht="15">
      <c r="B76" s="49" t="s">
        <v>80</v>
      </c>
      <c r="C76" s="125">
        <v>131</v>
      </c>
      <c r="D76" s="130">
        <v>127</v>
      </c>
      <c r="E76" s="111">
        <f t="shared" si="0"/>
        <v>-4</v>
      </c>
      <c r="F76" s="113">
        <f t="shared" si="1"/>
        <v>-3.0534351145038167E-2</v>
      </c>
    </row>
    <row r="77" spans="2:6" ht="15">
      <c r="B77" s="50" t="s">
        <v>9</v>
      </c>
      <c r="C77" s="126">
        <v>27</v>
      </c>
      <c r="D77" s="130">
        <v>24</v>
      </c>
      <c r="E77" s="111">
        <f t="shared" si="0"/>
        <v>-3</v>
      </c>
      <c r="F77" s="113">
        <f t="shared" si="1"/>
        <v>-0.1111111111111111</v>
      </c>
    </row>
    <row r="78" spans="2:6" ht="15">
      <c r="B78" s="50" t="s">
        <v>10</v>
      </c>
      <c r="C78" s="126">
        <v>8</v>
      </c>
      <c r="D78" s="130">
        <v>19</v>
      </c>
      <c r="E78" s="111">
        <f t="shared" si="0"/>
        <v>11</v>
      </c>
      <c r="F78" s="113">
        <v>1</v>
      </c>
    </row>
    <row r="79" spans="2:6" ht="15">
      <c r="B79" s="50" t="s">
        <v>11</v>
      </c>
      <c r="C79" s="126">
        <v>12</v>
      </c>
      <c r="D79" s="130">
        <v>12</v>
      </c>
      <c r="E79" s="111">
        <f t="shared" si="0"/>
        <v>0</v>
      </c>
      <c r="F79" s="113">
        <f t="shared" si="1"/>
        <v>0</v>
      </c>
    </row>
    <row r="80" spans="2:6" ht="15">
      <c r="B80" s="50" t="s">
        <v>12</v>
      </c>
      <c r="C80" s="126">
        <v>146</v>
      </c>
      <c r="D80" s="130">
        <v>175</v>
      </c>
      <c r="E80" s="111">
        <f t="shared" si="0"/>
        <v>29</v>
      </c>
      <c r="F80" s="113">
        <f t="shared" si="1"/>
        <v>0.19863013698630136</v>
      </c>
    </row>
    <row r="81" spans="2:7" ht="15">
      <c r="B81" s="50" t="s">
        <v>13</v>
      </c>
      <c r="C81" s="126">
        <v>6</v>
      </c>
      <c r="D81" s="130">
        <v>8</v>
      </c>
      <c r="E81" s="111">
        <f t="shared" si="0"/>
        <v>2</v>
      </c>
      <c r="F81" s="113">
        <f t="shared" si="1"/>
        <v>0.33333333333333331</v>
      </c>
    </row>
    <row r="82" spans="2:7" ht="15">
      <c r="B82" s="49" t="s">
        <v>95</v>
      </c>
      <c r="C82" s="126">
        <v>298</v>
      </c>
      <c r="D82" s="130">
        <v>320</v>
      </c>
      <c r="E82" s="111">
        <f t="shared" si="0"/>
        <v>22</v>
      </c>
      <c r="F82" s="113">
        <f t="shared" si="1"/>
        <v>7.3825503355704702E-2</v>
      </c>
    </row>
    <row r="83" spans="2:7" ht="15">
      <c r="B83" s="49" t="s">
        <v>112</v>
      </c>
      <c r="C83" s="126">
        <v>117</v>
      </c>
      <c r="D83" s="130">
        <v>110</v>
      </c>
      <c r="E83" s="111">
        <f t="shared" si="0"/>
        <v>-7</v>
      </c>
      <c r="F83" s="113">
        <f t="shared" si="1"/>
        <v>-5.9829059829059832E-2</v>
      </c>
    </row>
    <row r="84" spans="2:7" ht="15">
      <c r="B84" s="49" t="s">
        <v>31</v>
      </c>
      <c r="C84" s="126">
        <v>5</v>
      </c>
      <c r="D84" s="130">
        <v>13</v>
      </c>
      <c r="E84" s="111">
        <f t="shared" si="0"/>
        <v>8</v>
      </c>
      <c r="F84" s="113">
        <v>0</v>
      </c>
    </row>
    <row r="85" spans="2:7" ht="14.25" customHeight="1">
      <c r="B85" s="49" t="s">
        <v>32</v>
      </c>
      <c r="C85" s="126">
        <v>43</v>
      </c>
      <c r="D85" s="130">
        <v>42</v>
      </c>
      <c r="E85" s="111">
        <f t="shared" si="0"/>
        <v>-1</v>
      </c>
      <c r="F85" s="113">
        <f t="shared" si="1"/>
        <v>-2.3255813953488372E-2</v>
      </c>
    </row>
    <row r="86" spans="2:7" ht="19.5" customHeight="1">
      <c r="B86" s="51" t="s">
        <v>14</v>
      </c>
      <c r="C86" s="125">
        <v>80</v>
      </c>
      <c r="D86" s="111">
        <v>68</v>
      </c>
      <c r="E86" s="111">
        <f t="shared" si="0"/>
        <v>-12</v>
      </c>
      <c r="F86" s="113">
        <f t="shared" si="1"/>
        <v>-0.15</v>
      </c>
    </row>
    <row r="87" spans="2:7" ht="21.75" customHeight="1">
      <c r="B87" s="51" t="s">
        <v>15</v>
      </c>
      <c r="C87" s="125">
        <v>119</v>
      </c>
      <c r="D87" s="130">
        <v>134</v>
      </c>
      <c r="E87" s="111">
        <f t="shared" si="0"/>
        <v>15</v>
      </c>
      <c r="F87" s="113">
        <f t="shared" si="1"/>
        <v>0.12605042016806722</v>
      </c>
    </row>
    <row r="88" spans="2:7" ht="21" customHeight="1">
      <c r="B88" s="174" t="s">
        <v>17</v>
      </c>
      <c r="C88" s="174">
        <f>SUM(C65:C87)</f>
        <v>1626</v>
      </c>
      <c r="D88" s="174">
        <f>SUM(D65:D87)</f>
        <v>1778</v>
      </c>
      <c r="E88" s="174">
        <f t="shared" si="0"/>
        <v>152</v>
      </c>
      <c r="F88" s="175">
        <f>E88/C88</f>
        <v>9.348093480934809E-2</v>
      </c>
    </row>
    <row r="89" spans="2:7" s="88" customFormat="1">
      <c r="B89" s="114" t="s">
        <v>61</v>
      </c>
      <c r="C89" s="114"/>
      <c r="D89" s="115"/>
      <c r="E89" s="115"/>
      <c r="F89" s="115"/>
      <c r="G89" s="115"/>
    </row>
    <row r="90" spans="2:7" s="88" customFormat="1"/>
    <row r="91" spans="2:7" s="88" customFormat="1"/>
    <row r="92" spans="2:7" s="88" customFormat="1"/>
    <row r="93" spans="2:7" s="88" customFormat="1"/>
    <row r="94" spans="2:7" s="88" customFormat="1"/>
    <row r="95" spans="2:7" s="88" customFormat="1"/>
    <row r="96" spans="2:7" s="88" customFormat="1"/>
    <row r="97" s="88" customFormat="1"/>
    <row r="98" s="88" customFormat="1"/>
    <row r="99" s="88" customFormat="1"/>
    <row r="100" s="88" customFormat="1"/>
    <row r="101" s="88" customFormat="1"/>
    <row r="102" s="88" customFormat="1"/>
    <row r="103" s="88" customFormat="1"/>
    <row r="104" s="88" customFormat="1"/>
    <row r="105" s="88" customFormat="1"/>
    <row r="106" s="88" customFormat="1"/>
    <row r="107" s="88" customFormat="1"/>
    <row r="108" s="88" customFormat="1"/>
    <row r="109" s="88" customFormat="1"/>
  </sheetData>
  <mergeCells count="11">
    <mergeCell ref="B61:G61"/>
    <mergeCell ref="E2:K2"/>
    <mergeCell ref="E3:K3"/>
    <mergeCell ref="E4:K4"/>
    <mergeCell ref="E6:G6"/>
    <mergeCell ref="H6:I6"/>
    <mergeCell ref="J6:K6"/>
    <mergeCell ref="E7:G8"/>
    <mergeCell ref="D58:J58"/>
    <mergeCell ref="D59:J59"/>
    <mergeCell ref="D60:J60"/>
  </mergeCells>
  <pageMargins left="0.7" right="0.7" top="0.75" bottom="0.75" header="0.3" footer="0.3"/>
  <pageSetup scale="55" fitToHeight="0" orientation="landscape" r:id="rId1"/>
  <rowBreaks count="1" manualBreakCount="1">
    <brk id="51" max="13" man="1"/>
  </rowBreaks>
  <ignoredErrors>
    <ignoredError sqref="C88:D88 N12:N1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D703C-8B1C-4B7B-9FE9-9D45FBBE4AD2}">
  <sheetPr>
    <tabColor theme="9" tint="0.59999389629810485"/>
  </sheetPr>
  <dimension ref="A1:U186"/>
  <sheetViews>
    <sheetView topLeftCell="A87" zoomScale="92" zoomScaleNormal="92" workbookViewId="0">
      <selection activeCell="I140" sqref="I140"/>
    </sheetView>
  </sheetViews>
  <sheetFormatPr baseColWidth="10" defaultColWidth="10.85546875" defaultRowHeight="12.75"/>
  <cols>
    <col min="1" max="1" width="28.42578125" style="2" customWidth="1"/>
    <col min="2" max="2" width="15.28515625" style="2" customWidth="1"/>
    <col min="3" max="3" width="16.140625" style="2" customWidth="1"/>
    <col min="4" max="4" width="14.7109375" style="2" customWidth="1"/>
    <col min="5" max="5" width="16" style="2" customWidth="1"/>
    <col min="6" max="6" width="14.28515625" style="2" customWidth="1"/>
    <col min="7" max="7" width="15.28515625" style="2" customWidth="1"/>
    <col min="8" max="8" width="13.28515625" style="2" customWidth="1"/>
    <col min="9" max="9" width="15.7109375" style="2" customWidth="1"/>
    <col min="10" max="10" width="14" style="2" customWidth="1"/>
    <col min="11" max="11" width="13.7109375" style="2" customWidth="1"/>
    <col min="12" max="12" width="16.7109375" style="2" customWidth="1"/>
    <col min="13" max="13" width="12.42578125" style="2" customWidth="1"/>
    <col min="14" max="14" width="16" style="2" customWidth="1"/>
    <col min="15" max="15" width="17.5703125" style="2" customWidth="1"/>
    <col min="16" max="16" width="17" style="2" customWidth="1"/>
    <col min="17" max="17" width="15.85546875" style="2" customWidth="1"/>
    <col min="18" max="18" width="15.28515625" style="2" customWidth="1"/>
    <col min="19" max="19" width="12" style="2" customWidth="1"/>
    <col min="20" max="20" width="13.42578125" style="2" customWidth="1"/>
    <col min="21" max="21" width="15.42578125" style="2" customWidth="1"/>
    <col min="22" max="16384" width="10.85546875" style="2"/>
  </cols>
  <sheetData>
    <row r="1" spans="1:21" s="89" customFormat="1"/>
    <row r="2" spans="1:21" s="89" customFormat="1" ht="15">
      <c r="A2" s="209" t="s">
        <v>53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</row>
    <row r="3" spans="1:21" s="89" customFormat="1" ht="15">
      <c r="A3" s="209" t="s">
        <v>83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</row>
    <row r="4" spans="1:21" s="89" customFormat="1" ht="15">
      <c r="A4" s="209" t="s">
        <v>102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</row>
    <row r="5" spans="1:21" s="89" customFormat="1" ht="15">
      <c r="A5" s="209" t="s">
        <v>133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</row>
    <row r="6" spans="1:21" s="89" customFormat="1" ht="14.2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1" ht="30">
      <c r="A7" s="15" t="s">
        <v>43</v>
      </c>
      <c r="B7" s="12" t="s">
        <v>2</v>
      </c>
      <c r="C7" s="12" t="s">
        <v>1</v>
      </c>
      <c r="D7" s="12" t="s">
        <v>3</v>
      </c>
      <c r="E7" s="12" t="s">
        <v>4</v>
      </c>
      <c r="F7" s="12" t="s">
        <v>121</v>
      </c>
      <c r="G7" s="12" t="s">
        <v>6</v>
      </c>
      <c r="H7" s="12" t="s">
        <v>7</v>
      </c>
      <c r="I7" s="12" t="s">
        <v>8</v>
      </c>
      <c r="J7" s="15" t="s">
        <v>9</v>
      </c>
      <c r="K7" s="15" t="s">
        <v>10</v>
      </c>
      <c r="L7" s="15" t="s">
        <v>11</v>
      </c>
      <c r="M7" s="15" t="s">
        <v>120</v>
      </c>
      <c r="N7" s="15" t="s">
        <v>12</v>
      </c>
      <c r="O7" s="12" t="s">
        <v>13</v>
      </c>
      <c r="P7" s="12" t="s">
        <v>95</v>
      </c>
      <c r="Q7" s="12" t="s">
        <v>112</v>
      </c>
      <c r="R7" s="12" t="s">
        <v>32</v>
      </c>
      <c r="S7" s="12" t="s">
        <v>14</v>
      </c>
      <c r="T7" s="12" t="s">
        <v>15</v>
      </c>
      <c r="U7" s="7" t="s">
        <v>17</v>
      </c>
    </row>
    <row r="8" spans="1:21" ht="15">
      <c r="A8" s="150" t="s">
        <v>124</v>
      </c>
      <c r="B8" s="16">
        <v>0</v>
      </c>
      <c r="C8" s="16">
        <v>0</v>
      </c>
      <c r="D8" s="16">
        <v>5201</v>
      </c>
      <c r="E8" s="16">
        <v>14432</v>
      </c>
      <c r="F8" s="16">
        <v>0</v>
      </c>
      <c r="G8" s="16">
        <v>85451</v>
      </c>
      <c r="H8" s="16">
        <v>0</v>
      </c>
      <c r="I8" s="16">
        <v>0</v>
      </c>
      <c r="J8" s="16">
        <v>133</v>
      </c>
      <c r="K8" s="16">
        <v>0</v>
      </c>
      <c r="L8" s="16">
        <v>39183</v>
      </c>
      <c r="M8" s="16">
        <v>0</v>
      </c>
      <c r="N8" s="16">
        <v>10893</v>
      </c>
      <c r="O8" s="16">
        <v>0</v>
      </c>
      <c r="P8" s="16">
        <v>234900</v>
      </c>
      <c r="Q8" s="16">
        <v>136501</v>
      </c>
      <c r="R8" s="16">
        <v>15204</v>
      </c>
      <c r="S8" s="16">
        <v>14</v>
      </c>
      <c r="T8" s="16">
        <v>206872</v>
      </c>
      <c r="U8" s="155">
        <f>SUM(B8:T8)</f>
        <v>748784</v>
      </c>
    </row>
    <row r="9" spans="1:21" ht="15">
      <c r="A9" s="150" t="s">
        <v>123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1156421</v>
      </c>
      <c r="H9" s="16">
        <v>0</v>
      </c>
      <c r="I9" s="16">
        <v>0</v>
      </c>
      <c r="J9" s="17">
        <v>119</v>
      </c>
      <c r="K9" s="17">
        <v>0</v>
      </c>
      <c r="L9" s="17">
        <v>0</v>
      </c>
      <c r="M9" s="17">
        <v>0</v>
      </c>
      <c r="N9" s="17">
        <v>7726</v>
      </c>
      <c r="O9" s="16">
        <v>0</v>
      </c>
      <c r="P9" s="156">
        <v>376863</v>
      </c>
      <c r="Q9" s="156">
        <v>0</v>
      </c>
      <c r="R9" s="16">
        <v>0</v>
      </c>
      <c r="S9" s="16">
        <v>0</v>
      </c>
      <c r="T9" s="16">
        <v>7461</v>
      </c>
      <c r="U9" s="155">
        <f t="shared" ref="U9:U11" si="0">SUM(B9:T9)</f>
        <v>1548590</v>
      </c>
    </row>
    <row r="10" spans="1:21" ht="15">
      <c r="A10" s="150" t="s">
        <v>44</v>
      </c>
      <c r="B10" s="16">
        <v>0</v>
      </c>
      <c r="C10" s="16">
        <v>0</v>
      </c>
      <c r="D10" s="142">
        <v>43794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7">
        <v>0</v>
      </c>
      <c r="K10" s="17">
        <v>0</v>
      </c>
      <c r="L10" s="17">
        <v>18952</v>
      </c>
      <c r="M10" s="17">
        <v>0</v>
      </c>
      <c r="N10" s="18">
        <v>123949</v>
      </c>
      <c r="O10" s="16">
        <v>296024</v>
      </c>
      <c r="P10" s="156">
        <v>352607</v>
      </c>
      <c r="Q10" s="156">
        <v>441866</v>
      </c>
      <c r="R10" s="16">
        <v>6700</v>
      </c>
      <c r="S10" s="16">
        <v>0</v>
      </c>
      <c r="T10" s="16">
        <v>0</v>
      </c>
      <c r="U10" s="155">
        <f t="shared" si="0"/>
        <v>1283892</v>
      </c>
    </row>
    <row r="11" spans="1:21" ht="15">
      <c r="A11" s="150" t="s">
        <v>45</v>
      </c>
      <c r="B11" s="16">
        <v>22257</v>
      </c>
      <c r="C11" s="16">
        <v>0</v>
      </c>
      <c r="D11" s="16">
        <v>0</v>
      </c>
      <c r="E11" s="16">
        <v>217936</v>
      </c>
      <c r="F11" s="16">
        <v>0</v>
      </c>
      <c r="G11" s="16">
        <v>0</v>
      </c>
      <c r="H11" s="16">
        <v>495721</v>
      </c>
      <c r="I11" s="16">
        <v>26910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6">
        <v>0</v>
      </c>
      <c r="P11" s="156">
        <v>262993</v>
      </c>
      <c r="Q11" s="156">
        <v>675581</v>
      </c>
      <c r="R11" s="16">
        <v>133760</v>
      </c>
      <c r="S11" s="16">
        <v>0</v>
      </c>
      <c r="T11" s="16">
        <v>0</v>
      </c>
      <c r="U11" s="155">
        <f t="shared" si="0"/>
        <v>1835158</v>
      </c>
    </row>
    <row r="12" spans="1:21" ht="15">
      <c r="A12" s="10" t="s">
        <v>46</v>
      </c>
      <c r="B12" s="154">
        <f>SUM(B8:B11)</f>
        <v>22257</v>
      </c>
      <c r="C12" s="154">
        <f t="shared" ref="C12:U12" si="1">SUM(C8:C11)</f>
        <v>0</v>
      </c>
      <c r="D12" s="154">
        <f t="shared" si="1"/>
        <v>48995</v>
      </c>
      <c r="E12" s="154">
        <f t="shared" si="1"/>
        <v>232368</v>
      </c>
      <c r="F12" s="154">
        <f t="shared" si="1"/>
        <v>0</v>
      </c>
      <c r="G12" s="154">
        <f t="shared" si="1"/>
        <v>1241872</v>
      </c>
      <c r="H12" s="154">
        <f t="shared" si="1"/>
        <v>495721</v>
      </c>
      <c r="I12" s="154">
        <f t="shared" si="1"/>
        <v>26910</v>
      </c>
      <c r="J12" s="154">
        <f>SUM(J8:J11)</f>
        <v>252</v>
      </c>
      <c r="K12" s="154">
        <f t="shared" si="1"/>
        <v>0</v>
      </c>
      <c r="L12" s="154">
        <f t="shared" si="1"/>
        <v>58135</v>
      </c>
      <c r="M12" s="154">
        <f t="shared" si="1"/>
        <v>0</v>
      </c>
      <c r="N12" s="154">
        <f t="shared" si="1"/>
        <v>142568</v>
      </c>
      <c r="O12" s="154">
        <f t="shared" si="1"/>
        <v>296024</v>
      </c>
      <c r="P12" s="154">
        <f t="shared" si="1"/>
        <v>1227363</v>
      </c>
      <c r="Q12" s="154">
        <f t="shared" si="1"/>
        <v>1253948</v>
      </c>
      <c r="R12" s="154">
        <f t="shared" si="1"/>
        <v>155664</v>
      </c>
      <c r="S12" s="154">
        <f t="shared" si="1"/>
        <v>14</v>
      </c>
      <c r="T12" s="154">
        <f t="shared" si="1"/>
        <v>214333</v>
      </c>
      <c r="U12" s="154">
        <f t="shared" si="1"/>
        <v>5416424</v>
      </c>
    </row>
    <row r="13" spans="1:21" ht="15">
      <c r="A13" s="150"/>
      <c r="B13" s="153"/>
      <c r="C13" s="153"/>
      <c r="D13" s="153"/>
      <c r="E13" s="153"/>
      <c r="F13" s="153"/>
      <c r="G13" s="153"/>
      <c r="H13" s="153"/>
      <c r="I13" s="153"/>
      <c r="J13" s="20"/>
      <c r="K13" s="20"/>
      <c r="L13" s="20"/>
      <c r="M13" s="20"/>
      <c r="N13" s="20"/>
      <c r="O13" s="153"/>
      <c r="P13" s="153"/>
      <c r="Q13" s="153"/>
      <c r="R13" s="153"/>
      <c r="S13" s="21"/>
      <c r="T13" s="21"/>
      <c r="U13" s="120"/>
    </row>
    <row r="14" spans="1:21" ht="30">
      <c r="A14" s="15" t="s">
        <v>41</v>
      </c>
      <c r="B14" s="12" t="s">
        <v>2</v>
      </c>
      <c r="C14" s="12" t="s">
        <v>1</v>
      </c>
      <c r="D14" s="12" t="s">
        <v>3</v>
      </c>
      <c r="E14" s="12" t="s">
        <v>4</v>
      </c>
      <c r="F14" s="12" t="s">
        <v>121</v>
      </c>
      <c r="G14" s="12" t="s">
        <v>6</v>
      </c>
      <c r="H14" s="12" t="s">
        <v>7</v>
      </c>
      <c r="I14" s="12" t="s">
        <v>8</v>
      </c>
      <c r="J14" s="15" t="s">
        <v>9</v>
      </c>
      <c r="K14" s="15" t="s">
        <v>10</v>
      </c>
      <c r="L14" s="15" t="s">
        <v>11</v>
      </c>
      <c r="M14" s="15" t="s">
        <v>120</v>
      </c>
      <c r="N14" s="15" t="s">
        <v>12</v>
      </c>
      <c r="O14" s="12" t="s">
        <v>13</v>
      </c>
      <c r="P14" s="12" t="s">
        <v>73</v>
      </c>
      <c r="Q14" s="12" t="s">
        <v>112</v>
      </c>
      <c r="R14" s="12" t="s">
        <v>32</v>
      </c>
      <c r="S14" s="12" t="s">
        <v>14</v>
      </c>
      <c r="T14" s="12" t="s">
        <v>15</v>
      </c>
      <c r="U14" s="7" t="s">
        <v>17</v>
      </c>
    </row>
    <row r="15" spans="1:21" ht="15">
      <c r="A15" s="150" t="s">
        <v>124</v>
      </c>
      <c r="B15" s="16">
        <v>0</v>
      </c>
      <c r="C15" s="16">
        <v>0</v>
      </c>
      <c r="D15" s="16">
        <v>5995</v>
      </c>
      <c r="E15" s="16">
        <v>9456</v>
      </c>
      <c r="F15" s="16">
        <v>0</v>
      </c>
      <c r="G15" s="16">
        <v>0</v>
      </c>
      <c r="H15" s="16">
        <v>0</v>
      </c>
      <c r="I15" s="16">
        <v>0</v>
      </c>
      <c r="J15" s="17">
        <v>7710</v>
      </c>
      <c r="K15" s="17">
        <v>0</v>
      </c>
      <c r="L15" s="17">
        <v>0</v>
      </c>
      <c r="M15" s="17">
        <v>0</v>
      </c>
      <c r="N15" s="17">
        <v>62076</v>
      </c>
      <c r="O15" s="16">
        <v>0</v>
      </c>
      <c r="P15" s="16">
        <v>26517</v>
      </c>
      <c r="Q15" s="16">
        <v>48995</v>
      </c>
      <c r="R15" s="16">
        <v>29616</v>
      </c>
      <c r="S15" s="16">
        <v>0</v>
      </c>
      <c r="T15" s="22">
        <v>7326</v>
      </c>
      <c r="U15" s="19">
        <f>SUM(B15:T15)</f>
        <v>197691</v>
      </c>
    </row>
    <row r="16" spans="1:21" ht="15">
      <c r="A16" s="150" t="s">
        <v>123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296394</v>
      </c>
      <c r="H16" s="16">
        <v>0</v>
      </c>
      <c r="I16" s="16">
        <v>0</v>
      </c>
      <c r="J16" s="17">
        <v>3464</v>
      </c>
      <c r="K16" s="17">
        <v>0</v>
      </c>
      <c r="L16" s="17">
        <v>0</v>
      </c>
      <c r="M16" s="17">
        <v>0</v>
      </c>
      <c r="N16" s="201">
        <v>20014</v>
      </c>
      <c r="O16" s="16">
        <v>0</v>
      </c>
      <c r="P16" s="16">
        <v>163799</v>
      </c>
      <c r="Q16" s="16">
        <v>0</v>
      </c>
      <c r="R16" s="16">
        <v>0</v>
      </c>
      <c r="S16" s="22">
        <v>0</v>
      </c>
      <c r="T16" s="22">
        <v>68370</v>
      </c>
      <c r="U16" s="19">
        <f t="shared" ref="U16:U18" si="2">SUM(B16:T16)</f>
        <v>552041</v>
      </c>
    </row>
    <row r="17" spans="1:21" ht="15">
      <c r="A17" s="150" t="s">
        <v>44</v>
      </c>
      <c r="B17" s="16">
        <v>0</v>
      </c>
      <c r="C17" s="16">
        <v>0</v>
      </c>
      <c r="D17" s="16">
        <v>77570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7">
        <v>0</v>
      </c>
      <c r="K17" s="17">
        <v>0</v>
      </c>
      <c r="L17" s="17">
        <v>0</v>
      </c>
      <c r="M17" s="17">
        <v>0</v>
      </c>
      <c r="N17" s="17">
        <v>18483</v>
      </c>
      <c r="O17" s="16">
        <v>0</v>
      </c>
      <c r="P17" s="16">
        <v>36897</v>
      </c>
      <c r="Q17" s="16">
        <v>33492</v>
      </c>
      <c r="R17" s="16">
        <v>5200</v>
      </c>
      <c r="S17" s="22">
        <v>0</v>
      </c>
      <c r="T17" s="22"/>
      <c r="U17" s="19">
        <f t="shared" si="2"/>
        <v>171642</v>
      </c>
    </row>
    <row r="18" spans="1:21" ht="15">
      <c r="A18" s="150" t="s">
        <v>45</v>
      </c>
      <c r="B18" s="16">
        <v>0</v>
      </c>
      <c r="C18" s="16">
        <v>0</v>
      </c>
      <c r="D18" s="16">
        <v>7244</v>
      </c>
      <c r="E18" s="16">
        <v>0</v>
      </c>
      <c r="F18" s="16">
        <v>0</v>
      </c>
      <c r="G18" s="16">
        <v>0</v>
      </c>
      <c r="H18" s="16">
        <v>229885</v>
      </c>
      <c r="I18" s="16">
        <v>45089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6">
        <v>0</v>
      </c>
      <c r="P18" s="16">
        <v>0</v>
      </c>
      <c r="Q18" s="16">
        <v>0</v>
      </c>
      <c r="R18" s="16">
        <v>17903</v>
      </c>
      <c r="S18" s="22">
        <v>0</v>
      </c>
      <c r="T18" s="22"/>
      <c r="U18" s="19">
        <f t="shared" si="2"/>
        <v>300121</v>
      </c>
    </row>
    <row r="19" spans="1:21" ht="15">
      <c r="A19" s="10" t="s">
        <v>122</v>
      </c>
      <c r="B19" s="154">
        <f>SUM(B15:B18)</f>
        <v>0</v>
      </c>
      <c r="C19" s="154">
        <f t="shared" ref="C19:T19" si="3">SUM(C15:C18)</f>
        <v>0</v>
      </c>
      <c r="D19" s="154">
        <f t="shared" si="3"/>
        <v>90809</v>
      </c>
      <c r="E19" s="154">
        <f t="shared" si="3"/>
        <v>9456</v>
      </c>
      <c r="F19" s="154">
        <f t="shared" si="3"/>
        <v>0</v>
      </c>
      <c r="G19" s="154">
        <f t="shared" si="3"/>
        <v>296394</v>
      </c>
      <c r="H19" s="154">
        <f t="shared" si="3"/>
        <v>229885</v>
      </c>
      <c r="I19" s="154">
        <f t="shared" si="3"/>
        <v>45089</v>
      </c>
      <c r="J19" s="154">
        <f t="shared" si="3"/>
        <v>11174</v>
      </c>
      <c r="K19" s="154">
        <f t="shared" si="3"/>
        <v>0</v>
      </c>
      <c r="L19" s="154">
        <f t="shared" si="3"/>
        <v>0</v>
      </c>
      <c r="M19" s="154">
        <f t="shared" si="3"/>
        <v>0</v>
      </c>
      <c r="N19" s="154">
        <f>SUM(N15:N18)</f>
        <v>100573</v>
      </c>
      <c r="O19" s="154">
        <f t="shared" si="3"/>
        <v>0</v>
      </c>
      <c r="P19" s="154">
        <f t="shared" si="3"/>
        <v>227213</v>
      </c>
      <c r="Q19" s="154">
        <f t="shared" si="3"/>
        <v>82487</v>
      </c>
      <c r="R19" s="154">
        <f t="shared" si="3"/>
        <v>52719</v>
      </c>
      <c r="S19" s="154">
        <f t="shared" si="3"/>
        <v>0</v>
      </c>
      <c r="T19" s="154">
        <f t="shared" si="3"/>
        <v>75696</v>
      </c>
      <c r="U19" s="154">
        <f t="shared" ref="U19" si="4">SUM(U15:U18)</f>
        <v>1221495</v>
      </c>
    </row>
    <row r="20" spans="1:21" ht="15">
      <c r="A20" s="150"/>
      <c r="B20" s="153"/>
      <c r="C20" s="153"/>
      <c r="D20" s="16"/>
      <c r="E20" s="153"/>
      <c r="F20" s="153"/>
      <c r="G20" s="16"/>
      <c r="H20" s="16"/>
      <c r="I20" s="16"/>
      <c r="J20" s="17"/>
      <c r="K20" s="17"/>
      <c r="L20" s="17"/>
      <c r="M20" s="17"/>
      <c r="N20" s="17"/>
      <c r="O20" s="153"/>
      <c r="P20" s="16"/>
      <c r="Q20" s="16"/>
      <c r="R20" s="16"/>
      <c r="S20" s="21"/>
      <c r="T20" s="22"/>
      <c r="U20" s="120"/>
    </row>
    <row r="21" spans="1:21" ht="30">
      <c r="A21" s="15" t="s">
        <v>42</v>
      </c>
      <c r="B21" s="12" t="s">
        <v>2</v>
      </c>
      <c r="C21" s="12" t="s">
        <v>1</v>
      </c>
      <c r="D21" s="12" t="s">
        <v>3</v>
      </c>
      <c r="E21" s="12" t="s">
        <v>4</v>
      </c>
      <c r="F21" s="12" t="s">
        <v>121</v>
      </c>
      <c r="G21" s="12" t="s">
        <v>6</v>
      </c>
      <c r="H21" s="12" t="s">
        <v>7</v>
      </c>
      <c r="I21" s="12" t="s">
        <v>8</v>
      </c>
      <c r="J21" s="15" t="s">
        <v>9</v>
      </c>
      <c r="K21" s="15" t="s">
        <v>10</v>
      </c>
      <c r="L21" s="15" t="s">
        <v>11</v>
      </c>
      <c r="M21" s="15" t="s">
        <v>120</v>
      </c>
      <c r="N21" s="15" t="s">
        <v>12</v>
      </c>
      <c r="O21" s="12" t="s">
        <v>13</v>
      </c>
      <c r="P21" s="12" t="s">
        <v>73</v>
      </c>
      <c r="Q21" s="12" t="s">
        <v>112</v>
      </c>
      <c r="R21" s="12" t="s">
        <v>32</v>
      </c>
      <c r="S21" s="12" t="s">
        <v>14</v>
      </c>
      <c r="T21" s="12" t="s">
        <v>15</v>
      </c>
      <c r="U21" s="7" t="s">
        <v>17</v>
      </c>
    </row>
    <row r="22" spans="1:21" ht="15">
      <c r="A22" s="150" t="s">
        <v>39</v>
      </c>
      <c r="B22" s="17">
        <v>0</v>
      </c>
      <c r="C22" s="17">
        <v>0</v>
      </c>
      <c r="D22" s="152">
        <v>0</v>
      </c>
      <c r="E22" s="152">
        <v>0</v>
      </c>
      <c r="F22" s="152">
        <v>0</v>
      </c>
      <c r="G22" s="152">
        <v>551295</v>
      </c>
      <c r="H22" s="152">
        <v>0</v>
      </c>
      <c r="I22" s="152">
        <v>0</v>
      </c>
      <c r="J22" s="11">
        <v>0</v>
      </c>
      <c r="K22" s="152">
        <v>0</v>
      </c>
      <c r="L22" s="152">
        <v>0</v>
      </c>
      <c r="M22" s="152">
        <v>0</v>
      </c>
      <c r="N22" s="152">
        <v>324</v>
      </c>
      <c r="O22" s="152">
        <v>0</v>
      </c>
      <c r="P22" s="152">
        <v>30371</v>
      </c>
      <c r="Q22" s="152">
        <v>13081</v>
      </c>
      <c r="R22" s="17">
        <v>0</v>
      </c>
      <c r="S22" s="151">
        <v>0</v>
      </c>
      <c r="T22" s="17">
        <v>4108</v>
      </c>
      <c r="U22" s="19">
        <f>SUM(B22:T22)</f>
        <v>599179</v>
      </c>
    </row>
    <row r="23" spans="1:21" ht="15">
      <c r="A23" s="150" t="s">
        <v>47</v>
      </c>
      <c r="B23" s="17">
        <v>0</v>
      </c>
      <c r="C23" s="17">
        <v>0</v>
      </c>
      <c r="D23" s="152">
        <v>0</v>
      </c>
      <c r="E23" s="152">
        <v>0</v>
      </c>
      <c r="F23" s="152">
        <v>0</v>
      </c>
      <c r="G23" s="152">
        <v>565675</v>
      </c>
      <c r="H23" s="152">
        <v>0</v>
      </c>
      <c r="I23" s="152">
        <v>0</v>
      </c>
      <c r="J23" s="152">
        <v>0</v>
      </c>
      <c r="K23" s="152">
        <v>0</v>
      </c>
      <c r="L23" s="152">
        <v>0</v>
      </c>
      <c r="M23" s="152">
        <v>0</v>
      </c>
      <c r="N23" s="152">
        <v>3744</v>
      </c>
      <c r="O23" s="152">
        <v>0</v>
      </c>
      <c r="P23" s="152">
        <v>29576</v>
      </c>
      <c r="Q23" s="152">
        <v>11840</v>
      </c>
      <c r="R23" s="17">
        <v>0</v>
      </c>
      <c r="S23" s="151">
        <v>0</v>
      </c>
      <c r="T23" s="17"/>
      <c r="U23" s="19">
        <f>SUM(B23:T23)</f>
        <v>610835</v>
      </c>
    </row>
    <row r="24" spans="1:21" ht="15">
      <c r="A24" s="10" t="s">
        <v>119</v>
      </c>
      <c r="B24" s="129">
        <f t="shared" ref="B24:U24" si="5">SUM(B22:B23)</f>
        <v>0</v>
      </c>
      <c r="C24" s="129">
        <f t="shared" si="5"/>
        <v>0</v>
      </c>
      <c r="D24" s="129">
        <f t="shared" si="5"/>
        <v>0</v>
      </c>
      <c r="E24" s="129">
        <f t="shared" si="5"/>
        <v>0</v>
      </c>
      <c r="F24" s="129">
        <f t="shared" si="5"/>
        <v>0</v>
      </c>
      <c r="G24" s="129">
        <f t="shared" si="5"/>
        <v>1116970</v>
      </c>
      <c r="H24" s="129">
        <f t="shared" si="5"/>
        <v>0</v>
      </c>
      <c r="I24" s="129">
        <f t="shared" si="5"/>
        <v>0</v>
      </c>
      <c r="J24" s="129">
        <f>SUM(J22:J23)</f>
        <v>0</v>
      </c>
      <c r="K24" s="129">
        <f t="shared" si="5"/>
        <v>0</v>
      </c>
      <c r="L24" s="129">
        <f t="shared" si="5"/>
        <v>0</v>
      </c>
      <c r="M24" s="129">
        <f t="shared" si="5"/>
        <v>0</v>
      </c>
      <c r="N24" s="129">
        <f t="shared" si="5"/>
        <v>4068</v>
      </c>
      <c r="O24" s="129">
        <f t="shared" si="5"/>
        <v>0</v>
      </c>
      <c r="P24" s="129">
        <f t="shared" si="5"/>
        <v>59947</v>
      </c>
      <c r="Q24" s="129">
        <f t="shared" si="5"/>
        <v>24921</v>
      </c>
      <c r="R24" s="129">
        <f t="shared" si="5"/>
        <v>0</v>
      </c>
      <c r="S24" s="129">
        <f t="shared" si="5"/>
        <v>0</v>
      </c>
      <c r="T24" s="129">
        <f t="shared" si="5"/>
        <v>4108</v>
      </c>
      <c r="U24" s="129">
        <f t="shared" si="5"/>
        <v>1210014</v>
      </c>
    </row>
    <row r="25" spans="1:21" ht="15">
      <c r="A25" s="150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20"/>
      <c r="U25" s="19"/>
    </row>
    <row r="26" spans="1:21" ht="15">
      <c r="A26" s="148" t="s">
        <v>116</v>
      </c>
      <c r="B26" s="127">
        <f>B12+B19+B24</f>
        <v>22257</v>
      </c>
      <c r="C26" s="127">
        <f t="shared" ref="C26:T26" si="6">C12+C19+C24</f>
        <v>0</v>
      </c>
      <c r="D26" s="127">
        <f t="shared" si="6"/>
        <v>139804</v>
      </c>
      <c r="E26" s="127">
        <f t="shared" si="6"/>
        <v>241824</v>
      </c>
      <c r="F26" s="127">
        <f t="shared" si="6"/>
        <v>0</v>
      </c>
      <c r="G26" s="127">
        <f t="shared" si="6"/>
        <v>2655236</v>
      </c>
      <c r="H26" s="127">
        <f t="shared" si="6"/>
        <v>725606</v>
      </c>
      <c r="I26" s="127">
        <f t="shared" si="6"/>
        <v>71999</v>
      </c>
      <c r="J26" s="127">
        <f t="shared" si="6"/>
        <v>11426</v>
      </c>
      <c r="K26" s="127">
        <f t="shared" si="6"/>
        <v>0</v>
      </c>
      <c r="L26" s="127">
        <f t="shared" si="6"/>
        <v>58135</v>
      </c>
      <c r="M26" s="127">
        <f t="shared" si="6"/>
        <v>0</v>
      </c>
      <c r="N26" s="127">
        <f t="shared" si="6"/>
        <v>247209</v>
      </c>
      <c r="O26" s="127">
        <f t="shared" si="6"/>
        <v>296024</v>
      </c>
      <c r="P26" s="127">
        <f t="shared" si="6"/>
        <v>1514523</v>
      </c>
      <c r="Q26" s="127">
        <f t="shared" si="6"/>
        <v>1361356</v>
      </c>
      <c r="R26" s="127">
        <f t="shared" si="6"/>
        <v>208383</v>
      </c>
      <c r="S26" s="127">
        <f t="shared" si="6"/>
        <v>14</v>
      </c>
      <c r="T26" s="127">
        <f t="shared" si="6"/>
        <v>294137</v>
      </c>
      <c r="U26" s="127">
        <f>U12+U19+U24</f>
        <v>7847933</v>
      </c>
    </row>
    <row r="27" spans="1:21" s="89" customFormat="1">
      <c r="A27" s="147" t="s">
        <v>61</v>
      </c>
    </row>
    <row r="28" spans="1:21" s="89" customFormat="1">
      <c r="A28" s="147" t="s">
        <v>118</v>
      </c>
    </row>
    <row r="29" spans="1:21" s="89" customFormat="1">
      <c r="T29" s="146"/>
    </row>
    <row r="30" spans="1:21" s="89" customFormat="1">
      <c r="T30" s="146"/>
    </row>
    <row r="31" spans="1:21" s="89" customFormat="1"/>
    <row r="32" spans="1:21" s="89" customFormat="1">
      <c r="G32" s="145"/>
    </row>
    <row r="33" spans="1:15" s="89" customFormat="1"/>
    <row r="34" spans="1:15" s="89" customFormat="1"/>
    <row r="35" spans="1:15" s="89" customFormat="1"/>
    <row r="36" spans="1:15" s="89" customFormat="1" ht="15">
      <c r="A36" s="84"/>
      <c r="B36" s="84"/>
      <c r="C36" s="84"/>
      <c r="D36" s="84"/>
      <c r="E36" s="84"/>
    </row>
    <row r="37" spans="1:15" s="89" customFormat="1" ht="15">
      <c r="A37" s="207" t="s">
        <v>117</v>
      </c>
      <c r="B37" s="207"/>
      <c r="C37" s="207"/>
      <c r="D37" s="207"/>
      <c r="E37" s="207"/>
    </row>
    <row r="38" spans="1:15" s="89" customFormat="1" ht="15">
      <c r="A38" s="209" t="s">
        <v>143</v>
      </c>
      <c r="B38" s="209"/>
      <c r="C38" s="209"/>
      <c r="D38" s="209"/>
      <c r="E38" s="209"/>
    </row>
    <row r="39" spans="1:15" s="89" customFormat="1"/>
    <row r="40" spans="1:15" ht="30" customHeight="1">
      <c r="A40" s="23" t="s">
        <v>43</v>
      </c>
      <c r="B40" s="23">
        <v>2025</v>
      </c>
      <c r="C40" s="23">
        <v>2026</v>
      </c>
      <c r="D40" s="23" t="s">
        <v>57</v>
      </c>
      <c r="E40" s="23" t="s">
        <v>65</v>
      </c>
      <c r="F40" s="89"/>
      <c r="G40" s="89"/>
      <c r="H40" s="89"/>
      <c r="I40" s="89"/>
      <c r="J40" s="89"/>
      <c r="K40" s="89"/>
      <c r="L40" s="89"/>
      <c r="M40" s="89"/>
      <c r="N40" s="89"/>
      <c r="O40" s="89"/>
    </row>
    <row r="41" spans="1:15" ht="15">
      <c r="A41" s="24" t="s">
        <v>68</v>
      </c>
      <c r="B41" s="22">
        <v>646043</v>
      </c>
      <c r="C41" s="22">
        <v>748784</v>
      </c>
      <c r="D41" s="22">
        <f>C41-B41</f>
        <v>102741</v>
      </c>
      <c r="E41" s="25">
        <f>D41/B41</f>
        <v>0.1590312099968578</v>
      </c>
      <c r="F41" s="89"/>
      <c r="G41" s="89"/>
      <c r="H41" s="89"/>
      <c r="I41" s="89"/>
      <c r="J41" s="89"/>
      <c r="K41" s="89"/>
      <c r="L41" s="89"/>
      <c r="M41" s="89"/>
      <c r="N41" s="89"/>
      <c r="O41" s="89"/>
    </row>
    <row r="42" spans="1:15" ht="15">
      <c r="A42" s="24" t="s">
        <v>66</v>
      </c>
      <c r="B42" s="22">
        <v>1587825</v>
      </c>
      <c r="C42" s="22">
        <v>1548590</v>
      </c>
      <c r="D42" s="22">
        <f>C42-B42</f>
        <v>-39235</v>
      </c>
      <c r="E42" s="25">
        <f>D42/B42</f>
        <v>-2.470990190984523E-2</v>
      </c>
      <c r="F42" s="89"/>
      <c r="G42" s="89"/>
      <c r="H42" s="89"/>
      <c r="I42" s="89"/>
      <c r="J42" s="89"/>
      <c r="K42" s="89"/>
      <c r="L42" s="89"/>
      <c r="M42" s="89"/>
      <c r="N42" s="89"/>
      <c r="O42" s="89"/>
    </row>
    <row r="43" spans="1:15" ht="15">
      <c r="A43" s="24" t="s">
        <v>44</v>
      </c>
      <c r="B43" s="22">
        <v>2189253</v>
      </c>
      <c r="C43" s="22">
        <v>1283892</v>
      </c>
      <c r="D43" s="22">
        <f>C43-B43</f>
        <v>-905361</v>
      </c>
      <c r="E43" s="25">
        <f>D43/B43</f>
        <v>-0.41354790880725067</v>
      </c>
      <c r="F43" s="89"/>
      <c r="G43" s="89"/>
      <c r="H43" s="89"/>
      <c r="I43" s="89"/>
      <c r="J43" s="89"/>
      <c r="K43" s="89"/>
      <c r="L43" s="89"/>
      <c r="M43" s="89"/>
      <c r="N43" s="89"/>
      <c r="O43" s="89"/>
    </row>
    <row r="44" spans="1:15" ht="15">
      <c r="A44" s="24" t="s">
        <v>45</v>
      </c>
      <c r="B44" s="22">
        <v>2123242</v>
      </c>
      <c r="C44" s="22">
        <v>1835158</v>
      </c>
      <c r="D44" s="22">
        <f>C44-B44</f>
        <v>-288084</v>
      </c>
      <c r="E44" s="25">
        <f>D44/B44</f>
        <v>-0.13568118942635837</v>
      </c>
      <c r="F44" s="89"/>
      <c r="G44" s="89"/>
      <c r="H44" s="89"/>
      <c r="I44" s="89"/>
      <c r="J44" s="89"/>
      <c r="K44" s="89"/>
      <c r="L44" s="89"/>
      <c r="M44" s="89"/>
      <c r="N44" s="89"/>
      <c r="O44" s="89"/>
    </row>
    <row r="45" spans="1:15" ht="15">
      <c r="A45" s="26" t="s">
        <v>46</v>
      </c>
      <c r="B45" s="27">
        <f>SUM(B41:B44)</f>
        <v>6546363</v>
      </c>
      <c r="C45" s="27">
        <f>SUM(C41:C44)</f>
        <v>5416424</v>
      </c>
      <c r="D45" s="27">
        <f>SUM(D41:D44)</f>
        <v>-1129939</v>
      </c>
      <c r="E45" s="41">
        <f>D45/B45</f>
        <v>-0.1726056132237091</v>
      </c>
      <c r="F45" s="89"/>
      <c r="G45" s="89"/>
      <c r="H45" s="89"/>
      <c r="I45" s="89"/>
      <c r="J45" s="89"/>
      <c r="K45" s="89"/>
      <c r="L45" s="89"/>
      <c r="M45" s="89"/>
      <c r="N45" s="89"/>
      <c r="O45" s="89"/>
    </row>
    <row r="46" spans="1:15" ht="15">
      <c r="A46" s="24"/>
      <c r="B46" s="21"/>
      <c r="C46" s="21"/>
      <c r="D46" s="22"/>
      <c r="E46" s="28"/>
      <c r="F46" s="89"/>
      <c r="G46" s="89"/>
      <c r="H46" s="89"/>
      <c r="I46" s="89"/>
      <c r="J46" s="89"/>
      <c r="K46" s="89"/>
      <c r="L46" s="89"/>
      <c r="M46" s="89"/>
      <c r="N46" s="89"/>
      <c r="O46" s="89"/>
    </row>
    <row r="47" spans="1:15" ht="26.25" customHeight="1">
      <c r="A47" s="23" t="s">
        <v>41</v>
      </c>
      <c r="B47" s="23">
        <v>2025</v>
      </c>
      <c r="C47" s="23">
        <v>2026</v>
      </c>
      <c r="D47" s="23" t="s">
        <v>57</v>
      </c>
      <c r="E47" s="23" t="s">
        <v>65</v>
      </c>
      <c r="F47" s="89"/>
      <c r="G47" s="89"/>
      <c r="H47" s="89"/>
      <c r="I47" s="89"/>
      <c r="J47" s="89"/>
      <c r="K47" s="89"/>
      <c r="L47" s="89"/>
      <c r="M47" s="89"/>
      <c r="N47" s="89"/>
      <c r="O47" s="89"/>
    </row>
    <row r="48" spans="1:15" ht="15">
      <c r="A48" s="24" t="s">
        <v>67</v>
      </c>
      <c r="B48" s="22">
        <v>233057</v>
      </c>
      <c r="C48" s="22">
        <v>197691</v>
      </c>
      <c r="D48" s="22">
        <f>C48-B48</f>
        <v>-35366</v>
      </c>
      <c r="E48" s="25">
        <f>D48/B48</f>
        <v>-0.15174828475437338</v>
      </c>
      <c r="F48" s="89"/>
      <c r="G48" s="89"/>
      <c r="H48" s="89"/>
      <c r="I48" s="89"/>
      <c r="J48" s="89"/>
      <c r="K48" s="89"/>
      <c r="L48" s="89"/>
      <c r="M48" s="89"/>
      <c r="N48" s="89"/>
      <c r="O48" s="89"/>
    </row>
    <row r="49" spans="1:15" ht="15">
      <c r="A49" s="24" t="s">
        <v>66</v>
      </c>
      <c r="B49" s="22">
        <v>614979</v>
      </c>
      <c r="C49" s="22">
        <v>552041</v>
      </c>
      <c r="D49" s="22">
        <f>C49-B49</f>
        <v>-62938</v>
      </c>
      <c r="E49" s="25">
        <f>D49/B49</f>
        <v>-0.10234170597695205</v>
      </c>
      <c r="F49" s="89"/>
      <c r="G49" s="89"/>
      <c r="H49" s="89"/>
      <c r="I49" s="89"/>
      <c r="J49" s="89"/>
      <c r="K49" s="89"/>
      <c r="L49" s="89"/>
      <c r="M49" s="89"/>
      <c r="N49" s="89"/>
      <c r="O49" s="89"/>
    </row>
    <row r="50" spans="1:15" ht="15">
      <c r="A50" s="24" t="s">
        <v>91</v>
      </c>
      <c r="B50" s="22">
        <v>207209</v>
      </c>
      <c r="C50" s="22">
        <v>171642</v>
      </c>
      <c r="D50" s="22">
        <f>C50-B50</f>
        <v>-35567</v>
      </c>
      <c r="E50" s="25">
        <f>D50/B50</f>
        <v>-0.17164794965469646</v>
      </c>
      <c r="F50" s="89"/>
      <c r="G50" s="89"/>
      <c r="H50" s="89"/>
      <c r="I50" s="89"/>
      <c r="J50" s="89"/>
      <c r="K50" s="89"/>
      <c r="L50" s="89"/>
      <c r="M50" s="89"/>
      <c r="N50" s="89"/>
      <c r="O50" s="89"/>
    </row>
    <row r="51" spans="1:15" ht="15">
      <c r="A51" s="24" t="s">
        <v>90</v>
      </c>
      <c r="B51" s="22">
        <v>441472</v>
      </c>
      <c r="C51" s="22">
        <v>300121</v>
      </c>
      <c r="D51" s="22">
        <f>C51-B51</f>
        <v>-141351</v>
      </c>
      <c r="E51" s="25">
        <f>D51/B51</f>
        <v>-0.3201811213395187</v>
      </c>
      <c r="F51" s="89"/>
      <c r="G51" s="89"/>
      <c r="H51" s="89"/>
      <c r="I51" s="89"/>
      <c r="J51" s="89"/>
      <c r="K51" s="89"/>
      <c r="L51" s="89"/>
      <c r="M51" s="89"/>
      <c r="N51" s="89"/>
      <c r="O51" s="89"/>
    </row>
    <row r="52" spans="1:15" ht="15">
      <c r="A52" s="26" t="s">
        <v>56</v>
      </c>
      <c r="B52" s="27">
        <f>SUM(B48:B51)</f>
        <v>1496717</v>
      </c>
      <c r="C52" s="27">
        <f>SUM(C48:C51)</f>
        <v>1221495</v>
      </c>
      <c r="D52" s="27">
        <f>SUM(D48:D51)</f>
        <v>-275222</v>
      </c>
      <c r="E52" s="41">
        <f>D52/B52</f>
        <v>-0.1838837936630639</v>
      </c>
      <c r="F52" s="89"/>
      <c r="G52" s="89"/>
      <c r="H52" s="89"/>
      <c r="I52" s="89"/>
      <c r="J52" s="89"/>
      <c r="K52" s="89"/>
      <c r="L52" s="89"/>
      <c r="M52" s="89"/>
      <c r="N52" s="89"/>
      <c r="O52" s="89"/>
    </row>
    <row r="53" spans="1:15" ht="15">
      <c r="A53" s="24"/>
      <c r="B53" s="21"/>
      <c r="C53" s="21"/>
      <c r="D53" s="22"/>
      <c r="E53" s="28"/>
      <c r="F53" s="144"/>
      <c r="G53" s="89"/>
      <c r="H53" s="89"/>
      <c r="I53" s="89"/>
      <c r="J53" s="89"/>
      <c r="K53" s="89"/>
      <c r="L53" s="89"/>
      <c r="M53" s="89"/>
      <c r="N53" s="89"/>
      <c r="O53" s="89"/>
    </row>
    <row r="54" spans="1:15" ht="24" customHeight="1">
      <c r="A54" s="23" t="s">
        <v>42</v>
      </c>
      <c r="B54" s="23">
        <v>2025</v>
      </c>
      <c r="C54" s="23">
        <v>2026</v>
      </c>
      <c r="D54" s="23" t="s">
        <v>57</v>
      </c>
      <c r="E54" s="23" t="s">
        <v>65</v>
      </c>
      <c r="F54" s="89"/>
      <c r="G54" s="89"/>
      <c r="H54" s="89"/>
      <c r="I54" s="89"/>
      <c r="J54" s="89"/>
      <c r="K54" s="89"/>
      <c r="L54" s="89"/>
      <c r="M54" s="89"/>
      <c r="N54" s="89"/>
      <c r="O54" s="89"/>
    </row>
    <row r="55" spans="1:15" ht="15">
      <c r="A55" s="24" t="s">
        <v>39</v>
      </c>
      <c r="B55" s="29">
        <v>804498</v>
      </c>
      <c r="C55" s="29">
        <v>599179</v>
      </c>
      <c r="D55" s="22">
        <f>C55-B55</f>
        <v>-205319</v>
      </c>
      <c r="E55" s="25">
        <f>D55/B55</f>
        <v>-0.25521381035129981</v>
      </c>
      <c r="F55" s="89"/>
      <c r="G55" s="89"/>
      <c r="H55" s="89"/>
      <c r="I55" s="89"/>
      <c r="J55" s="89"/>
      <c r="K55" s="89"/>
      <c r="L55" s="89"/>
      <c r="M55" s="89"/>
      <c r="N55" s="89"/>
      <c r="O55" s="89"/>
    </row>
    <row r="56" spans="1:15" ht="15">
      <c r="A56" s="24" t="s">
        <v>47</v>
      </c>
      <c r="B56" s="29">
        <v>579652</v>
      </c>
      <c r="C56" s="29">
        <v>610835</v>
      </c>
      <c r="D56" s="22">
        <f>C56-B56</f>
        <v>31183</v>
      </c>
      <c r="E56" s="25">
        <f>D56/B56</f>
        <v>5.3796070745895812E-2</v>
      </c>
      <c r="F56" s="89"/>
      <c r="G56" s="89"/>
      <c r="H56" s="89"/>
      <c r="I56" s="89"/>
      <c r="J56" s="89"/>
      <c r="K56" s="89"/>
      <c r="L56" s="89"/>
      <c r="M56" s="89"/>
      <c r="N56" s="89"/>
      <c r="O56" s="89"/>
    </row>
    <row r="57" spans="1:15" ht="15">
      <c r="A57" s="26" t="s">
        <v>55</v>
      </c>
      <c r="B57" s="30">
        <f>SUM(B55:B56)</f>
        <v>1384150</v>
      </c>
      <c r="C57" s="30">
        <f>SUM(C55:C56)</f>
        <v>1210014</v>
      </c>
      <c r="D57" s="30">
        <f>SUM(D55:D56)</f>
        <v>-174136</v>
      </c>
      <c r="E57" s="40">
        <f>D57/B57</f>
        <v>-0.12580717407795397</v>
      </c>
      <c r="F57" s="89"/>
      <c r="G57" s="89"/>
      <c r="H57" s="89"/>
      <c r="I57" s="89"/>
      <c r="J57" s="89"/>
      <c r="K57" s="89"/>
      <c r="L57" s="89"/>
      <c r="M57" s="89"/>
      <c r="N57" s="89"/>
      <c r="O57" s="89"/>
    </row>
    <row r="58" spans="1:15" ht="15">
      <c r="A58" s="21"/>
      <c r="B58" s="31"/>
      <c r="C58" s="31"/>
      <c r="D58" s="22"/>
      <c r="E58" s="25"/>
      <c r="F58" s="89"/>
      <c r="G58" s="89"/>
      <c r="H58" s="89"/>
      <c r="I58" s="89"/>
      <c r="J58" s="89"/>
      <c r="K58" s="89"/>
      <c r="L58" s="89"/>
      <c r="M58" s="89"/>
      <c r="N58" s="89"/>
      <c r="O58" s="89"/>
    </row>
    <row r="59" spans="1:15" ht="15">
      <c r="A59" s="32" t="s">
        <v>103</v>
      </c>
      <c r="B59" s="30">
        <f>B45+B52+B57</f>
        <v>9427230</v>
      </c>
      <c r="C59" s="30">
        <f>C45+C52+C57</f>
        <v>7847933</v>
      </c>
      <c r="D59" s="30">
        <f>D45+D52+D57</f>
        <v>-1579297</v>
      </c>
      <c r="E59" s="40">
        <f>D59/B59</f>
        <v>-0.16752503121277407</v>
      </c>
      <c r="F59" s="89"/>
      <c r="G59" s="89"/>
      <c r="H59" s="89"/>
      <c r="I59" s="89"/>
      <c r="J59" s="89"/>
      <c r="K59" s="89"/>
      <c r="L59" s="89"/>
      <c r="M59" s="89"/>
      <c r="N59" s="89"/>
      <c r="O59" s="89"/>
    </row>
    <row r="60" spans="1:15" s="89" customFormat="1" ht="14.25">
      <c r="A60" s="91" t="s">
        <v>61</v>
      </c>
      <c r="B60" s="86"/>
      <c r="C60" s="86"/>
      <c r="D60" s="86"/>
      <c r="E60" s="86"/>
    </row>
    <row r="61" spans="1:15" s="89" customFormat="1">
      <c r="A61" s="89" t="s">
        <v>190</v>
      </c>
    </row>
    <row r="62" spans="1:15" s="89" customFormat="1"/>
    <row r="63" spans="1:15" s="89" customFormat="1"/>
    <row r="64" spans="1:15" s="89" customFormat="1"/>
    <row r="65" s="89" customFormat="1"/>
    <row r="66" s="89" customFormat="1"/>
    <row r="67" s="89" customFormat="1"/>
    <row r="68" s="89" customFormat="1"/>
    <row r="69" s="89" customFormat="1"/>
    <row r="70" s="89" customFormat="1"/>
    <row r="71" s="89" customFormat="1"/>
    <row r="72" s="89" customFormat="1"/>
    <row r="73" s="89" customFormat="1"/>
    <row r="74" s="89" customFormat="1"/>
    <row r="75" s="89" customFormat="1"/>
    <row r="76" s="89" customFormat="1"/>
    <row r="77" s="89" customFormat="1"/>
    <row r="78" s="89" customFormat="1"/>
    <row r="79" s="89" customFormat="1"/>
    <row r="80" s="89" customFormat="1"/>
    <row r="81" s="89" customFormat="1"/>
    <row r="82" s="89" customFormat="1"/>
    <row r="83" s="89" customFormat="1"/>
    <row r="84" s="89" customFormat="1"/>
    <row r="85" s="89" customFormat="1"/>
    <row r="86" s="89" customFormat="1"/>
    <row r="87" s="89" customFormat="1"/>
    <row r="88" s="89" customFormat="1"/>
    <row r="89" s="89" customFormat="1"/>
    <row r="90" s="89" customFormat="1"/>
    <row r="91" s="89" customFormat="1"/>
    <row r="92" s="89" customFormat="1"/>
    <row r="93" s="89" customFormat="1"/>
    <row r="94" s="89" customFormat="1"/>
    <row r="95" s="89" customFormat="1"/>
    <row r="96" s="89" customFormat="1"/>
    <row r="97" spans="1:5" s="89" customFormat="1">
      <c r="E97" s="143"/>
    </row>
    <row r="98" spans="1:5" s="89" customFormat="1" ht="15" customHeight="1">
      <c r="A98" s="207" t="s">
        <v>92</v>
      </c>
      <c r="B98" s="207"/>
      <c r="C98" s="207"/>
      <c r="D98" s="207"/>
      <c r="E98" s="207"/>
    </row>
    <row r="99" spans="1:5" s="89" customFormat="1" ht="15" customHeight="1">
      <c r="A99" s="221" t="s">
        <v>144</v>
      </c>
      <c r="B99" s="221"/>
      <c r="C99" s="221"/>
      <c r="D99" s="221"/>
      <c r="E99" s="221"/>
    </row>
    <row r="100" spans="1:5" ht="15">
      <c r="A100" s="7"/>
      <c r="B100" s="132">
        <v>2025</v>
      </c>
      <c r="C100" s="132">
        <v>2026</v>
      </c>
      <c r="D100" s="132" t="s">
        <v>76</v>
      </c>
      <c r="E100" s="132" t="s">
        <v>75</v>
      </c>
    </row>
    <row r="101" spans="1:5" ht="15">
      <c r="A101" s="4" t="s">
        <v>1</v>
      </c>
      <c r="B101" s="18">
        <v>0</v>
      </c>
      <c r="C101" s="18">
        <v>0</v>
      </c>
      <c r="D101" s="18">
        <f>C101-B101</f>
        <v>0</v>
      </c>
      <c r="E101" s="45">
        <v>0</v>
      </c>
    </row>
    <row r="102" spans="1:5" ht="15">
      <c r="A102" s="4" t="s">
        <v>2</v>
      </c>
      <c r="B102" s="18">
        <v>23432</v>
      </c>
      <c r="C102" s="18">
        <v>22257</v>
      </c>
      <c r="D102" s="18">
        <f t="shared" ref="D102:D116" si="7">C102-B102</f>
        <v>-1175</v>
      </c>
      <c r="E102" s="45">
        <f t="shared" ref="E102:E110" si="8">D102/B102</f>
        <v>-5.0145100716968247E-2</v>
      </c>
    </row>
    <row r="103" spans="1:5" ht="15">
      <c r="A103" s="4" t="s">
        <v>3</v>
      </c>
      <c r="B103" s="18">
        <v>152835</v>
      </c>
      <c r="C103" s="18">
        <v>139804</v>
      </c>
      <c r="D103" s="18">
        <f t="shared" si="7"/>
        <v>-13031</v>
      </c>
      <c r="E103" s="45">
        <f t="shared" si="8"/>
        <v>-8.5261883730820817E-2</v>
      </c>
    </row>
    <row r="104" spans="1:5" ht="15">
      <c r="A104" s="4" t="s">
        <v>4</v>
      </c>
      <c r="B104" s="18">
        <v>450434</v>
      </c>
      <c r="C104" s="18">
        <v>241824</v>
      </c>
      <c r="D104" s="18">
        <f t="shared" si="7"/>
        <v>-208610</v>
      </c>
      <c r="E104" s="45">
        <f t="shared" si="8"/>
        <v>-0.4631311135482668</v>
      </c>
    </row>
    <row r="105" spans="1:5" ht="15">
      <c r="A105" s="4" t="s">
        <v>6</v>
      </c>
      <c r="B105" s="18">
        <v>2748492</v>
      </c>
      <c r="C105" s="18">
        <v>2655236</v>
      </c>
      <c r="D105" s="18">
        <f t="shared" si="7"/>
        <v>-93256</v>
      </c>
      <c r="E105" s="45">
        <f t="shared" si="8"/>
        <v>-3.3929878638904537E-2</v>
      </c>
    </row>
    <row r="106" spans="1:5" ht="15">
      <c r="A106" s="4" t="s">
        <v>7</v>
      </c>
      <c r="B106" s="18">
        <v>840669</v>
      </c>
      <c r="C106" s="18">
        <v>725606</v>
      </c>
      <c r="D106" s="18">
        <f t="shared" si="7"/>
        <v>-115063</v>
      </c>
      <c r="E106" s="45">
        <f t="shared" si="8"/>
        <v>-0.1368707541255833</v>
      </c>
    </row>
    <row r="107" spans="1:5" ht="15">
      <c r="A107" s="4" t="s">
        <v>8</v>
      </c>
      <c r="B107" s="18">
        <v>80784</v>
      </c>
      <c r="C107" s="18">
        <v>71999</v>
      </c>
      <c r="D107" s="18">
        <f t="shared" si="7"/>
        <v>-8785</v>
      </c>
      <c r="E107" s="45">
        <f t="shared" si="8"/>
        <v>-0.10874678154089919</v>
      </c>
    </row>
    <row r="108" spans="1:5" ht="15">
      <c r="A108" s="5" t="s">
        <v>9</v>
      </c>
      <c r="B108" s="18">
        <v>115261</v>
      </c>
      <c r="C108" s="18">
        <v>11426</v>
      </c>
      <c r="D108" s="18">
        <f t="shared" si="7"/>
        <v>-103835</v>
      </c>
      <c r="E108" s="45">
        <f t="shared" si="8"/>
        <v>-0.90086846374749485</v>
      </c>
    </row>
    <row r="109" spans="1:5" ht="15">
      <c r="A109" s="5" t="s">
        <v>11</v>
      </c>
      <c r="B109" s="18">
        <v>62953</v>
      </c>
      <c r="C109" s="18">
        <v>58135</v>
      </c>
      <c r="D109" s="18">
        <f t="shared" si="7"/>
        <v>-4818</v>
      </c>
      <c r="E109" s="45">
        <f t="shared" si="8"/>
        <v>-7.653328673772497E-2</v>
      </c>
    </row>
    <row r="110" spans="1:5" ht="15">
      <c r="A110" s="5" t="s">
        <v>12</v>
      </c>
      <c r="B110" s="18">
        <v>402979</v>
      </c>
      <c r="C110" s="18">
        <v>247209</v>
      </c>
      <c r="D110" s="18">
        <f t="shared" si="7"/>
        <v>-155770</v>
      </c>
      <c r="E110" s="45">
        <f t="shared" si="8"/>
        <v>-0.38654619719637995</v>
      </c>
    </row>
    <row r="111" spans="1:5" ht="15">
      <c r="A111" s="5" t="s">
        <v>112</v>
      </c>
      <c r="B111" s="18">
        <v>1785910</v>
      </c>
      <c r="C111" s="18">
        <v>1361356</v>
      </c>
      <c r="D111" s="18">
        <f t="shared" si="7"/>
        <v>-424554</v>
      </c>
      <c r="E111" s="45"/>
    </row>
    <row r="112" spans="1:5" ht="15">
      <c r="A112" s="5" t="s">
        <v>95</v>
      </c>
      <c r="B112" s="18">
        <v>1770299</v>
      </c>
      <c r="C112" s="18">
        <v>1514523</v>
      </c>
      <c r="D112" s="18">
        <f t="shared" si="7"/>
        <v>-255776</v>
      </c>
      <c r="E112" s="45">
        <f>D112/B112</f>
        <v>-0.1444818078753928</v>
      </c>
    </row>
    <row r="113" spans="1:5" ht="15">
      <c r="A113" s="5" t="s">
        <v>13</v>
      </c>
      <c r="B113" s="18">
        <v>365462</v>
      </c>
      <c r="C113" s="18">
        <v>296024</v>
      </c>
      <c r="D113" s="18">
        <f t="shared" si="7"/>
        <v>-69438</v>
      </c>
      <c r="E113" s="45">
        <f>D113/B113</f>
        <v>-0.19000060197777061</v>
      </c>
    </row>
    <row r="114" spans="1:5" ht="15">
      <c r="A114" s="4" t="s">
        <v>32</v>
      </c>
      <c r="B114" s="18">
        <v>286902</v>
      </c>
      <c r="C114" s="18">
        <v>208383</v>
      </c>
      <c r="D114" s="18">
        <f t="shared" si="7"/>
        <v>-78519</v>
      </c>
      <c r="E114" s="45">
        <f>D114/B114</f>
        <v>-0.27367881715707804</v>
      </c>
    </row>
    <row r="115" spans="1:5" ht="15">
      <c r="A115" s="6" t="s">
        <v>14</v>
      </c>
      <c r="B115" s="18">
        <v>10</v>
      </c>
      <c r="C115" s="18">
        <v>14</v>
      </c>
      <c r="D115" s="18">
        <f t="shared" si="7"/>
        <v>4</v>
      </c>
      <c r="E115" s="45">
        <v>1</v>
      </c>
    </row>
    <row r="116" spans="1:5" ht="15">
      <c r="A116" s="6" t="s">
        <v>15</v>
      </c>
      <c r="B116" s="18">
        <v>340808</v>
      </c>
      <c r="C116" s="18">
        <v>294137</v>
      </c>
      <c r="D116" s="18">
        <f t="shared" si="7"/>
        <v>-46671</v>
      </c>
      <c r="E116" s="45">
        <f>D116/B116</f>
        <v>-0.13694220792939132</v>
      </c>
    </row>
    <row r="117" spans="1:5" ht="15">
      <c r="A117" s="33" t="s">
        <v>116</v>
      </c>
      <c r="B117" s="47">
        <f>SUM(B101:B116)</f>
        <v>9427230</v>
      </c>
      <c r="C117" s="47">
        <f>SUM(C101:C116)</f>
        <v>7847933</v>
      </c>
      <c r="D117" s="47">
        <f>C117-B117</f>
        <v>-1579297</v>
      </c>
      <c r="E117" s="48">
        <f>D117/B117</f>
        <v>-0.16752503121277407</v>
      </c>
    </row>
    <row r="118" spans="1:5" s="89" customFormat="1" ht="14.25">
      <c r="A118" s="91" t="s">
        <v>61</v>
      </c>
      <c r="B118" s="86"/>
      <c r="C118" s="86"/>
      <c r="D118" s="86"/>
      <c r="E118" s="86"/>
    </row>
    <row r="119" spans="1:5" s="89" customFormat="1">
      <c r="A119" s="89" t="s">
        <v>191</v>
      </c>
    </row>
    <row r="120" spans="1:5" s="89" customFormat="1"/>
    <row r="121" spans="1:5" s="89" customFormat="1"/>
    <row r="122" spans="1:5" s="89" customFormat="1"/>
    <row r="123" spans="1:5" s="89" customFormat="1"/>
    <row r="124" spans="1:5" s="89" customFormat="1"/>
    <row r="125" spans="1:5" s="89" customFormat="1"/>
    <row r="126" spans="1:5" s="89" customFormat="1"/>
    <row r="127" spans="1:5" s="89" customFormat="1"/>
    <row r="128" spans="1:5" s="89" customFormat="1">
      <c r="A128" s="220" t="s">
        <v>145</v>
      </c>
      <c r="B128" s="220"/>
      <c r="C128" s="220"/>
      <c r="D128" s="220"/>
      <c r="E128" s="220"/>
    </row>
    <row r="129" spans="1:21" s="89" customFormat="1" ht="15" customHeight="1">
      <c r="A129" s="100"/>
      <c r="B129" s="100"/>
      <c r="C129" s="100"/>
      <c r="D129" s="100"/>
      <c r="E129" s="100"/>
    </row>
    <row r="130" spans="1:21" ht="14.25">
      <c r="A130" s="132" t="s">
        <v>77</v>
      </c>
      <c r="B130" s="132">
        <v>2025</v>
      </c>
      <c r="C130" s="132">
        <v>2026</v>
      </c>
      <c r="D130" s="132" t="s">
        <v>96</v>
      </c>
      <c r="E130" s="132" t="s">
        <v>75</v>
      </c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</row>
    <row r="131" spans="1:21" ht="15">
      <c r="A131" s="34" t="s">
        <v>43</v>
      </c>
      <c r="B131" s="35">
        <v>6546363</v>
      </c>
      <c r="C131" s="35">
        <v>5416424</v>
      </c>
      <c r="D131" s="35">
        <f>C131-B131</f>
        <v>-1129939</v>
      </c>
      <c r="E131" s="36">
        <f>D131/B131</f>
        <v>-0.1726056132237091</v>
      </c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</row>
    <row r="132" spans="1:21" ht="15">
      <c r="A132" s="34" t="s">
        <v>51</v>
      </c>
      <c r="B132" s="35">
        <v>1496717</v>
      </c>
      <c r="C132" s="35">
        <v>1221495</v>
      </c>
      <c r="D132" s="35">
        <f>C132-B132</f>
        <v>-275222</v>
      </c>
      <c r="E132" s="36">
        <f>D132/B132</f>
        <v>-0.1838837936630639</v>
      </c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</row>
    <row r="133" spans="1:21" ht="15">
      <c r="A133" s="34" t="s">
        <v>42</v>
      </c>
      <c r="B133" s="35">
        <v>1384150</v>
      </c>
      <c r="C133" s="35">
        <v>1210014</v>
      </c>
      <c r="D133" s="35">
        <f>C133-B133</f>
        <v>-174136</v>
      </c>
      <c r="E133" s="36">
        <f>D133/B133</f>
        <v>-0.12580717407795397</v>
      </c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</row>
    <row r="134" spans="1:21" ht="15">
      <c r="A134" s="37" t="s">
        <v>16</v>
      </c>
      <c r="B134" s="37">
        <f>SUM(B131:B133)</f>
        <v>9427230</v>
      </c>
      <c r="C134" s="37">
        <f>SUM(C131:C133)</f>
        <v>7847933</v>
      </c>
      <c r="D134" s="37">
        <f>C134-B134</f>
        <v>-1579297</v>
      </c>
      <c r="E134" s="38">
        <f>D134/B134</f>
        <v>-0.16752503121277407</v>
      </c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</row>
    <row r="135" spans="1:21" s="89" customFormat="1" ht="14.25">
      <c r="A135" s="91" t="s">
        <v>61</v>
      </c>
      <c r="B135" s="86"/>
      <c r="C135" s="86"/>
      <c r="D135" s="86"/>
      <c r="E135" s="86"/>
    </row>
    <row r="136" spans="1:21" s="89" customFormat="1" ht="14.25">
      <c r="A136" s="86"/>
      <c r="B136" s="86"/>
      <c r="C136" s="86"/>
      <c r="D136" s="86"/>
      <c r="E136" s="86"/>
    </row>
    <row r="137" spans="1:21" s="89" customFormat="1"/>
    <row r="138" spans="1:21" s="89" customFormat="1"/>
    <row r="139" spans="1:21" s="89" customFormat="1"/>
    <row r="140" spans="1:21" s="89" customFormat="1"/>
    <row r="141" spans="1:21" s="89" customFormat="1"/>
    <row r="142" spans="1:21" s="89" customFormat="1"/>
    <row r="143" spans="1:21" s="89" customFormat="1"/>
    <row r="144" spans="1:21" s="89" customFormat="1"/>
    <row r="145" s="89" customFormat="1"/>
    <row r="146" s="89" customFormat="1"/>
    <row r="147" s="89" customFormat="1"/>
    <row r="148" s="89" customFormat="1"/>
    <row r="149" s="89" customFormat="1"/>
    <row r="150" s="89" customFormat="1"/>
    <row r="151" s="89" customFormat="1"/>
    <row r="152" s="89" customFormat="1"/>
    <row r="153" s="89" customFormat="1"/>
    <row r="154" s="89" customFormat="1"/>
    <row r="155" s="89" customFormat="1"/>
    <row r="156" s="89" customFormat="1"/>
    <row r="157" s="89" customFormat="1"/>
    <row r="158" s="89" customFormat="1"/>
    <row r="159" s="89" customFormat="1"/>
    <row r="160" s="89" customFormat="1"/>
    <row r="161" spans="6:21" s="89" customFormat="1"/>
    <row r="162" spans="6:21" s="89" customFormat="1"/>
    <row r="163" spans="6:21" s="89" customFormat="1"/>
    <row r="164" spans="6:21" s="89" customFormat="1"/>
    <row r="165" spans="6:21" s="89" customFormat="1"/>
    <row r="166" spans="6:21" s="89" customFormat="1"/>
    <row r="167" spans="6:21" s="89" customFormat="1"/>
    <row r="168" spans="6:21" s="89" customFormat="1"/>
    <row r="169" spans="6:21" s="89" customFormat="1"/>
    <row r="170" spans="6:21" s="89" customFormat="1"/>
    <row r="171" spans="6:21" s="89" customFormat="1"/>
    <row r="172" spans="6:21" s="89" customFormat="1"/>
    <row r="173" spans="6:21" s="89" customFormat="1"/>
    <row r="174" spans="6:21" s="89" customFormat="1"/>
    <row r="175" spans="6:21"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</row>
    <row r="176" spans="6:21"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</row>
    <row r="177" spans="6:21"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</row>
    <row r="178" spans="6:21"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</row>
    <row r="179" spans="6:21"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</row>
    <row r="180" spans="6:21"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</row>
    <row r="181" spans="6:21"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</row>
    <row r="182" spans="6:21"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</row>
    <row r="183" spans="6:21"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</row>
    <row r="184" spans="6:21"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</row>
    <row r="185" spans="6:21"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</row>
    <row r="186" spans="6:21"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</row>
  </sheetData>
  <mergeCells count="9">
    <mergeCell ref="A38:E38"/>
    <mergeCell ref="A128:E128"/>
    <mergeCell ref="A2:U2"/>
    <mergeCell ref="A37:E37"/>
    <mergeCell ref="A5:U5"/>
    <mergeCell ref="A4:U4"/>
    <mergeCell ref="A3:U3"/>
    <mergeCell ref="A98:E98"/>
    <mergeCell ref="A99:E99"/>
  </mergeCells>
  <pageMargins left="0.7" right="0.7" top="0.75" bottom="0.75" header="0.3" footer="0.3"/>
  <pageSetup scale="39" orientation="landscape" horizontalDpi="4294967293" verticalDpi="0" r:id="rId1"/>
  <rowBreaks count="1" manualBreakCount="1">
    <brk id="61" max="16383" man="1"/>
  </rowBreaks>
  <ignoredErrors>
    <ignoredError sqref="B117:C117 B45:C45 B52:C52 B57:C57 B134:C134" formulaRange="1"/>
    <ignoredError sqref="E131:E134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105C9-0411-4A5B-9102-BA4A351C5D25}">
  <sheetPr>
    <tabColor theme="5" tint="0.39997558519241921"/>
  </sheetPr>
  <dimension ref="A1:L280"/>
  <sheetViews>
    <sheetView topLeftCell="A127" zoomScaleNormal="100" workbookViewId="0">
      <selection activeCell="G256" sqref="G256"/>
    </sheetView>
  </sheetViews>
  <sheetFormatPr baseColWidth="10" defaultColWidth="10.85546875" defaultRowHeight="14.25"/>
  <cols>
    <col min="1" max="1" width="10.85546875" style="86"/>
    <col min="2" max="2" width="34.7109375" style="1" customWidth="1"/>
    <col min="3" max="3" width="17.5703125" style="1" customWidth="1"/>
    <col min="4" max="4" width="17" style="1" customWidth="1"/>
    <col min="5" max="5" width="17.85546875" style="1" customWidth="1"/>
    <col min="6" max="6" width="16" style="1" customWidth="1"/>
    <col min="7" max="7" width="17.5703125" style="1" customWidth="1"/>
    <col min="8" max="8" width="24.28515625" style="1" customWidth="1"/>
    <col min="9" max="12" width="10.85546875" style="86"/>
    <col min="13" max="16384" width="10.85546875" style="1"/>
  </cols>
  <sheetData>
    <row r="1" spans="2:8" s="86" customFormat="1" ht="15">
      <c r="B1" s="84"/>
      <c r="C1" s="84"/>
      <c r="D1" s="93"/>
      <c r="E1" s="90" t="s">
        <v>27</v>
      </c>
      <c r="F1" s="93"/>
      <c r="G1" s="94"/>
      <c r="H1" s="94"/>
    </row>
    <row r="2" spans="2:8" s="86" customFormat="1" ht="15">
      <c r="B2" s="84"/>
      <c r="C2" s="84"/>
      <c r="D2" s="93"/>
      <c r="E2" s="90" t="s">
        <v>89</v>
      </c>
      <c r="F2" s="93"/>
      <c r="G2" s="84"/>
      <c r="H2" s="84"/>
    </row>
    <row r="3" spans="2:8" s="86" customFormat="1" ht="15">
      <c r="B3" s="84"/>
      <c r="C3" s="84"/>
      <c r="D3" s="84"/>
      <c r="E3" s="95" t="s">
        <v>62</v>
      </c>
      <c r="F3" s="84"/>
      <c r="G3" s="96"/>
      <c r="H3" s="96"/>
    </row>
    <row r="4" spans="2:8" s="86" customFormat="1" ht="15">
      <c r="B4" s="84"/>
      <c r="C4" s="97"/>
      <c r="D4" s="84"/>
      <c r="E4" s="95" t="s">
        <v>146</v>
      </c>
      <c r="F4" s="84"/>
      <c r="G4" s="96"/>
      <c r="H4" s="96"/>
    </row>
    <row r="5" spans="2:8">
      <c r="B5" s="222" t="s">
        <v>34</v>
      </c>
      <c r="C5" s="222" t="s">
        <v>6</v>
      </c>
      <c r="D5" s="222" t="s">
        <v>9</v>
      </c>
      <c r="E5" s="222" t="s">
        <v>12</v>
      </c>
      <c r="F5" s="222" t="s">
        <v>128</v>
      </c>
      <c r="G5" s="223" t="s">
        <v>15</v>
      </c>
      <c r="H5" s="223" t="s">
        <v>17</v>
      </c>
    </row>
    <row r="6" spans="2:8">
      <c r="B6" s="222"/>
      <c r="C6" s="222"/>
      <c r="D6" s="222"/>
      <c r="E6" s="222"/>
      <c r="F6" s="222"/>
      <c r="G6" s="223"/>
      <c r="H6" s="223"/>
    </row>
    <row r="7" spans="2:8" ht="15">
      <c r="B7" s="59" t="s">
        <v>35</v>
      </c>
      <c r="C7" s="60">
        <v>114310.5</v>
      </c>
      <c r="D7" s="16">
        <v>170</v>
      </c>
      <c r="E7" s="16">
        <v>1419</v>
      </c>
      <c r="F7" s="119">
        <v>49919</v>
      </c>
      <c r="G7" s="17">
        <v>2250</v>
      </c>
      <c r="H7" s="61">
        <f>SUM(C7:G7)</f>
        <v>168068.5</v>
      </c>
    </row>
    <row r="8" spans="2:8" ht="15">
      <c r="B8" s="62" t="s">
        <v>36</v>
      </c>
      <c r="C8" s="60">
        <v>9454</v>
      </c>
      <c r="D8" s="60">
        <v>1060</v>
      </c>
      <c r="E8" s="60">
        <v>1998</v>
      </c>
      <c r="F8" s="63">
        <v>6855.25</v>
      </c>
      <c r="G8" s="60">
        <v>4607.5</v>
      </c>
      <c r="H8" s="61">
        <f>SUM(C8:G8)</f>
        <v>23974.75</v>
      </c>
    </row>
    <row r="9" spans="2:8" ht="15">
      <c r="B9" s="62" t="s">
        <v>130</v>
      </c>
      <c r="C9" s="61">
        <f>SUM(C7:C8)</f>
        <v>123764.5</v>
      </c>
      <c r="D9" s="61">
        <f>SUM(D7:D8)</f>
        <v>1230</v>
      </c>
      <c r="E9" s="61">
        <f>SUM(E7:E8)</f>
        <v>3417</v>
      </c>
      <c r="F9" s="61">
        <f>SUM(F7:F8)</f>
        <v>56774.25</v>
      </c>
      <c r="G9" s="61">
        <f>SUM(G7:G8)</f>
        <v>6857.5</v>
      </c>
      <c r="H9" s="61">
        <f>SUM(C9:G9)</f>
        <v>192043.25</v>
      </c>
    </row>
    <row r="10" spans="2:8" ht="15">
      <c r="B10" s="20"/>
      <c r="C10" s="20"/>
      <c r="D10" s="20"/>
      <c r="E10" s="20"/>
      <c r="F10" s="20"/>
      <c r="G10" s="20" t="s">
        <v>187</v>
      </c>
      <c r="H10" s="20"/>
    </row>
    <row r="11" spans="2:8">
      <c r="B11" s="222" t="s">
        <v>37</v>
      </c>
      <c r="C11" s="222" t="s">
        <v>6</v>
      </c>
      <c r="D11" s="222" t="s">
        <v>9</v>
      </c>
      <c r="E11" s="222" t="s">
        <v>12</v>
      </c>
      <c r="F11" s="222" t="s">
        <v>128</v>
      </c>
      <c r="G11" s="223" t="s">
        <v>15</v>
      </c>
      <c r="H11" s="223" t="s">
        <v>17</v>
      </c>
    </row>
    <row r="12" spans="2:8">
      <c r="B12" s="222"/>
      <c r="C12" s="222"/>
      <c r="D12" s="222"/>
      <c r="E12" s="222"/>
      <c r="F12" s="222"/>
      <c r="G12" s="223"/>
      <c r="H12" s="223"/>
    </row>
    <row r="13" spans="2:8" ht="15">
      <c r="B13" s="62" t="s">
        <v>35</v>
      </c>
      <c r="C13" s="60">
        <v>29769.25</v>
      </c>
      <c r="D13" s="60">
        <v>1458</v>
      </c>
      <c r="E13" s="60">
        <v>4002.5</v>
      </c>
      <c r="F13" s="63">
        <v>22763.25</v>
      </c>
      <c r="G13" s="60">
        <v>6471</v>
      </c>
      <c r="H13" s="61">
        <f>SUM(C13:G13)</f>
        <v>64464</v>
      </c>
    </row>
    <row r="14" spans="2:8" ht="15">
      <c r="B14" s="62" t="s">
        <v>36</v>
      </c>
      <c r="C14" s="60">
        <v>102480</v>
      </c>
      <c r="D14" s="60">
        <v>239</v>
      </c>
      <c r="E14" s="60">
        <v>480.75</v>
      </c>
      <c r="F14" s="63">
        <v>33280</v>
      </c>
      <c r="G14" s="60">
        <v>0</v>
      </c>
      <c r="H14" s="61">
        <f>SUM(C14:G14)</f>
        <v>136479.75</v>
      </c>
    </row>
    <row r="15" spans="2:8" ht="15">
      <c r="B15" s="62" t="s">
        <v>129</v>
      </c>
      <c r="C15" s="61">
        <f>SUM(C13:C14)</f>
        <v>132249.25</v>
      </c>
      <c r="D15" s="61">
        <f>SUM(D13:D14)</f>
        <v>1697</v>
      </c>
      <c r="E15" s="61">
        <f>SUM(E13:E14)</f>
        <v>4483.25</v>
      </c>
      <c r="F15" s="61">
        <f>SUM(F13:F14)</f>
        <v>56043.25</v>
      </c>
      <c r="G15" s="61">
        <f>SUM(G13:G14)</f>
        <v>6471</v>
      </c>
      <c r="H15" s="61">
        <f>SUM(C15:G15)</f>
        <v>200943.75</v>
      </c>
    </row>
    <row r="16" spans="2:8" ht="15">
      <c r="B16" s="20"/>
      <c r="C16" s="20"/>
      <c r="D16" s="20"/>
      <c r="E16" s="20"/>
      <c r="F16" s="20"/>
      <c r="G16" s="20" t="s">
        <v>187</v>
      </c>
      <c r="H16" s="20"/>
    </row>
    <row r="17" spans="2:9">
      <c r="B17" s="222" t="s">
        <v>38</v>
      </c>
      <c r="C17" s="222" t="s">
        <v>6</v>
      </c>
      <c r="D17" s="222" t="s">
        <v>9</v>
      </c>
      <c r="E17" s="222" t="s">
        <v>12</v>
      </c>
      <c r="F17" s="222" t="s">
        <v>128</v>
      </c>
      <c r="G17" s="223" t="s">
        <v>15</v>
      </c>
      <c r="H17" s="223" t="s">
        <v>17</v>
      </c>
    </row>
    <row r="18" spans="2:9">
      <c r="B18" s="222"/>
      <c r="C18" s="222"/>
      <c r="D18" s="222"/>
      <c r="E18" s="222"/>
      <c r="F18" s="222"/>
      <c r="G18" s="223"/>
      <c r="H18" s="223"/>
    </row>
    <row r="19" spans="2:9" ht="15">
      <c r="B19" s="62" t="s">
        <v>35</v>
      </c>
      <c r="C19" s="142">
        <v>51114</v>
      </c>
      <c r="D19" s="60">
        <v>0</v>
      </c>
      <c r="E19" s="64">
        <v>0</v>
      </c>
      <c r="F19" s="64">
        <v>5034.75</v>
      </c>
      <c r="G19" s="60">
        <v>0</v>
      </c>
      <c r="H19" s="17">
        <f>SUM(C19:G19)</f>
        <v>56148.75</v>
      </c>
      <c r="I19" s="140"/>
    </row>
    <row r="20" spans="2:9" ht="15">
      <c r="B20" s="62" t="s">
        <v>36</v>
      </c>
      <c r="C20" s="60">
        <v>38529.75</v>
      </c>
      <c r="D20" s="60">
        <v>0</v>
      </c>
      <c r="E20" s="65">
        <v>0</v>
      </c>
      <c r="F20" s="64">
        <v>18</v>
      </c>
      <c r="G20" s="60">
        <v>0</v>
      </c>
      <c r="H20" s="17">
        <f>SUM(C20:G20)</f>
        <v>38547.75</v>
      </c>
      <c r="I20" s="140"/>
    </row>
    <row r="21" spans="2:9" ht="15">
      <c r="B21" s="162" t="s">
        <v>39</v>
      </c>
      <c r="C21" s="61">
        <f t="shared" ref="C21:G21" si="0">SUM(C19:C20)</f>
        <v>89643.75</v>
      </c>
      <c r="D21" s="61">
        <f t="shared" si="0"/>
        <v>0</v>
      </c>
      <c r="E21" s="61">
        <f t="shared" si="0"/>
        <v>0</v>
      </c>
      <c r="F21" s="61">
        <f t="shared" si="0"/>
        <v>5052.75</v>
      </c>
      <c r="G21" s="61">
        <f t="shared" si="0"/>
        <v>0</v>
      </c>
      <c r="H21" s="61">
        <f>SUM(H19:H20)</f>
        <v>94696.5</v>
      </c>
      <c r="I21" s="140"/>
    </row>
    <row r="22" spans="2:9" ht="15">
      <c r="B22" s="62" t="s">
        <v>35</v>
      </c>
      <c r="C22" s="60">
        <v>52265</v>
      </c>
      <c r="D22" s="61">
        <v>0</v>
      </c>
      <c r="E22" s="61">
        <v>0</v>
      </c>
      <c r="F22" s="64">
        <v>3634.75</v>
      </c>
      <c r="G22" s="60">
        <v>0</v>
      </c>
      <c r="H22" s="17">
        <f>SUM(C22:G22)</f>
        <v>55899.75</v>
      </c>
      <c r="I22" s="140"/>
    </row>
    <row r="23" spans="2:9" ht="15">
      <c r="B23" s="62" t="s">
        <v>36</v>
      </c>
      <c r="C23" s="60">
        <v>38645.75</v>
      </c>
      <c r="D23" s="60">
        <v>0</v>
      </c>
      <c r="E23" s="64">
        <v>0</v>
      </c>
      <c r="F23" s="64">
        <v>122</v>
      </c>
      <c r="G23" s="60">
        <v>0</v>
      </c>
      <c r="H23" s="17">
        <f>SUM(C23:G23)</f>
        <v>38767.75</v>
      </c>
      <c r="I23" s="140"/>
    </row>
    <row r="24" spans="2:9" ht="15">
      <c r="B24" s="162" t="s">
        <v>40</v>
      </c>
      <c r="C24" s="61">
        <f>SUM(C22:C23)</f>
        <v>90910.75</v>
      </c>
      <c r="D24" s="61">
        <f>SUM(D22:D23)</f>
        <v>0</v>
      </c>
      <c r="E24" s="61">
        <f>SUM(E22:E23)</f>
        <v>0</v>
      </c>
      <c r="F24" s="61">
        <f>SUM(F22:F23)</f>
        <v>3756.75</v>
      </c>
      <c r="G24" s="61">
        <f>SUM(G22:G23)</f>
        <v>0</v>
      </c>
      <c r="H24" s="61">
        <f>SUM(C24:G24)</f>
        <v>94667.5</v>
      </c>
      <c r="I24" s="140"/>
    </row>
    <row r="25" spans="2:9" ht="15">
      <c r="B25" s="62" t="s">
        <v>127</v>
      </c>
      <c r="C25" s="61">
        <f t="shared" ref="C25:G25" si="1">C21+C24</f>
        <v>180554.5</v>
      </c>
      <c r="D25" s="61">
        <f t="shared" si="1"/>
        <v>0</v>
      </c>
      <c r="E25" s="61">
        <f t="shared" si="1"/>
        <v>0</v>
      </c>
      <c r="F25" s="61">
        <f t="shared" si="1"/>
        <v>8809.5</v>
      </c>
      <c r="G25" s="61">
        <f t="shared" si="1"/>
        <v>0</v>
      </c>
      <c r="H25" s="61">
        <f>H21+H24</f>
        <v>189364</v>
      </c>
    </row>
    <row r="26" spans="2:9" ht="15">
      <c r="B26" s="62"/>
      <c r="C26" s="17"/>
      <c r="D26" s="17"/>
      <c r="E26" s="17"/>
      <c r="F26" s="66"/>
      <c r="G26" s="17"/>
      <c r="H26" s="20"/>
    </row>
    <row r="27" spans="2:9" ht="15">
      <c r="B27" s="67" t="s">
        <v>101</v>
      </c>
      <c r="C27" s="68">
        <f>C9+C15+C25</f>
        <v>436568.25</v>
      </c>
      <c r="D27" s="68">
        <f t="shared" ref="D27:G27" si="2">D9+D15+D25</f>
        <v>2927</v>
      </c>
      <c r="E27" s="68">
        <f t="shared" si="2"/>
        <v>7900.25</v>
      </c>
      <c r="F27" s="68">
        <f t="shared" si="2"/>
        <v>121627</v>
      </c>
      <c r="G27" s="68">
        <f t="shared" si="2"/>
        <v>13328.5</v>
      </c>
      <c r="H27" s="68">
        <f>H9+H15+H25</f>
        <v>582351</v>
      </c>
    </row>
    <row r="28" spans="2:9" s="86" customFormat="1">
      <c r="B28" s="91" t="s">
        <v>72</v>
      </c>
    </row>
    <row r="29" spans="2:9" s="86" customFormat="1">
      <c r="B29" s="91" t="s">
        <v>61</v>
      </c>
    </row>
    <row r="30" spans="2:9" s="86" customFormat="1" ht="15">
      <c r="B30" s="84"/>
    </row>
    <row r="31" spans="2:9" s="86" customFormat="1"/>
    <row r="32" spans="2:9" s="86" customFormat="1"/>
    <row r="33" spans="1:9" s="86" customFormat="1"/>
    <row r="34" spans="1:9" s="86" customFormat="1"/>
    <row r="35" spans="1:9" s="86" customFormat="1"/>
    <row r="36" spans="1:9" s="86" customFormat="1"/>
    <row r="37" spans="1:9" s="86" customFormat="1"/>
    <row r="38" spans="1:9" s="86" customFormat="1" ht="15">
      <c r="A38" s="209" t="s">
        <v>147</v>
      </c>
      <c r="B38" s="209"/>
      <c r="C38" s="209"/>
      <c r="D38" s="209"/>
      <c r="E38" s="209"/>
      <c r="F38" s="209"/>
      <c r="G38" s="209"/>
      <c r="H38" s="209"/>
      <c r="I38" s="209"/>
    </row>
    <row r="39" spans="1:9" s="86" customFormat="1">
      <c r="A39" s="98"/>
      <c r="B39" s="98"/>
      <c r="C39" s="98"/>
      <c r="D39" s="98"/>
      <c r="E39" s="98"/>
      <c r="F39" s="98"/>
      <c r="G39" s="98"/>
      <c r="H39" s="98"/>
    </row>
    <row r="40" spans="1:9" ht="15">
      <c r="A40" s="98"/>
      <c r="B40" s="7" t="s">
        <v>88</v>
      </c>
      <c r="C40" s="7" t="s">
        <v>6</v>
      </c>
      <c r="D40" s="7" t="s">
        <v>9</v>
      </c>
      <c r="E40" s="7" t="s">
        <v>12</v>
      </c>
      <c r="F40" s="7" t="s">
        <v>73</v>
      </c>
      <c r="G40" s="7" t="s">
        <v>15</v>
      </c>
      <c r="H40" s="7" t="s">
        <v>16</v>
      </c>
    </row>
    <row r="41" spans="1:9" ht="15">
      <c r="A41" s="98"/>
      <c r="B41" s="120" t="s">
        <v>50</v>
      </c>
      <c r="C41" s="61">
        <v>123764.5</v>
      </c>
      <c r="D41" s="17">
        <v>1230</v>
      </c>
      <c r="E41" s="18">
        <v>3417</v>
      </c>
      <c r="F41" s="17">
        <v>56774.25</v>
      </c>
      <c r="G41" s="18">
        <v>6857.5</v>
      </c>
      <c r="H41" s="19">
        <f>SUM(C41:G41)</f>
        <v>192043.25</v>
      </c>
    </row>
    <row r="42" spans="1:9" ht="15">
      <c r="A42" s="98"/>
      <c r="B42" s="120" t="s">
        <v>51</v>
      </c>
      <c r="C42" s="61">
        <v>132249.25</v>
      </c>
      <c r="D42" s="18">
        <v>1697</v>
      </c>
      <c r="E42" s="18">
        <v>4483.25</v>
      </c>
      <c r="F42" s="18">
        <v>56043.25</v>
      </c>
      <c r="G42" s="18">
        <v>6471</v>
      </c>
      <c r="H42" s="19">
        <f>SUM(C42:G42)</f>
        <v>200943.75</v>
      </c>
    </row>
    <row r="43" spans="1:9" ht="15">
      <c r="A43" s="98"/>
      <c r="B43" s="120" t="s">
        <v>42</v>
      </c>
      <c r="C43" s="61">
        <v>180554.5</v>
      </c>
      <c r="D43" s="18">
        <v>0</v>
      </c>
      <c r="E43" s="18">
        <v>0</v>
      </c>
      <c r="F43" s="18">
        <v>8809.5</v>
      </c>
      <c r="G43" s="18">
        <v>0</v>
      </c>
      <c r="H43" s="19">
        <f>SUM(C43:G43)</f>
        <v>189364</v>
      </c>
    </row>
    <row r="44" spans="1:9" ht="15">
      <c r="A44" s="98"/>
      <c r="B44" s="69" t="s">
        <v>101</v>
      </c>
      <c r="C44" s="70">
        <f>SUM(C41:C43)</f>
        <v>436568.25</v>
      </c>
      <c r="D44" s="70">
        <f>SUM(D41:D43)</f>
        <v>2927</v>
      </c>
      <c r="E44" s="70">
        <f>SUM(E41:E43)</f>
        <v>7900.25</v>
      </c>
      <c r="F44" s="70">
        <f>SUM(F41:F43)</f>
        <v>121627</v>
      </c>
      <c r="G44" s="70">
        <f>SUM(G41:G43)</f>
        <v>13328.5</v>
      </c>
      <c r="H44" s="70">
        <f>SUM(C44:G44)</f>
        <v>582351</v>
      </c>
    </row>
    <row r="45" spans="1:9" s="86" customFormat="1">
      <c r="B45" s="91" t="s">
        <v>61</v>
      </c>
      <c r="C45" s="161"/>
      <c r="D45" s="161"/>
      <c r="E45" s="161"/>
      <c r="F45" s="161"/>
      <c r="G45" s="161" t="s">
        <v>188</v>
      </c>
    </row>
    <row r="46" spans="1:9" s="86" customFormat="1"/>
    <row r="47" spans="1:9" s="86" customFormat="1"/>
    <row r="48" spans="1:9" s="86" customFormat="1"/>
    <row r="49" spans="2:2" s="86" customFormat="1"/>
    <row r="50" spans="2:2" s="86" customFormat="1"/>
    <row r="51" spans="2:2" s="86" customFormat="1"/>
    <row r="52" spans="2:2" s="86" customFormat="1"/>
    <row r="53" spans="2:2" s="86" customFormat="1">
      <c r="B53" s="86" t="s">
        <v>48</v>
      </c>
    </row>
    <row r="54" spans="2:2" s="86" customFormat="1"/>
    <row r="55" spans="2:2" s="86" customFormat="1"/>
    <row r="56" spans="2:2" s="86" customFormat="1"/>
    <row r="57" spans="2:2" s="86" customFormat="1"/>
    <row r="58" spans="2:2" s="86" customFormat="1"/>
    <row r="59" spans="2:2" s="86" customFormat="1"/>
    <row r="60" spans="2:2" s="86" customFormat="1"/>
    <row r="61" spans="2:2" s="86" customFormat="1"/>
    <row r="62" spans="2:2" s="86" customFormat="1"/>
    <row r="63" spans="2:2" s="86" customFormat="1"/>
    <row r="64" spans="2:2" s="86" customFormat="1"/>
    <row r="65" spans="2:8" s="86" customFormat="1"/>
    <row r="66" spans="2:8" s="86" customFormat="1"/>
    <row r="67" spans="2:8" s="86" customFormat="1"/>
    <row r="68" spans="2:8" s="86" customFormat="1"/>
    <row r="69" spans="2:8" s="86" customFormat="1"/>
    <row r="70" spans="2:8" s="86" customFormat="1">
      <c r="B70" s="86" t="s">
        <v>189</v>
      </c>
    </row>
    <row r="71" spans="2:8" s="86" customFormat="1"/>
    <row r="72" spans="2:8" s="86" customFormat="1"/>
    <row r="73" spans="2:8" s="86" customFormat="1"/>
    <row r="74" spans="2:8" s="86" customFormat="1">
      <c r="F74" s="141"/>
    </row>
    <row r="75" spans="2:8" s="86" customFormat="1"/>
    <row r="76" spans="2:8" s="86" customFormat="1" ht="15">
      <c r="B76" s="209" t="s">
        <v>153</v>
      </c>
      <c r="C76" s="209"/>
      <c r="D76" s="209"/>
      <c r="E76" s="209"/>
      <c r="F76" s="209"/>
    </row>
    <row r="77" spans="2:8" s="86" customFormat="1" ht="15">
      <c r="B77" s="225" t="s">
        <v>131</v>
      </c>
      <c r="C77" s="225"/>
      <c r="D77" s="225"/>
      <c r="E77" s="225"/>
      <c r="F77" s="225"/>
    </row>
    <row r="78" spans="2:8" ht="15">
      <c r="B78" s="12" t="s">
        <v>34</v>
      </c>
      <c r="C78" s="15">
        <v>2025</v>
      </c>
      <c r="D78" s="15">
        <v>2026</v>
      </c>
      <c r="E78" s="15" t="s">
        <v>64</v>
      </c>
      <c r="F78" s="15" t="s">
        <v>63</v>
      </c>
      <c r="G78" s="86"/>
      <c r="H78" s="86"/>
    </row>
    <row r="79" spans="2:8" ht="15">
      <c r="B79" s="71" t="s">
        <v>35</v>
      </c>
      <c r="C79" s="8">
        <v>165270</v>
      </c>
      <c r="D79" s="8">
        <v>168068.5</v>
      </c>
      <c r="E79" s="8">
        <f>D79-C79</f>
        <v>2798.5</v>
      </c>
      <c r="F79" s="72">
        <f>E79/C79</f>
        <v>1.6932897682580019E-2</v>
      </c>
      <c r="G79" s="86"/>
      <c r="H79" s="86"/>
    </row>
    <row r="80" spans="2:8" ht="15">
      <c r="B80" s="73" t="s">
        <v>36</v>
      </c>
      <c r="C80" s="8">
        <v>17489.5</v>
      </c>
      <c r="D80" s="8">
        <v>23974.75</v>
      </c>
      <c r="E80" s="8">
        <f>D80-C80</f>
        <v>6485.25</v>
      </c>
      <c r="F80" s="72">
        <f>E80/C80</f>
        <v>0.37080819920523744</v>
      </c>
      <c r="G80" s="86"/>
      <c r="H80" s="86"/>
    </row>
    <row r="81" spans="2:11" ht="15">
      <c r="B81" s="73" t="s">
        <v>126</v>
      </c>
      <c r="C81" s="56">
        <f>SUM(C79:C80)</f>
        <v>182759.5</v>
      </c>
      <c r="D81" s="56">
        <v>192043.25</v>
      </c>
      <c r="E81" s="56">
        <f>D81-C81</f>
        <v>9283.75</v>
      </c>
      <c r="F81" s="72">
        <v>1</v>
      </c>
      <c r="G81" s="86"/>
      <c r="H81" s="86"/>
    </row>
    <row r="82" spans="2:11" ht="15">
      <c r="B82" s="74"/>
      <c r="C82" s="121"/>
      <c r="D82" s="121"/>
      <c r="E82" s="8"/>
      <c r="F82" s="75"/>
      <c r="G82" s="86"/>
      <c r="H82" s="86"/>
    </row>
    <row r="83" spans="2:11" ht="15">
      <c r="B83" s="12" t="s">
        <v>37</v>
      </c>
      <c r="C83" s="15">
        <v>2025</v>
      </c>
      <c r="D83" s="15">
        <v>2026</v>
      </c>
      <c r="E83" s="15" t="s">
        <v>64</v>
      </c>
      <c r="F83" s="15" t="s">
        <v>63</v>
      </c>
      <c r="G83" s="86"/>
      <c r="H83" s="86"/>
    </row>
    <row r="84" spans="2:11" ht="15">
      <c r="B84" s="73" t="s">
        <v>35</v>
      </c>
      <c r="C84" s="8">
        <v>65168.25</v>
      </c>
      <c r="D84" s="8">
        <v>64464</v>
      </c>
      <c r="E84" s="8">
        <f>D84-C84</f>
        <v>-704.25</v>
      </c>
      <c r="F84" s="76">
        <f>E84/C84</f>
        <v>-1.0806642805353834E-2</v>
      </c>
      <c r="G84" s="86"/>
      <c r="H84" s="86"/>
    </row>
    <row r="85" spans="2:11" ht="15">
      <c r="B85" s="73" t="s">
        <v>36</v>
      </c>
      <c r="C85" s="8">
        <v>118112</v>
      </c>
      <c r="D85" s="8">
        <v>136479.75</v>
      </c>
      <c r="E85" s="8">
        <f>D85-C85</f>
        <v>18367.75</v>
      </c>
      <c r="F85" s="76">
        <f>E85/C85</f>
        <v>0.15551129436467082</v>
      </c>
      <c r="G85" s="86"/>
      <c r="H85" s="86"/>
    </row>
    <row r="86" spans="2:11" ht="15">
      <c r="B86" s="73" t="s">
        <v>125</v>
      </c>
      <c r="C86" s="56">
        <f>SUM(C84:C85)</f>
        <v>183280.25</v>
      </c>
      <c r="D86" s="56">
        <f>SUM(D84:D85)</f>
        <v>200943.75</v>
      </c>
      <c r="E86" s="56">
        <f>D86-C86</f>
        <v>17663.5</v>
      </c>
      <c r="F86" s="128">
        <f>E86/C86</f>
        <v>9.6374268367704644E-2</v>
      </c>
      <c r="G86" s="86"/>
      <c r="H86" s="86"/>
    </row>
    <row r="87" spans="2:11" ht="15">
      <c r="B87" s="74"/>
      <c r="C87" s="121"/>
      <c r="D87" s="121"/>
      <c r="E87" s="8"/>
      <c r="F87" s="75"/>
      <c r="G87" s="86"/>
      <c r="H87" s="86"/>
    </row>
    <row r="88" spans="2:11" ht="15">
      <c r="B88" s="12" t="s">
        <v>38</v>
      </c>
      <c r="C88" s="12">
        <v>2025</v>
      </c>
      <c r="D88" s="15">
        <v>2026</v>
      </c>
      <c r="E88" s="15" t="s">
        <v>64</v>
      </c>
      <c r="F88" s="15" t="s">
        <v>63</v>
      </c>
      <c r="G88" s="86"/>
      <c r="H88" s="86"/>
    </row>
    <row r="89" spans="2:11" ht="15">
      <c r="B89" s="73" t="s">
        <v>35</v>
      </c>
      <c r="C89" s="8">
        <v>74369.25</v>
      </c>
      <c r="D89" s="8">
        <v>56148.75</v>
      </c>
      <c r="E89" s="8">
        <f t="shared" ref="E89:E95" si="3">D89-C89</f>
        <v>-18220.5</v>
      </c>
      <c r="F89" s="76">
        <f>E89/C89</f>
        <v>-0.24500045381659757</v>
      </c>
      <c r="G89" s="86"/>
      <c r="H89" s="86"/>
    </row>
    <row r="90" spans="2:11" ht="15">
      <c r="B90" s="73" t="s">
        <v>36</v>
      </c>
      <c r="C90" s="8">
        <v>27211.5</v>
      </c>
      <c r="D90" s="8">
        <v>38547.75</v>
      </c>
      <c r="E90" s="8">
        <f t="shared" si="3"/>
        <v>11336.25</v>
      </c>
      <c r="F90" s="76">
        <f t="shared" ref="F90:F95" si="4">E90/C90</f>
        <v>0.41659776197563531</v>
      </c>
      <c r="G90" s="86"/>
      <c r="H90" s="86"/>
      <c r="K90" s="87"/>
    </row>
    <row r="91" spans="2:11" ht="15">
      <c r="B91" s="73" t="s">
        <v>39</v>
      </c>
      <c r="C91" s="56">
        <f>SUM(C89:C90)</f>
        <v>101580.75</v>
      </c>
      <c r="D91" s="56">
        <f>SUM(D89:D90)</f>
        <v>94696.5</v>
      </c>
      <c r="E91" s="56">
        <f t="shared" si="3"/>
        <v>-6884.25</v>
      </c>
      <c r="F91" s="128">
        <f t="shared" si="4"/>
        <v>-6.7771206650866431E-2</v>
      </c>
      <c r="G91" s="86"/>
      <c r="H91" s="86"/>
    </row>
    <row r="92" spans="2:11" ht="15">
      <c r="B92" s="73" t="s">
        <v>35</v>
      </c>
      <c r="C92" s="8">
        <v>79003</v>
      </c>
      <c r="D92" s="8">
        <v>55899.75</v>
      </c>
      <c r="E92" s="8">
        <f t="shared" si="3"/>
        <v>-23103.25</v>
      </c>
      <c r="F92" s="76">
        <f t="shared" si="4"/>
        <v>-0.29243509740136453</v>
      </c>
      <c r="G92" s="86"/>
      <c r="H92" s="86"/>
    </row>
    <row r="93" spans="2:11" ht="15">
      <c r="B93" s="73" t="s">
        <v>36</v>
      </c>
      <c r="C93" s="8">
        <v>27994.25</v>
      </c>
      <c r="D93" s="8">
        <v>38767.75</v>
      </c>
      <c r="E93" s="8">
        <f t="shared" si="3"/>
        <v>10773.5</v>
      </c>
      <c r="F93" s="76">
        <f t="shared" si="4"/>
        <v>0.38484688820025542</v>
      </c>
      <c r="G93" s="86"/>
      <c r="H93" s="86"/>
    </row>
    <row r="94" spans="2:11" ht="15">
      <c r="B94" s="73" t="s">
        <v>40</v>
      </c>
      <c r="C94" s="56">
        <f>SUM(C92:C93)</f>
        <v>106997.25</v>
      </c>
      <c r="D94" s="56">
        <f>SUM(D92:D93)</f>
        <v>94667.5</v>
      </c>
      <c r="E94" s="56">
        <f t="shared" si="3"/>
        <v>-12329.75</v>
      </c>
      <c r="F94" s="128">
        <f>E94/C94</f>
        <v>-0.11523427003965055</v>
      </c>
      <c r="G94" s="86"/>
      <c r="H94" s="86"/>
    </row>
    <row r="95" spans="2:11" ht="15">
      <c r="B95" s="73" t="s">
        <v>38</v>
      </c>
      <c r="C95" s="56">
        <f>C91+C94</f>
        <v>208578</v>
      </c>
      <c r="D95" s="56">
        <f>D91+D94</f>
        <v>189364</v>
      </c>
      <c r="E95" s="56">
        <f t="shared" si="3"/>
        <v>-19214</v>
      </c>
      <c r="F95" s="128">
        <f t="shared" si="4"/>
        <v>-9.211901542828102E-2</v>
      </c>
      <c r="G95" s="86"/>
      <c r="H95" s="86"/>
    </row>
    <row r="96" spans="2:11" ht="15">
      <c r="B96" s="77"/>
      <c r="C96" s="8"/>
      <c r="D96" s="8"/>
      <c r="E96" s="8"/>
      <c r="F96" s="76"/>
      <c r="G96" s="86"/>
      <c r="H96" s="86"/>
    </row>
    <row r="97" spans="2:8" ht="15">
      <c r="B97" s="78" t="s">
        <v>17</v>
      </c>
      <c r="C97" s="47">
        <f>C81+C86+C95</f>
        <v>574617.75</v>
      </c>
      <c r="D97" s="47">
        <f>D81+D86+D95</f>
        <v>582351</v>
      </c>
      <c r="E97" s="47">
        <f>E81+E86+E95</f>
        <v>7733.25</v>
      </c>
      <c r="F97" s="48">
        <f>E97/C97</f>
        <v>1.3458077130405387E-2</v>
      </c>
      <c r="G97" s="86"/>
      <c r="H97" s="86"/>
    </row>
    <row r="98" spans="2:8">
      <c r="B98" s="91" t="s">
        <v>61</v>
      </c>
      <c r="C98" s="86"/>
      <c r="D98" s="86"/>
      <c r="E98" s="86"/>
      <c r="F98" s="86"/>
      <c r="G98" s="86"/>
      <c r="H98" s="86"/>
    </row>
    <row r="99" spans="2:8">
      <c r="B99" s="157"/>
      <c r="C99" s="86"/>
      <c r="D99" s="86">
        <v>571120</v>
      </c>
      <c r="E99" s="86"/>
      <c r="F99" s="86"/>
      <c r="G99" s="86"/>
      <c r="H99" s="86"/>
    </row>
    <row r="100" spans="2:8">
      <c r="B100" s="157"/>
      <c r="C100" s="86"/>
      <c r="D100" s="86"/>
      <c r="E100" s="86"/>
      <c r="F100" s="86"/>
      <c r="G100" s="86"/>
      <c r="H100" s="86"/>
    </row>
    <row r="101" spans="2:8">
      <c r="B101" s="157"/>
      <c r="C101" s="86"/>
      <c r="D101" s="86"/>
      <c r="E101" s="86"/>
      <c r="F101" s="86"/>
      <c r="G101" s="86"/>
      <c r="H101" s="86"/>
    </row>
    <row r="102" spans="2:8">
      <c r="B102" s="157"/>
      <c r="C102" s="86"/>
      <c r="D102" s="86"/>
      <c r="E102" s="86"/>
      <c r="F102" s="86"/>
      <c r="G102" s="86"/>
      <c r="H102" s="86"/>
    </row>
    <row r="103" spans="2:8">
      <c r="B103" s="157"/>
      <c r="C103" s="86"/>
      <c r="D103" s="86"/>
      <c r="E103" s="86"/>
      <c r="F103" s="86"/>
      <c r="G103" s="86"/>
      <c r="H103" s="86"/>
    </row>
    <row r="104" spans="2:8">
      <c r="B104" s="157"/>
      <c r="C104" s="86"/>
      <c r="D104" s="86"/>
      <c r="E104" s="86"/>
      <c r="F104" s="86"/>
      <c r="G104" s="86"/>
      <c r="H104" s="86"/>
    </row>
    <row r="105" spans="2:8">
      <c r="B105" s="157"/>
      <c r="C105" s="86"/>
      <c r="D105" s="86"/>
      <c r="E105" s="86"/>
      <c r="F105" s="86"/>
      <c r="G105" s="86"/>
      <c r="H105" s="86"/>
    </row>
    <row r="106" spans="2:8">
      <c r="B106" s="157"/>
      <c r="C106" s="86"/>
      <c r="D106" s="86"/>
      <c r="E106" s="86"/>
      <c r="F106" s="86"/>
      <c r="G106" s="86"/>
      <c r="H106" s="86"/>
    </row>
    <row r="107" spans="2:8">
      <c r="B107" s="157"/>
      <c r="C107" s="86"/>
      <c r="D107" s="86"/>
      <c r="E107" s="86"/>
      <c r="F107" s="86"/>
      <c r="G107" s="86"/>
      <c r="H107" s="86"/>
    </row>
    <row r="108" spans="2:8">
      <c r="B108" s="157"/>
      <c r="C108" s="86"/>
      <c r="D108" s="86"/>
      <c r="E108" s="86"/>
      <c r="F108" s="86"/>
      <c r="G108" s="86"/>
      <c r="H108" s="86"/>
    </row>
    <row r="109" spans="2:8">
      <c r="B109" s="157"/>
      <c r="C109" s="86"/>
      <c r="D109" s="86"/>
      <c r="E109" s="86"/>
      <c r="F109" s="86"/>
      <c r="G109" s="86"/>
      <c r="H109" s="86"/>
    </row>
    <row r="110" spans="2:8">
      <c r="B110" s="157"/>
      <c r="C110" s="86"/>
      <c r="D110" s="86"/>
      <c r="E110" s="86"/>
      <c r="F110" s="86"/>
      <c r="G110" s="86"/>
      <c r="H110" s="86"/>
    </row>
    <row r="111" spans="2:8">
      <c r="B111" s="157"/>
      <c r="C111" s="86"/>
      <c r="D111" s="86"/>
      <c r="E111" s="86"/>
      <c r="F111" s="86"/>
      <c r="G111" s="86"/>
      <c r="H111" s="86"/>
    </row>
    <row r="112" spans="2:8">
      <c r="B112" s="157"/>
      <c r="C112" s="86"/>
      <c r="D112" s="86"/>
      <c r="E112" s="86"/>
      <c r="F112" s="86"/>
      <c r="G112" s="86"/>
      <c r="H112" s="86"/>
    </row>
    <row r="113" spans="2:8">
      <c r="B113" s="157"/>
      <c r="C113" s="86"/>
      <c r="D113" s="86"/>
      <c r="E113" s="86"/>
      <c r="F113" s="86"/>
      <c r="G113" s="86"/>
      <c r="H113" s="86"/>
    </row>
    <row r="114" spans="2:8">
      <c r="B114" s="157"/>
      <c r="C114" s="86"/>
      <c r="D114" s="86"/>
      <c r="E114" s="86"/>
      <c r="F114" s="86"/>
      <c r="G114" s="86"/>
      <c r="H114" s="86"/>
    </row>
    <row r="115" spans="2:8">
      <c r="B115" s="157"/>
      <c r="C115" s="86"/>
      <c r="D115" s="86"/>
      <c r="E115" s="86"/>
      <c r="F115" s="86"/>
      <c r="G115" s="86"/>
      <c r="H115" s="86"/>
    </row>
    <row r="116" spans="2:8">
      <c r="B116" s="157"/>
      <c r="C116" s="86"/>
      <c r="D116" s="86"/>
      <c r="E116" s="86"/>
      <c r="F116" s="86"/>
      <c r="G116" s="86"/>
      <c r="H116" s="86"/>
    </row>
    <row r="117" spans="2:8">
      <c r="B117" s="157"/>
      <c r="C117" s="86"/>
      <c r="D117" s="86"/>
      <c r="E117" s="86"/>
      <c r="F117" s="86"/>
      <c r="G117" s="86"/>
      <c r="H117" s="86"/>
    </row>
    <row r="118" spans="2:8">
      <c r="B118" s="157"/>
      <c r="C118" s="86"/>
      <c r="D118" s="86"/>
      <c r="E118" s="86"/>
      <c r="F118" s="86"/>
      <c r="G118" s="86"/>
      <c r="H118" s="86"/>
    </row>
    <row r="119" spans="2:8">
      <c r="B119" s="157"/>
      <c r="C119" s="86"/>
      <c r="D119" s="86"/>
      <c r="E119" s="86"/>
      <c r="F119" s="86"/>
      <c r="G119" s="86"/>
      <c r="H119" s="86"/>
    </row>
    <row r="120" spans="2:8">
      <c r="B120" s="158"/>
      <c r="G120" s="86"/>
      <c r="H120" s="86"/>
    </row>
    <row r="121" spans="2:8">
      <c r="B121" s="158"/>
      <c r="G121" s="86"/>
      <c r="H121" s="86"/>
    </row>
    <row r="122" spans="2:8">
      <c r="B122" s="158"/>
      <c r="G122" s="86"/>
      <c r="H122" s="86"/>
    </row>
    <row r="123" spans="2:8">
      <c r="B123" s="158"/>
      <c r="G123" s="86"/>
      <c r="H123" s="86"/>
    </row>
    <row r="124" spans="2:8">
      <c r="B124" s="158"/>
      <c r="G124" s="86"/>
      <c r="H124" s="86"/>
    </row>
    <row r="125" spans="2:8">
      <c r="B125" s="158"/>
      <c r="G125" s="86"/>
      <c r="H125" s="86"/>
    </row>
    <row r="126" spans="2:8">
      <c r="B126" s="158"/>
      <c r="G126" s="86"/>
      <c r="H126" s="86"/>
    </row>
    <row r="127" spans="2:8">
      <c r="B127" s="158"/>
      <c r="G127" s="86"/>
      <c r="H127" s="86"/>
    </row>
    <row r="128" spans="2:8">
      <c r="B128" s="158"/>
      <c r="G128" s="86"/>
      <c r="H128" s="86"/>
    </row>
    <row r="129" spans="2:8">
      <c r="B129" s="158"/>
      <c r="G129" s="86"/>
      <c r="H129" s="86"/>
    </row>
    <row r="130" spans="2:8">
      <c r="B130" s="158"/>
      <c r="G130" s="86"/>
      <c r="H130" s="86"/>
    </row>
    <row r="131" spans="2:8">
      <c r="B131" s="158"/>
      <c r="G131" s="86"/>
      <c r="H131" s="86"/>
    </row>
    <row r="132" spans="2:8">
      <c r="B132" s="158"/>
      <c r="G132" s="86"/>
      <c r="H132" s="86"/>
    </row>
    <row r="133" spans="2:8">
      <c r="B133" s="158"/>
      <c r="G133" s="86"/>
      <c r="H133" s="86"/>
    </row>
    <row r="134" spans="2:8">
      <c r="B134" s="158"/>
      <c r="G134" s="86"/>
      <c r="H134" s="86"/>
    </row>
    <row r="135" spans="2:8">
      <c r="B135" s="158"/>
      <c r="G135" s="86"/>
      <c r="H135" s="86"/>
    </row>
    <row r="136" spans="2:8">
      <c r="B136" s="158"/>
      <c r="G136" s="86"/>
      <c r="H136" s="86"/>
    </row>
    <row r="137" spans="2:8">
      <c r="B137" s="158"/>
      <c r="G137" s="86"/>
      <c r="H137" s="86"/>
    </row>
    <row r="138" spans="2:8">
      <c r="B138" s="157"/>
      <c r="C138" s="86"/>
      <c r="D138" s="86"/>
      <c r="E138" s="86"/>
      <c r="F138" s="86"/>
      <c r="G138" s="86"/>
      <c r="H138" s="86"/>
    </row>
    <row r="139" spans="2:8">
      <c r="B139" s="157"/>
      <c r="C139" s="86"/>
      <c r="D139" s="86"/>
      <c r="E139" s="86"/>
      <c r="F139" s="86"/>
      <c r="G139" s="86"/>
      <c r="H139" s="86"/>
    </row>
    <row r="140" spans="2:8">
      <c r="B140" s="224" t="s">
        <v>43</v>
      </c>
      <c r="C140" s="224"/>
      <c r="D140" s="224"/>
      <c r="E140" s="86"/>
      <c r="F140" s="86"/>
      <c r="G140" s="86"/>
      <c r="H140" s="86"/>
    </row>
    <row r="141" spans="2:8" ht="27.6" customHeight="1">
      <c r="B141" s="13" t="s">
        <v>94</v>
      </c>
      <c r="C141" s="12" t="s">
        <v>148</v>
      </c>
      <c r="D141" s="12" t="s">
        <v>149</v>
      </c>
      <c r="E141" s="86"/>
      <c r="F141" s="86"/>
      <c r="G141" s="86"/>
      <c r="H141" s="86"/>
    </row>
    <row r="142" spans="2:8" ht="15">
      <c r="B142" s="14" t="s">
        <v>35</v>
      </c>
      <c r="C142" s="8">
        <v>74369.25</v>
      </c>
      <c r="D142" s="8">
        <v>56148.75</v>
      </c>
      <c r="E142" s="86"/>
      <c r="F142" s="86"/>
      <c r="G142" s="86"/>
      <c r="H142" s="86"/>
    </row>
    <row r="143" spans="2:8" ht="15">
      <c r="B143" s="14" t="s">
        <v>36</v>
      </c>
      <c r="C143" s="8">
        <v>27211.5</v>
      </c>
      <c r="D143" s="8">
        <v>38547.75</v>
      </c>
      <c r="E143" s="86"/>
      <c r="F143" s="86"/>
      <c r="G143" s="86"/>
      <c r="H143" s="86"/>
    </row>
    <row r="144" spans="2:8" s="86" customFormat="1">
      <c r="B144" s="157"/>
    </row>
    <row r="145" spans="2:2" s="86" customFormat="1">
      <c r="B145" s="157"/>
    </row>
    <row r="146" spans="2:2" s="86" customFormat="1">
      <c r="B146" s="157"/>
    </row>
    <row r="147" spans="2:2" s="86" customFormat="1">
      <c r="B147" s="157"/>
    </row>
    <row r="148" spans="2:2" s="86" customFormat="1">
      <c r="B148" s="157"/>
    </row>
    <row r="149" spans="2:2" s="86" customFormat="1">
      <c r="B149" s="157"/>
    </row>
    <row r="150" spans="2:2" s="86" customFormat="1">
      <c r="B150" s="157"/>
    </row>
    <row r="151" spans="2:2" s="86" customFormat="1">
      <c r="B151" s="157"/>
    </row>
    <row r="152" spans="2:2" s="86" customFormat="1">
      <c r="B152" s="157"/>
    </row>
    <row r="153" spans="2:2" s="86" customFormat="1">
      <c r="B153" s="157"/>
    </row>
    <row r="154" spans="2:2" s="86" customFormat="1">
      <c r="B154" s="157"/>
    </row>
    <row r="155" spans="2:2" s="86" customFormat="1">
      <c r="B155" s="157"/>
    </row>
    <row r="156" spans="2:2" s="86" customFormat="1">
      <c r="B156" s="157"/>
    </row>
    <row r="157" spans="2:2" s="86" customFormat="1">
      <c r="B157" s="157"/>
    </row>
    <row r="158" spans="2:2" s="86" customFormat="1">
      <c r="B158" s="157"/>
    </row>
    <row r="159" spans="2:2" s="86" customFormat="1">
      <c r="B159" s="157"/>
    </row>
    <row r="160" spans="2:2" s="86" customFormat="1">
      <c r="B160" s="157"/>
    </row>
    <row r="161" spans="2:8" s="86" customFormat="1">
      <c r="B161" s="157"/>
    </row>
    <row r="162" spans="2:8" s="86" customFormat="1">
      <c r="B162" s="157"/>
    </row>
    <row r="163" spans="2:8" s="86" customFormat="1">
      <c r="B163" s="157"/>
    </row>
    <row r="164" spans="2:8" s="86" customFormat="1">
      <c r="B164" s="157"/>
    </row>
    <row r="165" spans="2:8" s="86" customFormat="1">
      <c r="B165" s="157"/>
    </row>
    <row r="166" spans="2:8" s="86" customFormat="1">
      <c r="B166" s="157"/>
    </row>
    <row r="167" spans="2:8">
      <c r="B167" s="224" t="s">
        <v>41</v>
      </c>
      <c r="C167" s="224"/>
      <c r="D167" s="224"/>
      <c r="E167" s="86"/>
      <c r="F167" s="86"/>
      <c r="G167" s="86"/>
      <c r="H167" s="86"/>
    </row>
    <row r="168" spans="2:8" ht="30">
      <c r="B168" s="160" t="s">
        <v>93</v>
      </c>
      <c r="C168" s="12" t="s">
        <v>150</v>
      </c>
      <c r="D168" s="12" t="s">
        <v>151</v>
      </c>
      <c r="E168" s="86"/>
      <c r="F168" s="86"/>
      <c r="G168" s="86"/>
      <c r="H168" s="86"/>
    </row>
    <row r="169" spans="2:8" ht="15">
      <c r="B169" s="159" t="s">
        <v>35</v>
      </c>
      <c r="C169" s="8">
        <v>79003</v>
      </c>
      <c r="D169" s="8">
        <v>55899.75</v>
      </c>
      <c r="E169" s="86"/>
      <c r="F169" s="86"/>
      <c r="G169" s="86"/>
      <c r="H169" s="86"/>
    </row>
    <row r="170" spans="2:8" ht="15">
      <c r="B170" s="159" t="s">
        <v>104</v>
      </c>
      <c r="C170" s="8">
        <v>27994.25</v>
      </c>
      <c r="D170" s="8">
        <v>38767.75</v>
      </c>
      <c r="E170" s="86"/>
      <c r="F170" s="86"/>
      <c r="G170" s="86"/>
      <c r="H170" s="86"/>
    </row>
    <row r="171" spans="2:8">
      <c r="B171" s="158"/>
      <c r="G171" s="86"/>
      <c r="H171" s="86"/>
    </row>
    <row r="172" spans="2:8">
      <c r="B172" s="158"/>
      <c r="F172" s="86"/>
      <c r="G172" s="86"/>
      <c r="H172" s="86"/>
    </row>
    <row r="173" spans="2:8">
      <c r="B173" s="158"/>
      <c r="G173" s="86"/>
      <c r="H173" s="86"/>
    </row>
    <row r="174" spans="2:8">
      <c r="B174" s="158"/>
      <c r="F174" s="86"/>
      <c r="G174" s="86"/>
      <c r="H174" s="86"/>
    </row>
    <row r="175" spans="2:8">
      <c r="B175" s="158"/>
      <c r="G175" s="86"/>
      <c r="H175" s="86"/>
    </row>
    <row r="176" spans="2:8">
      <c r="B176" s="158"/>
      <c r="F176" s="86"/>
      <c r="G176" s="86"/>
      <c r="H176" s="86"/>
    </row>
    <row r="177" spans="2:8">
      <c r="B177" s="158"/>
      <c r="G177" s="86"/>
      <c r="H177" s="86"/>
    </row>
    <row r="178" spans="2:8">
      <c r="B178" s="158"/>
      <c r="F178" s="86"/>
      <c r="G178" s="86"/>
      <c r="H178" s="86"/>
    </row>
    <row r="179" spans="2:8">
      <c r="B179" s="158"/>
      <c r="G179" s="86"/>
      <c r="H179" s="86"/>
    </row>
    <row r="180" spans="2:8">
      <c r="B180" s="158"/>
      <c r="F180" s="86"/>
      <c r="G180" s="86"/>
      <c r="H180" s="86"/>
    </row>
    <row r="181" spans="2:8">
      <c r="B181" s="158"/>
      <c r="G181" s="86"/>
      <c r="H181" s="86"/>
    </row>
    <row r="182" spans="2:8">
      <c r="B182" s="158"/>
      <c r="F182" s="86"/>
      <c r="G182" s="86"/>
      <c r="H182" s="86"/>
    </row>
    <row r="183" spans="2:8">
      <c r="B183" s="158"/>
      <c r="G183" s="86"/>
      <c r="H183" s="86"/>
    </row>
    <row r="184" spans="2:8">
      <c r="B184" s="158"/>
      <c r="F184" s="86"/>
      <c r="G184" s="86"/>
      <c r="H184" s="86"/>
    </row>
    <row r="185" spans="2:8">
      <c r="B185" s="158"/>
      <c r="G185" s="86"/>
      <c r="H185" s="86"/>
    </row>
    <row r="186" spans="2:8">
      <c r="B186" s="158"/>
      <c r="F186" s="86"/>
      <c r="G186" s="86"/>
      <c r="H186" s="86"/>
    </row>
    <row r="187" spans="2:8">
      <c r="B187" s="158"/>
      <c r="G187" s="86"/>
      <c r="H187" s="86"/>
    </row>
    <row r="188" spans="2:8">
      <c r="B188" s="158"/>
      <c r="F188" s="86"/>
      <c r="G188" s="86"/>
      <c r="H188" s="86"/>
    </row>
    <row r="189" spans="2:8">
      <c r="B189" s="158"/>
      <c r="G189" s="86"/>
      <c r="H189" s="86"/>
    </row>
    <row r="190" spans="2:8">
      <c r="B190" s="158"/>
      <c r="F190" s="86"/>
      <c r="G190" s="86"/>
      <c r="H190" s="86"/>
    </row>
    <row r="191" spans="2:8" s="86" customFormat="1">
      <c r="B191" s="157"/>
    </row>
    <row r="192" spans="2:8" s="86" customFormat="1">
      <c r="B192" s="157"/>
    </row>
    <row r="193" spans="2:8" s="86" customFormat="1">
      <c r="B193" s="157"/>
    </row>
    <row r="194" spans="2:8" s="86" customFormat="1"/>
    <row r="195" spans="2:8" s="86" customFormat="1"/>
    <row r="196" spans="2:8" s="86" customFormat="1"/>
    <row r="197" spans="2:8" s="86" customFormat="1"/>
    <row r="198" spans="2:8" s="86" customFormat="1"/>
    <row r="199" spans="2:8" s="86" customFormat="1" ht="15">
      <c r="B199" s="209" t="s">
        <v>152</v>
      </c>
      <c r="C199" s="209"/>
      <c r="D199" s="209"/>
      <c r="E199" s="209"/>
      <c r="F199" s="209"/>
    </row>
    <row r="200" spans="2:8" s="86" customFormat="1" ht="15">
      <c r="B200" s="99"/>
      <c r="C200" s="84"/>
      <c r="D200" s="84"/>
      <c r="E200" s="84"/>
      <c r="F200" s="84"/>
    </row>
    <row r="201" spans="2:8" ht="15">
      <c r="B201" s="12" t="s">
        <v>49</v>
      </c>
      <c r="C201" s="15">
        <v>2025</v>
      </c>
      <c r="D201" s="15">
        <v>2026</v>
      </c>
      <c r="E201" s="7" t="s">
        <v>76</v>
      </c>
      <c r="F201" s="7" t="s">
        <v>75</v>
      </c>
      <c r="G201" s="86"/>
      <c r="H201" s="86"/>
    </row>
    <row r="202" spans="2:8" ht="15">
      <c r="B202" s="79" t="s">
        <v>97</v>
      </c>
      <c r="C202" s="18">
        <v>182759.5</v>
      </c>
      <c r="D202" s="8">
        <v>192043.25</v>
      </c>
      <c r="E202" s="18">
        <f>D202-C202</f>
        <v>9283.75</v>
      </c>
      <c r="F202" s="45">
        <f>E202/C202</f>
        <v>5.0797632954784837E-2</v>
      </c>
      <c r="G202" s="86"/>
      <c r="H202" s="86"/>
    </row>
    <row r="203" spans="2:8" ht="15">
      <c r="B203" s="79" t="s">
        <v>98</v>
      </c>
      <c r="C203" s="18">
        <v>183280.25</v>
      </c>
      <c r="D203" s="8">
        <v>200943.75</v>
      </c>
      <c r="E203" s="18">
        <f t="shared" ref="E203:E204" si="5">D203-C203</f>
        <v>17663.5</v>
      </c>
      <c r="F203" s="45">
        <f>E203/C203</f>
        <v>9.6374268367704644E-2</v>
      </c>
      <c r="G203" s="86"/>
      <c r="H203" s="86"/>
    </row>
    <row r="204" spans="2:8" ht="15">
      <c r="B204" s="79" t="s">
        <v>99</v>
      </c>
      <c r="C204" s="18">
        <v>208578</v>
      </c>
      <c r="D204" s="8">
        <v>189364</v>
      </c>
      <c r="E204" s="18">
        <f t="shared" si="5"/>
        <v>-19214</v>
      </c>
      <c r="F204" s="45">
        <f>E204/C204</f>
        <v>-9.211901542828102E-2</v>
      </c>
      <c r="G204" s="86"/>
      <c r="H204" s="86"/>
    </row>
    <row r="205" spans="2:8" ht="15">
      <c r="B205" s="80" t="s">
        <v>100</v>
      </c>
      <c r="C205" s="46">
        <f>SUM(C202:C204)</f>
        <v>574617.75</v>
      </c>
      <c r="D205" s="46">
        <f>SUM(D202:D204)</f>
        <v>582351</v>
      </c>
      <c r="E205" s="46">
        <f>D205-C205</f>
        <v>7733.25</v>
      </c>
      <c r="F205" s="58">
        <f>E205/C205</f>
        <v>1.3458077130405387E-2</v>
      </c>
      <c r="G205" s="86"/>
      <c r="H205" s="86"/>
    </row>
    <row r="206" spans="2:8" ht="15">
      <c r="B206" s="43" t="s">
        <v>61</v>
      </c>
      <c r="C206"/>
      <c r="D206"/>
      <c r="E206"/>
      <c r="F206"/>
      <c r="G206" s="86"/>
      <c r="H206" s="86"/>
    </row>
    <row r="207" spans="2:8">
      <c r="G207" s="86"/>
      <c r="H207" s="86"/>
    </row>
    <row r="208" spans="2:8">
      <c r="G208" s="86"/>
      <c r="H208" s="86"/>
    </row>
    <row r="209" spans="7:8">
      <c r="G209" s="86"/>
      <c r="H209" s="86"/>
    </row>
    <row r="210" spans="7:8">
      <c r="G210" s="86"/>
      <c r="H210" s="86"/>
    </row>
    <row r="211" spans="7:8">
      <c r="G211" s="86"/>
      <c r="H211" s="86"/>
    </row>
    <row r="212" spans="7:8">
      <c r="G212" s="86"/>
      <c r="H212" s="86"/>
    </row>
    <row r="213" spans="7:8">
      <c r="G213" s="86"/>
      <c r="H213" s="86"/>
    </row>
    <row r="214" spans="7:8">
      <c r="G214" s="86"/>
      <c r="H214" s="86"/>
    </row>
    <row r="215" spans="7:8">
      <c r="G215" s="86"/>
      <c r="H215" s="86"/>
    </row>
    <row r="216" spans="7:8">
      <c r="G216" s="86"/>
      <c r="H216" s="86"/>
    </row>
    <row r="217" spans="7:8">
      <c r="G217" s="86"/>
      <c r="H217" s="86"/>
    </row>
    <row r="218" spans="7:8">
      <c r="G218" s="86"/>
      <c r="H218" s="86"/>
    </row>
    <row r="219" spans="7:8">
      <c r="G219" s="86"/>
      <c r="H219" s="86"/>
    </row>
    <row r="220" spans="7:8">
      <c r="G220" s="86"/>
      <c r="H220" s="86"/>
    </row>
    <row r="221" spans="7:8">
      <c r="G221" s="86"/>
      <c r="H221" s="86"/>
    </row>
    <row r="222" spans="7:8">
      <c r="G222" s="86"/>
      <c r="H222" s="86"/>
    </row>
    <row r="223" spans="7:8">
      <c r="G223" s="86"/>
      <c r="H223" s="86"/>
    </row>
    <row r="224" spans="7:8">
      <c r="G224" s="86"/>
      <c r="H224" s="86"/>
    </row>
    <row r="225" spans="7:8">
      <c r="G225" s="86"/>
      <c r="H225" s="86"/>
    </row>
    <row r="226" spans="7:8">
      <c r="G226" s="86"/>
      <c r="H226" s="86"/>
    </row>
    <row r="227" spans="7:8">
      <c r="G227" s="86"/>
      <c r="H227" s="86"/>
    </row>
    <row r="228" spans="7:8">
      <c r="G228" s="86"/>
      <c r="H228" s="86"/>
    </row>
    <row r="229" spans="7:8">
      <c r="G229" s="86"/>
      <c r="H229" s="86"/>
    </row>
    <row r="230" spans="7:8">
      <c r="G230" s="86"/>
      <c r="H230" s="86"/>
    </row>
    <row r="231" spans="7:8">
      <c r="G231" s="86"/>
      <c r="H231" s="86"/>
    </row>
    <row r="232" spans="7:8">
      <c r="G232" s="86"/>
      <c r="H232" s="86"/>
    </row>
    <row r="233" spans="7:8" s="86" customFormat="1"/>
    <row r="234" spans="7:8" s="86" customFormat="1"/>
    <row r="235" spans="7:8" s="86" customFormat="1"/>
    <row r="236" spans="7:8" s="86" customFormat="1"/>
    <row r="237" spans="7:8" s="86" customFormat="1"/>
    <row r="238" spans="7:8" s="86" customFormat="1"/>
    <row r="239" spans="7:8" s="86" customFormat="1"/>
    <row r="240" spans="7:8" s="86" customFormat="1"/>
    <row r="241" s="86" customFormat="1"/>
    <row r="242" s="86" customFormat="1"/>
    <row r="243" s="86" customFormat="1"/>
    <row r="244" s="86" customFormat="1"/>
    <row r="245" s="86" customFormat="1"/>
    <row r="246" s="86" customFormat="1"/>
    <row r="247" s="86" customFormat="1"/>
    <row r="248" s="86" customFormat="1"/>
    <row r="249" s="86" customFormat="1"/>
    <row r="250" s="86" customFormat="1"/>
    <row r="251" s="86" customFormat="1"/>
    <row r="252" s="86" customFormat="1"/>
    <row r="253" s="86" customFormat="1"/>
    <row r="254" s="86" customFormat="1"/>
    <row r="255" s="86" customFormat="1"/>
    <row r="256" s="86" customFormat="1"/>
    <row r="257" spans="7:8" s="86" customFormat="1"/>
    <row r="258" spans="7:8" s="86" customFormat="1"/>
    <row r="259" spans="7:8" s="86" customFormat="1"/>
    <row r="260" spans="7:8" s="86" customFormat="1"/>
    <row r="261" spans="7:8" s="86" customFormat="1"/>
    <row r="262" spans="7:8" s="86" customFormat="1"/>
    <row r="263" spans="7:8" s="86" customFormat="1"/>
    <row r="264" spans="7:8" s="86" customFormat="1"/>
    <row r="265" spans="7:8" s="86" customFormat="1"/>
    <row r="266" spans="7:8" s="86" customFormat="1"/>
    <row r="267" spans="7:8" s="86" customFormat="1"/>
    <row r="268" spans="7:8" s="86" customFormat="1"/>
    <row r="269" spans="7:8">
      <c r="G269" s="86"/>
      <c r="H269" s="86"/>
    </row>
    <row r="270" spans="7:8">
      <c r="G270" s="86"/>
      <c r="H270" s="86"/>
    </row>
    <row r="271" spans="7:8">
      <c r="G271" s="86"/>
      <c r="H271" s="86"/>
    </row>
    <row r="272" spans="7:8">
      <c r="G272" s="86"/>
      <c r="H272" s="86"/>
    </row>
    <row r="273" spans="7:8">
      <c r="G273" s="86"/>
      <c r="H273" s="86"/>
    </row>
    <row r="274" spans="7:8">
      <c r="G274" s="86"/>
      <c r="H274" s="86"/>
    </row>
    <row r="275" spans="7:8">
      <c r="G275" s="86"/>
      <c r="H275" s="86"/>
    </row>
    <row r="276" spans="7:8">
      <c r="G276" s="86"/>
      <c r="H276" s="86"/>
    </row>
    <row r="277" spans="7:8">
      <c r="G277" s="86"/>
      <c r="H277" s="86"/>
    </row>
    <row r="278" spans="7:8">
      <c r="G278" s="86"/>
      <c r="H278" s="86"/>
    </row>
    <row r="279" spans="7:8">
      <c r="G279" s="86"/>
      <c r="H279" s="86"/>
    </row>
    <row r="280" spans="7:8">
      <c r="G280" s="86"/>
      <c r="H280" s="86"/>
    </row>
  </sheetData>
  <mergeCells count="27">
    <mergeCell ref="H11:H12"/>
    <mergeCell ref="B5:B6"/>
    <mergeCell ref="C5:C6"/>
    <mergeCell ref="D5:D6"/>
    <mergeCell ref="E5:E6"/>
    <mergeCell ref="F5:F6"/>
    <mergeCell ref="B167:D167"/>
    <mergeCell ref="B140:D140"/>
    <mergeCell ref="B199:F199"/>
    <mergeCell ref="H5:H6"/>
    <mergeCell ref="B11:B12"/>
    <mergeCell ref="C11:C12"/>
    <mergeCell ref="D11:D12"/>
    <mergeCell ref="E11:E12"/>
    <mergeCell ref="F11:F12"/>
    <mergeCell ref="G5:G6"/>
    <mergeCell ref="B77:F77"/>
    <mergeCell ref="B76:F76"/>
    <mergeCell ref="H17:H18"/>
    <mergeCell ref="B17:B18"/>
    <mergeCell ref="C17:C18"/>
    <mergeCell ref="G11:G12"/>
    <mergeCell ref="D17:D18"/>
    <mergeCell ref="E17:E18"/>
    <mergeCell ref="F17:F18"/>
    <mergeCell ref="G17:G18"/>
    <mergeCell ref="A38:I38"/>
  </mergeCells>
  <pageMargins left="0.7" right="0.7" top="0.75" bottom="0.75" header="0.3" footer="0.3"/>
  <pageSetup scale="72" orientation="landscape" horizontalDpi="4294967293" verticalDpi="0" r:id="rId1"/>
  <rowBreaks count="4" manualBreakCount="4">
    <brk id="34" max="7" man="1"/>
    <brk id="69" max="16383" man="1"/>
    <brk id="117" max="16383" man="1"/>
    <brk id="193" max="16383" man="1"/>
  </rowBreaks>
  <ignoredErrors>
    <ignoredError sqref="C81 C86:D86 C91:D91 C205:D205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3C066-8243-4446-AF5C-455676BB2BAD}">
  <sheetPr>
    <tabColor rgb="FFFF0000"/>
    <pageSetUpPr fitToPage="1"/>
  </sheetPr>
  <dimension ref="A1:M228"/>
  <sheetViews>
    <sheetView topLeftCell="A149" zoomScaleNormal="100" workbookViewId="0">
      <selection activeCell="J62" sqref="J62"/>
    </sheetView>
  </sheetViews>
  <sheetFormatPr baseColWidth="10" defaultRowHeight="15"/>
  <cols>
    <col min="1" max="1" width="13.42578125" style="84" customWidth="1"/>
    <col min="2" max="2" width="25.28515625" customWidth="1"/>
    <col min="3" max="3" width="20.85546875" customWidth="1"/>
    <col min="4" max="4" width="25.85546875" customWidth="1"/>
    <col min="5" max="5" width="18" customWidth="1"/>
    <col min="6" max="6" width="20" customWidth="1"/>
    <col min="7" max="7" width="25.140625" customWidth="1"/>
    <col min="8" max="8" width="20.42578125" style="84" customWidth="1"/>
    <col min="9" max="9" width="15.85546875" style="84" bestFit="1" customWidth="1"/>
    <col min="10" max="10" width="15.7109375" style="84" customWidth="1"/>
    <col min="11" max="11" width="13.7109375" style="84" bestFit="1" customWidth="1"/>
    <col min="12" max="13" width="11.42578125" style="84"/>
  </cols>
  <sheetData>
    <row r="1" spans="2:7" s="84" customFormat="1"/>
    <row r="2" spans="2:7" s="84" customFormat="1"/>
    <row r="3" spans="2:7" s="84" customFormat="1"/>
    <row r="4" spans="2:7" s="84" customFormat="1"/>
    <row r="5" spans="2:7" s="84" customFormat="1"/>
    <row r="6" spans="2:7" s="84" customFormat="1"/>
    <row r="7" spans="2:7" s="84" customFormat="1"/>
    <row r="8" spans="2:7" s="84" customFormat="1">
      <c r="B8" s="209" t="s">
        <v>27</v>
      </c>
      <c r="C8" s="209"/>
      <c r="D8" s="209"/>
      <c r="E8" s="209"/>
      <c r="F8" s="209"/>
      <c r="G8" s="209"/>
    </row>
    <row r="9" spans="2:7" s="84" customFormat="1">
      <c r="B9" s="209" t="s">
        <v>83</v>
      </c>
      <c r="C9" s="209"/>
      <c r="D9" s="209"/>
      <c r="E9" s="209"/>
      <c r="F9" s="209"/>
      <c r="G9" s="209"/>
    </row>
    <row r="10" spans="2:7" s="84" customFormat="1">
      <c r="B10" s="209" t="s">
        <v>164</v>
      </c>
      <c r="C10" s="209"/>
      <c r="D10" s="209"/>
      <c r="E10" s="209"/>
      <c r="F10" s="209"/>
      <c r="G10" s="209"/>
    </row>
    <row r="11" spans="2:7" s="84" customFormat="1">
      <c r="B11" s="209" t="s">
        <v>131</v>
      </c>
      <c r="C11" s="209"/>
      <c r="D11" s="209"/>
      <c r="E11" s="209"/>
      <c r="F11" s="209"/>
      <c r="G11" s="209"/>
    </row>
    <row r="12" spans="2:7" s="84" customFormat="1">
      <c r="B12" s="90"/>
      <c r="C12" s="90"/>
      <c r="D12" s="90"/>
      <c r="E12" s="90"/>
      <c r="F12" s="90"/>
      <c r="G12" s="90"/>
    </row>
    <row r="13" spans="2:7" ht="30">
      <c r="B13" s="183" t="s">
        <v>74</v>
      </c>
      <c r="C13" s="197" t="s">
        <v>186</v>
      </c>
      <c r="D13" s="197" t="s">
        <v>185</v>
      </c>
      <c r="E13" s="197" t="s">
        <v>182</v>
      </c>
      <c r="F13" s="183" t="s">
        <v>184</v>
      </c>
      <c r="G13" s="197" t="s">
        <v>183</v>
      </c>
    </row>
    <row r="14" spans="2:7">
      <c r="B14" s="191" t="s">
        <v>33</v>
      </c>
      <c r="C14" s="196">
        <v>143</v>
      </c>
      <c r="D14" s="196">
        <v>309346</v>
      </c>
      <c r="E14" s="19">
        <f t="shared" ref="E14:E23" si="0">SUM(C14:D14)</f>
        <v>309489</v>
      </c>
      <c r="F14" s="200">
        <v>103422</v>
      </c>
      <c r="G14" s="200">
        <v>183</v>
      </c>
    </row>
    <row r="15" spans="2:7">
      <c r="B15" s="191" t="s">
        <v>80</v>
      </c>
      <c r="C15" s="196">
        <v>168</v>
      </c>
      <c r="D15" s="196">
        <v>456763</v>
      </c>
      <c r="E15" s="19">
        <f t="shared" si="0"/>
        <v>456931</v>
      </c>
      <c r="F15" s="200">
        <v>179426</v>
      </c>
      <c r="G15" s="200">
        <v>444</v>
      </c>
    </row>
    <row r="16" spans="2:7">
      <c r="B16" s="191" t="s">
        <v>8</v>
      </c>
      <c r="C16" s="200">
        <v>100863</v>
      </c>
      <c r="D16" s="200">
        <v>57468</v>
      </c>
      <c r="E16" s="19">
        <f t="shared" si="0"/>
        <v>158331</v>
      </c>
      <c r="F16" s="200">
        <v>54722</v>
      </c>
      <c r="G16" s="200">
        <v>102479</v>
      </c>
    </row>
    <row r="17" spans="2:7">
      <c r="B17" s="191" t="s">
        <v>14</v>
      </c>
      <c r="C17" s="200">
        <v>10</v>
      </c>
      <c r="D17" s="200">
        <v>38388</v>
      </c>
      <c r="E17" s="19">
        <f t="shared" si="0"/>
        <v>38398</v>
      </c>
      <c r="F17" s="200">
        <v>12895</v>
      </c>
      <c r="G17" s="200">
        <v>14</v>
      </c>
    </row>
    <row r="18" spans="2:7">
      <c r="B18" s="192" t="s">
        <v>176</v>
      </c>
      <c r="C18" s="188">
        <v>9275</v>
      </c>
      <c r="D18" s="188">
        <v>27954</v>
      </c>
      <c r="E18" s="19">
        <f t="shared" si="0"/>
        <v>37229</v>
      </c>
      <c r="F18" s="188">
        <v>12225</v>
      </c>
      <c r="G18" s="188">
        <v>8734</v>
      </c>
    </row>
    <row r="19" spans="2:7">
      <c r="B19" s="191" t="s">
        <v>171</v>
      </c>
      <c r="C19" s="200">
        <v>7047</v>
      </c>
      <c r="D19" s="200">
        <v>0</v>
      </c>
      <c r="E19" s="19">
        <f t="shared" si="0"/>
        <v>7047</v>
      </c>
      <c r="F19" s="200">
        <v>4115</v>
      </c>
      <c r="G19" s="200">
        <v>9905</v>
      </c>
    </row>
    <row r="20" spans="2:7">
      <c r="B20" s="192" t="s">
        <v>31</v>
      </c>
      <c r="C20" s="200">
        <v>2475</v>
      </c>
      <c r="D20" s="200">
        <v>33800</v>
      </c>
      <c r="E20" s="19">
        <f t="shared" si="0"/>
        <v>36275</v>
      </c>
      <c r="F20" s="200">
        <v>11943</v>
      </c>
      <c r="G20" s="200">
        <v>2088</v>
      </c>
    </row>
    <row r="21" spans="2:7">
      <c r="B21" s="192" t="s">
        <v>155</v>
      </c>
      <c r="C21" s="200">
        <v>0</v>
      </c>
      <c r="D21" s="200">
        <v>132</v>
      </c>
      <c r="E21" s="19">
        <f t="shared" si="0"/>
        <v>132</v>
      </c>
      <c r="F21" s="200">
        <v>123</v>
      </c>
      <c r="G21" s="200">
        <v>0</v>
      </c>
    </row>
    <row r="22" spans="2:7">
      <c r="B22" s="191" t="s">
        <v>170</v>
      </c>
      <c r="C22" s="200">
        <v>10</v>
      </c>
      <c r="D22" s="18">
        <v>51783</v>
      </c>
      <c r="E22" s="19">
        <f t="shared" si="0"/>
        <v>51793</v>
      </c>
      <c r="F22" s="200">
        <v>19010</v>
      </c>
      <c r="G22" s="200">
        <v>49</v>
      </c>
    </row>
    <row r="23" spans="2:7">
      <c r="B23" s="183" t="s">
        <v>17</v>
      </c>
      <c r="C23" s="46">
        <f>SUM(C14:C22)</f>
        <v>119991</v>
      </c>
      <c r="D23" s="46">
        <f>SUM(D14:D22)</f>
        <v>975634</v>
      </c>
      <c r="E23" s="46">
        <f t="shared" si="0"/>
        <v>1095625</v>
      </c>
      <c r="F23" s="46">
        <f>SUM(F14:F22)</f>
        <v>397881</v>
      </c>
      <c r="G23" s="46">
        <f>SUM(G14:G22)</f>
        <v>123896</v>
      </c>
    </row>
    <row r="24" spans="2:7" s="84" customFormat="1">
      <c r="B24" s="199" t="s">
        <v>61</v>
      </c>
    </row>
    <row r="25" spans="2:7" s="84" customFormat="1">
      <c r="B25" s="227" t="s">
        <v>111</v>
      </c>
      <c r="C25" s="227"/>
      <c r="D25" s="227"/>
      <c r="E25" s="227"/>
      <c r="F25" s="227"/>
      <c r="G25" s="227"/>
    </row>
    <row r="26" spans="2:7" s="84" customFormat="1">
      <c r="B26" s="198"/>
    </row>
    <row r="27" spans="2:7" s="84" customFormat="1">
      <c r="B27" s="198"/>
    </row>
    <row r="28" spans="2:7" s="84" customFormat="1"/>
    <row r="29" spans="2:7" s="84" customFormat="1">
      <c r="B29" s="183" t="s">
        <v>74</v>
      </c>
      <c r="C29" s="197" t="s">
        <v>182</v>
      </c>
    </row>
    <row r="30" spans="2:7" s="84" customFormat="1">
      <c r="B30" s="191" t="s">
        <v>33</v>
      </c>
      <c r="C30" s="19">
        <v>309489</v>
      </c>
    </row>
    <row r="31" spans="2:7" s="84" customFormat="1">
      <c r="B31" s="191" t="s">
        <v>80</v>
      </c>
      <c r="C31" s="19">
        <v>456931</v>
      </c>
    </row>
    <row r="32" spans="2:7" s="84" customFormat="1">
      <c r="B32" s="191" t="s">
        <v>8</v>
      </c>
      <c r="C32" s="19">
        <v>158331</v>
      </c>
    </row>
    <row r="33" spans="2:3" s="84" customFormat="1">
      <c r="B33" s="191" t="s">
        <v>14</v>
      </c>
      <c r="C33" s="19">
        <v>38398</v>
      </c>
    </row>
    <row r="34" spans="2:3" s="84" customFormat="1">
      <c r="B34" s="192" t="s">
        <v>176</v>
      </c>
      <c r="C34" s="19">
        <v>37229</v>
      </c>
    </row>
    <row r="35" spans="2:3" s="84" customFormat="1">
      <c r="B35" s="191" t="s">
        <v>171</v>
      </c>
      <c r="C35" s="19">
        <v>7047</v>
      </c>
    </row>
    <row r="36" spans="2:3" s="84" customFormat="1">
      <c r="B36" s="192" t="s">
        <v>31</v>
      </c>
      <c r="C36" s="19">
        <v>36275</v>
      </c>
    </row>
    <row r="37" spans="2:3" s="84" customFormat="1">
      <c r="B37" s="192" t="s">
        <v>155</v>
      </c>
      <c r="C37" s="19">
        <v>132</v>
      </c>
    </row>
    <row r="38" spans="2:3" s="84" customFormat="1">
      <c r="B38" s="191" t="s">
        <v>170</v>
      </c>
      <c r="C38" s="19">
        <v>51793</v>
      </c>
    </row>
    <row r="39" spans="2:3" s="84" customFormat="1">
      <c r="B39" s="78" t="s">
        <v>17</v>
      </c>
      <c r="C39" s="47">
        <f>SUM(C30:C38)</f>
        <v>1095625</v>
      </c>
    </row>
    <row r="40" spans="2:3" s="84" customFormat="1"/>
    <row r="41" spans="2:3" s="84" customFormat="1"/>
    <row r="42" spans="2:3" s="84" customFormat="1" ht="28.9" customHeight="1">
      <c r="B42" s="226" t="s">
        <v>181</v>
      </c>
      <c r="C42" s="226"/>
    </row>
    <row r="43" spans="2:3" s="84" customFormat="1">
      <c r="B43" s="183" t="s">
        <v>180</v>
      </c>
      <c r="C43" s="183">
        <v>2026</v>
      </c>
    </row>
    <row r="44" spans="2:3" s="84" customFormat="1" ht="20.45" customHeight="1">
      <c r="B44" s="191" t="s">
        <v>33</v>
      </c>
      <c r="C44" s="196">
        <v>78</v>
      </c>
    </row>
    <row r="45" spans="2:3" s="84" customFormat="1" ht="22.15" customHeight="1">
      <c r="B45" s="191" t="s">
        <v>80</v>
      </c>
      <c r="C45" s="120">
        <v>127</v>
      </c>
    </row>
    <row r="46" spans="2:3" s="84" customFormat="1" ht="21.6" customHeight="1">
      <c r="B46" s="191" t="s">
        <v>8</v>
      </c>
      <c r="C46" s="120">
        <v>66</v>
      </c>
    </row>
    <row r="47" spans="2:3" s="84" customFormat="1" ht="30.75" customHeight="1">
      <c r="B47" s="191" t="s">
        <v>14</v>
      </c>
      <c r="C47" s="120">
        <v>19</v>
      </c>
    </row>
    <row r="48" spans="2:3" s="84" customFormat="1" ht="31.9" customHeight="1">
      <c r="B48" s="192" t="s">
        <v>176</v>
      </c>
      <c r="C48" s="120">
        <v>18</v>
      </c>
    </row>
    <row r="49" spans="2:11" s="84" customFormat="1" ht="27.75" customHeight="1">
      <c r="B49" s="191" t="s">
        <v>171</v>
      </c>
      <c r="C49" s="120">
        <v>39</v>
      </c>
    </row>
    <row r="50" spans="2:11" s="84" customFormat="1">
      <c r="B50" s="192" t="s">
        <v>31</v>
      </c>
      <c r="C50" s="120">
        <v>13</v>
      </c>
    </row>
    <row r="51" spans="2:11" s="84" customFormat="1">
      <c r="B51" s="192" t="s">
        <v>155</v>
      </c>
      <c r="C51" s="120">
        <v>1</v>
      </c>
    </row>
    <row r="52" spans="2:11" ht="30" customHeight="1">
      <c r="B52" s="191" t="s">
        <v>170</v>
      </c>
      <c r="C52" s="120">
        <v>19</v>
      </c>
      <c r="D52" s="84"/>
      <c r="E52" s="84"/>
    </row>
    <row r="53" spans="2:11">
      <c r="B53" s="183" t="s">
        <v>17</v>
      </c>
      <c r="C53" s="183">
        <f>SUM(C44:C52)</f>
        <v>380</v>
      </c>
      <c r="D53" s="84"/>
      <c r="E53" s="84"/>
    </row>
    <row r="54" spans="2:11">
      <c r="B54" s="182" t="s">
        <v>61</v>
      </c>
      <c r="C54" s="84"/>
      <c r="D54" s="84"/>
      <c r="E54" s="84"/>
      <c r="F54" s="84"/>
      <c r="G54" s="84"/>
    </row>
    <row r="55" spans="2:11">
      <c r="B55" s="84"/>
      <c r="C55" s="84"/>
      <c r="D55" s="84"/>
      <c r="E55" s="84"/>
      <c r="F55" s="84"/>
      <c r="G55" s="84"/>
    </row>
    <row r="56" spans="2:11">
      <c r="B56" s="84"/>
      <c r="C56" s="84"/>
      <c r="D56" s="84"/>
      <c r="E56" s="84"/>
      <c r="F56" s="84"/>
      <c r="G56" s="84"/>
    </row>
    <row r="57" spans="2:11">
      <c r="B57" s="84"/>
      <c r="C57" s="84"/>
      <c r="D57" s="84"/>
      <c r="E57" s="84"/>
      <c r="F57" s="84"/>
      <c r="G57" s="84"/>
    </row>
    <row r="58" spans="2:11">
      <c r="B58" s="209" t="s">
        <v>27</v>
      </c>
      <c r="C58" s="209"/>
      <c r="D58" s="209"/>
      <c r="E58" s="209"/>
      <c r="F58" s="209"/>
      <c r="G58" s="209"/>
      <c r="H58" s="209"/>
      <c r="I58" s="209"/>
      <c r="J58" s="209"/>
      <c r="K58" s="209"/>
    </row>
    <row r="59" spans="2:11">
      <c r="B59" s="84"/>
      <c r="C59" s="84"/>
      <c r="D59" s="209" t="s">
        <v>83</v>
      </c>
      <c r="E59" s="209"/>
      <c r="F59" s="209"/>
      <c r="G59" s="209"/>
      <c r="H59" s="209"/>
    </row>
    <row r="60" spans="2:11">
      <c r="B60" s="84"/>
      <c r="C60" s="84"/>
      <c r="D60" s="84"/>
      <c r="E60" s="209" t="s">
        <v>164</v>
      </c>
      <c r="F60" s="209"/>
      <c r="G60" s="209"/>
      <c r="H60" s="90"/>
    </row>
    <row r="61" spans="2:11">
      <c r="B61" s="84"/>
      <c r="C61" s="84"/>
      <c r="D61" s="209" t="s">
        <v>179</v>
      </c>
      <c r="E61" s="209"/>
      <c r="F61" s="209"/>
      <c r="G61" s="209"/>
      <c r="H61" s="209"/>
    </row>
    <row r="62" spans="2:11">
      <c r="B62" s="84"/>
      <c r="C62" s="93"/>
      <c r="D62" s="225" t="s">
        <v>132</v>
      </c>
      <c r="E62" s="225"/>
      <c r="F62" s="225"/>
      <c r="G62" s="225"/>
      <c r="H62" s="225"/>
    </row>
    <row r="63" spans="2:11" s="84" customFormat="1">
      <c r="D63" s="195"/>
      <c r="E63" s="194">
        <v>2025</v>
      </c>
      <c r="F63" s="194">
        <v>2026</v>
      </c>
      <c r="G63" s="194" t="s">
        <v>178</v>
      </c>
      <c r="H63" s="194" t="s">
        <v>177</v>
      </c>
    </row>
    <row r="64" spans="2:11" s="84" customFormat="1">
      <c r="B64" s="98"/>
      <c r="D64" s="191" t="s">
        <v>33</v>
      </c>
      <c r="E64" s="18">
        <v>335628</v>
      </c>
      <c r="F64" s="19">
        <v>309489</v>
      </c>
      <c r="G64" s="190">
        <f t="shared" ref="G64:G73" si="1">F64-E64</f>
        <v>-26139</v>
      </c>
      <c r="H64" s="189">
        <f>G64/E64</f>
        <v>-7.7880868103972253E-2</v>
      </c>
    </row>
    <row r="65" spans="2:8" s="84" customFormat="1">
      <c r="B65" s="98"/>
      <c r="D65" s="191" t="s">
        <v>80</v>
      </c>
      <c r="E65" s="18">
        <v>32888</v>
      </c>
      <c r="F65" s="19">
        <v>456931</v>
      </c>
      <c r="G65" s="190">
        <f t="shared" si="1"/>
        <v>424043</v>
      </c>
      <c r="H65" s="193">
        <f>G65/E65</f>
        <v>12.89354779858915</v>
      </c>
    </row>
    <row r="66" spans="2:8" s="84" customFormat="1">
      <c r="B66" s="98"/>
      <c r="D66" s="191" t="s">
        <v>8</v>
      </c>
      <c r="E66" s="18">
        <v>413252</v>
      </c>
      <c r="F66" s="19">
        <v>158331</v>
      </c>
      <c r="G66" s="190">
        <f t="shared" si="1"/>
        <v>-254921</v>
      </c>
      <c r="H66" s="189">
        <f>G66/E66</f>
        <v>-0.6168657380968513</v>
      </c>
    </row>
    <row r="67" spans="2:8" s="84" customFormat="1">
      <c r="D67" s="191" t="s">
        <v>14</v>
      </c>
      <c r="E67" s="18">
        <v>173992</v>
      </c>
      <c r="F67" s="19">
        <v>38398</v>
      </c>
      <c r="G67" s="190">
        <f t="shared" si="1"/>
        <v>-135594</v>
      </c>
      <c r="H67" s="189">
        <v>0</v>
      </c>
    </row>
    <row r="68" spans="2:8" s="84" customFormat="1">
      <c r="D68" s="192" t="s">
        <v>176</v>
      </c>
      <c r="E68" s="18">
        <v>6153</v>
      </c>
      <c r="F68" s="19">
        <v>37229</v>
      </c>
      <c r="G68" s="190">
        <f t="shared" si="1"/>
        <v>31076</v>
      </c>
      <c r="H68" s="189">
        <v>1</v>
      </c>
    </row>
    <row r="69" spans="2:8" s="84" customFormat="1">
      <c r="D69" s="191" t="s">
        <v>171</v>
      </c>
      <c r="E69" s="18">
        <v>7474</v>
      </c>
      <c r="F69" s="19">
        <v>7047</v>
      </c>
      <c r="G69" s="190">
        <f t="shared" si="1"/>
        <v>-427</v>
      </c>
      <c r="H69" s="189">
        <f>G69/E69</f>
        <v>-5.7131388814557128E-2</v>
      </c>
    </row>
    <row r="70" spans="2:8" s="84" customFormat="1">
      <c r="D70" s="192" t="s">
        <v>31</v>
      </c>
      <c r="E70" s="18">
        <v>11913</v>
      </c>
      <c r="F70" s="19">
        <v>36275</v>
      </c>
      <c r="G70" s="190">
        <f t="shared" si="1"/>
        <v>24362</v>
      </c>
      <c r="H70" s="189">
        <v>0</v>
      </c>
    </row>
    <row r="71" spans="2:8" s="84" customFormat="1">
      <c r="D71" s="192" t="s">
        <v>155</v>
      </c>
      <c r="E71" s="18">
        <v>0</v>
      </c>
      <c r="F71" s="19">
        <v>132</v>
      </c>
      <c r="G71" s="190">
        <f t="shared" si="1"/>
        <v>132</v>
      </c>
      <c r="H71" s="189">
        <v>1</v>
      </c>
    </row>
    <row r="72" spans="2:8" s="84" customFormat="1">
      <c r="D72" s="191" t="s">
        <v>170</v>
      </c>
      <c r="E72" s="18">
        <v>22843</v>
      </c>
      <c r="F72" s="19">
        <v>51793</v>
      </c>
      <c r="G72" s="190">
        <f t="shared" si="1"/>
        <v>28950</v>
      </c>
      <c r="H72" s="189">
        <v>1</v>
      </c>
    </row>
    <row r="73" spans="2:8" s="84" customFormat="1">
      <c r="D73" s="183" t="s">
        <v>17</v>
      </c>
      <c r="E73" s="46">
        <f>SUM(E64:E72)</f>
        <v>1004143</v>
      </c>
      <c r="F73" s="46">
        <f>SUM(F64:F72)</f>
        <v>1095625</v>
      </c>
      <c r="G73" s="46">
        <f t="shared" si="1"/>
        <v>91482</v>
      </c>
      <c r="H73" s="58">
        <f>G73/E73</f>
        <v>9.1104553833467938E-2</v>
      </c>
    </row>
    <row r="74" spans="2:8" ht="39" customHeight="1">
      <c r="B74" s="84"/>
      <c r="C74" s="84"/>
      <c r="D74" s="180" t="s">
        <v>61</v>
      </c>
      <c r="E74" s="84"/>
      <c r="F74" s="84"/>
      <c r="G74" s="84"/>
    </row>
    <row r="75" spans="2:8">
      <c r="B75" s="84"/>
    </row>
    <row r="76" spans="2:8">
      <c r="B76" s="84"/>
    </row>
    <row r="77" spans="2:8">
      <c r="B77" s="84"/>
    </row>
    <row r="78" spans="2:8">
      <c r="B78" s="84"/>
    </row>
    <row r="79" spans="2:8">
      <c r="B79" s="84"/>
    </row>
    <row r="80" spans="2:8">
      <c r="B80" s="84"/>
    </row>
    <row r="81" spans="2:2">
      <c r="B81" s="84"/>
    </row>
    <row r="82" spans="2:2">
      <c r="B82" s="84"/>
    </row>
    <row r="83" spans="2:2">
      <c r="B83" s="84"/>
    </row>
    <row r="84" spans="2:2" s="84" customFormat="1"/>
    <row r="85" spans="2:2" s="84" customFormat="1"/>
    <row r="86" spans="2:2" s="84" customFormat="1" ht="4.9000000000000004" customHeight="1"/>
    <row r="87" spans="2:2" s="84" customFormat="1"/>
    <row r="88" spans="2:2" s="84" customFormat="1"/>
    <row r="101" spans="2:12" s="84" customFormat="1"/>
    <row r="102" spans="2:12" s="84" customFormat="1"/>
    <row r="103" spans="2:12" s="84" customFormat="1"/>
    <row r="104" spans="2:12" s="84" customFormat="1"/>
    <row r="105" spans="2:12" s="84" customFormat="1"/>
    <row r="106" spans="2:12" s="84" customFormat="1"/>
    <row r="107" spans="2:12" s="84" customFormat="1"/>
    <row r="108" spans="2:12" s="84" customFormat="1"/>
    <row r="109" spans="2:12" s="84" customFormat="1"/>
    <row r="110" spans="2:12" s="84" customFormat="1"/>
    <row r="111" spans="2:12" s="84" customFormat="1"/>
    <row r="112" spans="2:12" s="84" customFormat="1">
      <c r="B112" s="209" t="s">
        <v>27</v>
      </c>
      <c r="C112" s="209"/>
      <c r="D112" s="209"/>
      <c r="E112" s="209"/>
      <c r="F112" s="209"/>
      <c r="G112" s="209"/>
      <c r="H112" s="209"/>
      <c r="I112" s="209"/>
      <c r="J112" s="209"/>
      <c r="K112" s="209"/>
      <c r="L112" s="209"/>
    </row>
    <row r="113" spans="1:12" s="84" customFormat="1">
      <c r="B113" s="209" t="s">
        <v>83</v>
      </c>
      <c r="C113" s="209"/>
      <c r="D113" s="209"/>
      <c r="E113" s="209"/>
      <c r="F113" s="209"/>
      <c r="G113" s="209"/>
      <c r="H113" s="209"/>
      <c r="I113" s="209"/>
      <c r="J113" s="209"/>
      <c r="K113" s="209"/>
      <c r="L113" s="209"/>
    </row>
    <row r="114" spans="1:12" s="84" customFormat="1">
      <c r="B114" s="209" t="s">
        <v>175</v>
      </c>
      <c r="C114" s="209"/>
      <c r="D114" s="209"/>
      <c r="E114" s="209"/>
      <c r="F114" s="209"/>
      <c r="G114" s="209"/>
      <c r="H114" s="209"/>
      <c r="I114" s="209"/>
      <c r="J114" s="209"/>
      <c r="K114" s="209"/>
      <c r="L114" s="209"/>
    </row>
    <row r="115" spans="1:12" s="84" customFormat="1">
      <c r="B115" s="209" t="s">
        <v>133</v>
      </c>
      <c r="C115" s="209"/>
      <c r="D115" s="209"/>
      <c r="E115" s="209"/>
      <c r="F115" s="209"/>
      <c r="G115" s="209"/>
      <c r="H115" s="209"/>
      <c r="I115" s="209"/>
      <c r="J115" s="209"/>
      <c r="K115" s="209"/>
      <c r="L115" s="209"/>
    </row>
    <row r="116" spans="1:12" ht="48" customHeight="1">
      <c r="A116" s="7" t="s">
        <v>174</v>
      </c>
      <c r="B116" s="7" t="s">
        <v>33</v>
      </c>
      <c r="C116" s="7" t="s">
        <v>5</v>
      </c>
      <c r="D116" s="7" t="s">
        <v>8</v>
      </c>
      <c r="E116" s="122" t="s">
        <v>173</v>
      </c>
      <c r="F116" s="122" t="s">
        <v>172</v>
      </c>
      <c r="G116" s="122" t="s">
        <v>171</v>
      </c>
      <c r="H116" s="122" t="s">
        <v>170</v>
      </c>
      <c r="I116" s="7" t="s">
        <v>80</v>
      </c>
      <c r="J116" s="122" t="s">
        <v>169</v>
      </c>
      <c r="K116" s="7" t="s">
        <v>16</v>
      </c>
    </row>
    <row r="117" spans="1:12">
      <c r="A117" s="187" t="s">
        <v>168</v>
      </c>
      <c r="B117" s="186">
        <v>111083</v>
      </c>
      <c r="C117" s="18">
        <v>0</v>
      </c>
      <c r="D117" s="185">
        <v>62666</v>
      </c>
      <c r="E117" s="18">
        <v>14719</v>
      </c>
      <c r="F117" s="18">
        <v>12338</v>
      </c>
      <c r="G117" s="185">
        <v>2252</v>
      </c>
      <c r="H117" s="185">
        <v>18404</v>
      </c>
      <c r="I117" s="188">
        <v>147055</v>
      </c>
      <c r="J117" s="188">
        <v>12686</v>
      </c>
      <c r="K117" s="184">
        <f>SUM(B117:J117)</f>
        <v>381203</v>
      </c>
    </row>
    <row r="118" spans="1:12">
      <c r="A118" s="187" t="s">
        <v>167</v>
      </c>
      <c r="B118" s="186">
        <v>94647</v>
      </c>
      <c r="C118" s="18">
        <v>132</v>
      </c>
      <c r="D118" s="18">
        <v>53617</v>
      </c>
      <c r="E118" s="18">
        <v>10610</v>
      </c>
      <c r="F118" s="18">
        <v>18648</v>
      </c>
      <c r="G118" s="185">
        <v>1833</v>
      </c>
      <c r="H118" s="185">
        <v>25175</v>
      </c>
      <c r="I118" s="185">
        <v>143735</v>
      </c>
      <c r="J118" s="185">
        <v>15579</v>
      </c>
      <c r="K118" s="184">
        <f>SUM(B118:J118)</f>
        <v>363976</v>
      </c>
    </row>
    <row r="119" spans="1:12">
      <c r="A119" s="187" t="s">
        <v>166</v>
      </c>
      <c r="B119" s="186">
        <v>103759</v>
      </c>
      <c r="C119" s="18">
        <v>0</v>
      </c>
      <c r="D119" s="18">
        <v>42048</v>
      </c>
      <c r="E119" s="18">
        <v>13069</v>
      </c>
      <c r="F119" s="18">
        <v>6243</v>
      </c>
      <c r="G119" s="185">
        <v>2962</v>
      </c>
      <c r="H119" s="185">
        <v>8214</v>
      </c>
      <c r="I119" s="185">
        <v>166141</v>
      </c>
      <c r="J119" s="185">
        <v>8010</v>
      </c>
      <c r="K119" s="184">
        <f>SUM(B119:J119)</f>
        <v>350446</v>
      </c>
    </row>
    <row r="120" spans="1:12">
      <c r="A120" s="183" t="s">
        <v>16</v>
      </c>
      <c r="B120" s="46">
        <f t="shared" ref="B120:K120" si="2">SUM(B117:B119)</f>
        <v>309489</v>
      </c>
      <c r="C120" s="46">
        <f t="shared" si="2"/>
        <v>132</v>
      </c>
      <c r="D120" s="46">
        <f t="shared" si="2"/>
        <v>158331</v>
      </c>
      <c r="E120" s="46">
        <f t="shared" si="2"/>
        <v>38398</v>
      </c>
      <c r="F120" s="46">
        <f t="shared" si="2"/>
        <v>37229</v>
      </c>
      <c r="G120" s="46">
        <f t="shared" si="2"/>
        <v>7047</v>
      </c>
      <c r="H120" s="46">
        <f t="shared" si="2"/>
        <v>51793</v>
      </c>
      <c r="I120" s="46">
        <f t="shared" si="2"/>
        <v>456931</v>
      </c>
      <c r="J120" s="46">
        <f t="shared" si="2"/>
        <v>36275</v>
      </c>
      <c r="K120" s="46">
        <f t="shared" si="2"/>
        <v>1095625</v>
      </c>
    </row>
    <row r="121" spans="1:12" s="84" customFormat="1">
      <c r="A121" s="182" t="s">
        <v>61</v>
      </c>
      <c r="B121" s="93"/>
      <c r="C121" s="93"/>
      <c r="D121" s="93"/>
      <c r="E121" s="93"/>
      <c r="F121" s="93"/>
      <c r="G121" s="93"/>
      <c r="H121" s="93"/>
      <c r="I121" s="93"/>
      <c r="J121" s="93"/>
      <c r="K121" s="93"/>
    </row>
    <row r="122" spans="1:12" s="84" customFormat="1"/>
    <row r="123" spans="1:12" s="84" customFormat="1"/>
    <row r="124" spans="1:12" s="84" customFormat="1"/>
    <row r="125" spans="1:12" s="84" customFormat="1"/>
    <row r="126" spans="1:12" s="84" customFormat="1"/>
    <row r="127" spans="1:12" s="84" customFormat="1"/>
    <row r="128" spans="1:12" s="84" customFormat="1"/>
    <row r="129" s="84" customFormat="1"/>
    <row r="130" s="84" customFormat="1"/>
    <row r="131" s="84" customFormat="1"/>
    <row r="132" s="84" customFormat="1"/>
    <row r="148" spans="2:7" s="84" customFormat="1"/>
    <row r="149" spans="2:7" s="84" customFormat="1"/>
    <row r="150" spans="2:7" s="84" customFormat="1"/>
    <row r="151" spans="2:7" s="84" customFormat="1"/>
    <row r="152" spans="2:7" s="84" customFormat="1"/>
    <row r="153" spans="2:7" s="84" customFormat="1"/>
    <row r="154" spans="2:7" s="84" customFormat="1"/>
    <row r="155" spans="2:7" s="84" customFormat="1">
      <c r="B155" s="209" t="s">
        <v>27</v>
      </c>
      <c r="C155" s="209"/>
      <c r="D155" s="209"/>
      <c r="E155" s="209"/>
      <c r="F155" s="209"/>
    </row>
    <row r="156" spans="2:7" s="84" customFormat="1">
      <c r="B156" s="209" t="s">
        <v>165</v>
      </c>
      <c r="C156" s="209"/>
      <c r="D156" s="209"/>
      <c r="E156" s="209"/>
      <c r="F156" s="209"/>
    </row>
    <row r="157" spans="2:7" s="84" customFormat="1">
      <c r="B157" s="209" t="s">
        <v>164</v>
      </c>
      <c r="C157" s="209"/>
      <c r="D157" s="209"/>
      <c r="E157" s="209"/>
      <c r="F157" s="209"/>
    </row>
    <row r="158" spans="2:7" s="84" customFormat="1">
      <c r="B158" s="209" t="s">
        <v>163</v>
      </c>
      <c r="C158" s="209"/>
      <c r="D158" s="209"/>
      <c r="E158" s="209"/>
      <c r="F158" s="209"/>
    </row>
    <row r="159" spans="2:7" s="84" customFormat="1">
      <c r="B159" s="178"/>
      <c r="C159" s="178"/>
      <c r="D159" s="178"/>
      <c r="E159" s="178"/>
      <c r="F159" s="178"/>
    </row>
    <row r="160" spans="2:7">
      <c r="B160" s="7"/>
      <c r="C160" s="7">
        <v>2024</v>
      </c>
      <c r="D160" s="7">
        <v>2025</v>
      </c>
      <c r="E160" s="7" t="s">
        <v>162</v>
      </c>
      <c r="F160" s="7" t="s">
        <v>161</v>
      </c>
      <c r="G160" s="84"/>
    </row>
    <row r="161" spans="2:7">
      <c r="B161" s="44" t="s">
        <v>160</v>
      </c>
      <c r="C161" s="18">
        <v>81</v>
      </c>
      <c r="D161" s="18">
        <v>78</v>
      </c>
      <c r="E161" s="120">
        <f t="shared" ref="E161:E170" si="3">D161-C161</f>
        <v>-3</v>
      </c>
      <c r="F161" s="45">
        <f>E161/C161</f>
        <v>-3.7037037037037035E-2</v>
      </c>
      <c r="G161" s="84"/>
    </row>
    <row r="162" spans="2:7">
      <c r="B162" s="44" t="s">
        <v>159</v>
      </c>
      <c r="C162" s="18">
        <v>131</v>
      </c>
      <c r="D162" s="18">
        <v>127</v>
      </c>
      <c r="E162" s="120">
        <f t="shared" si="3"/>
        <v>-4</v>
      </c>
      <c r="F162" s="45">
        <f>E162/C162</f>
        <v>-3.0534351145038167E-2</v>
      </c>
      <c r="G162" s="84"/>
    </row>
    <row r="163" spans="2:7">
      <c r="B163" s="44" t="s">
        <v>8</v>
      </c>
      <c r="C163" s="18">
        <v>64</v>
      </c>
      <c r="D163" s="18">
        <v>66</v>
      </c>
      <c r="E163" s="120">
        <f t="shared" si="3"/>
        <v>2</v>
      </c>
      <c r="F163" s="45">
        <f>E163/C163</f>
        <v>3.125E-2</v>
      </c>
      <c r="G163" s="84"/>
    </row>
    <row r="164" spans="2:7">
      <c r="B164" s="44" t="s">
        <v>158</v>
      </c>
      <c r="C164" s="18">
        <v>20</v>
      </c>
      <c r="D164" s="18">
        <v>19</v>
      </c>
      <c r="E164" s="120">
        <f t="shared" si="3"/>
        <v>-1</v>
      </c>
      <c r="F164" s="45">
        <v>0</v>
      </c>
      <c r="G164" s="84"/>
    </row>
    <row r="165" spans="2:7">
      <c r="B165" s="44" t="s">
        <v>157</v>
      </c>
      <c r="C165" s="18">
        <v>11</v>
      </c>
      <c r="D165" s="18">
        <v>18</v>
      </c>
      <c r="E165" s="120">
        <f t="shared" si="3"/>
        <v>7</v>
      </c>
      <c r="F165" s="45">
        <f>E165/C165</f>
        <v>0.63636363636363635</v>
      </c>
      <c r="G165" s="84"/>
    </row>
    <row r="166" spans="2:7">
      <c r="B166" s="44" t="s">
        <v>156</v>
      </c>
      <c r="C166" s="18">
        <v>37</v>
      </c>
      <c r="D166" s="18">
        <v>39</v>
      </c>
      <c r="E166" s="120">
        <f t="shared" si="3"/>
        <v>2</v>
      </c>
      <c r="F166" s="45">
        <f>E166/C166</f>
        <v>5.4054054054054057E-2</v>
      </c>
      <c r="G166" s="84"/>
    </row>
    <row r="167" spans="2:7">
      <c r="B167" s="44" t="s">
        <v>31</v>
      </c>
      <c r="C167" s="18">
        <v>6</v>
      </c>
      <c r="D167" s="18">
        <v>13</v>
      </c>
      <c r="E167" s="120">
        <f t="shared" si="3"/>
        <v>7</v>
      </c>
      <c r="F167" s="45">
        <v>1</v>
      </c>
      <c r="G167" s="84"/>
    </row>
    <row r="168" spans="2:7">
      <c r="B168" s="44" t="s">
        <v>155</v>
      </c>
      <c r="C168" s="18">
        <v>0</v>
      </c>
      <c r="D168" s="18">
        <v>1</v>
      </c>
      <c r="E168" s="120">
        <f t="shared" si="3"/>
        <v>1</v>
      </c>
      <c r="F168" s="45">
        <v>1</v>
      </c>
      <c r="G168" s="84"/>
    </row>
    <row r="169" spans="2:7">
      <c r="B169" s="44" t="s">
        <v>154</v>
      </c>
      <c r="C169" s="18">
        <v>8</v>
      </c>
      <c r="D169" s="181">
        <v>19</v>
      </c>
      <c r="E169" s="120">
        <f t="shared" si="3"/>
        <v>11</v>
      </c>
      <c r="F169" s="45">
        <v>1</v>
      </c>
      <c r="G169" s="84"/>
    </row>
    <row r="170" spans="2:7">
      <c r="B170" s="78" t="s">
        <v>17</v>
      </c>
      <c r="C170" s="47">
        <f>SUM(C161:C169)</f>
        <v>358</v>
      </c>
      <c r="D170" s="78">
        <f>SUM(D161:D169)</f>
        <v>380</v>
      </c>
      <c r="E170" s="78">
        <f t="shared" si="3"/>
        <v>22</v>
      </c>
      <c r="F170" s="48">
        <f>E170/C170</f>
        <v>6.1452513966480445E-2</v>
      </c>
      <c r="G170" s="84"/>
    </row>
    <row r="171" spans="2:7" s="84" customFormat="1">
      <c r="B171" s="180" t="s">
        <v>61</v>
      </c>
    </row>
    <row r="172" spans="2:7" s="84" customFormat="1">
      <c r="B172" s="180"/>
    </row>
    <row r="173" spans="2:7" s="84" customFormat="1">
      <c r="B173" s="180"/>
    </row>
    <row r="174" spans="2:7" s="84" customFormat="1">
      <c r="B174" s="180"/>
    </row>
    <row r="175" spans="2:7" s="84" customFormat="1">
      <c r="B175" s="180"/>
    </row>
    <row r="176" spans="2:7" s="84" customFormat="1">
      <c r="B176" s="98"/>
    </row>
    <row r="177" spans="2:6" s="84" customFormat="1">
      <c r="B177" s="228"/>
      <c r="C177" s="228"/>
      <c r="D177" s="228"/>
      <c r="E177" s="228"/>
      <c r="F177" s="228"/>
    </row>
    <row r="178" spans="2:6" s="84" customFormat="1">
      <c r="B178" s="179"/>
      <c r="C178" s="179"/>
      <c r="D178" s="179"/>
      <c r="E178" s="179"/>
      <c r="F178" s="179"/>
    </row>
    <row r="179" spans="2:6" s="84" customFormat="1">
      <c r="B179" s="179"/>
      <c r="C179" s="179"/>
      <c r="D179" s="179"/>
      <c r="E179" s="179"/>
      <c r="F179" s="179"/>
    </row>
    <row r="180" spans="2:6" s="84" customFormat="1"/>
    <row r="181" spans="2:6" s="84" customFormat="1"/>
    <row r="182" spans="2:6" s="84" customFormat="1"/>
    <row r="183" spans="2:6" s="84" customFormat="1"/>
    <row r="184" spans="2:6" s="84" customFormat="1"/>
    <row r="185" spans="2:6" s="84" customFormat="1"/>
    <row r="186" spans="2:6" s="84" customFormat="1"/>
    <row r="187" spans="2:6" s="84" customFormat="1"/>
    <row r="188" spans="2:6" s="84" customFormat="1"/>
    <row r="189" spans="2:6" s="84" customFormat="1"/>
    <row r="190" spans="2:6" s="84" customFormat="1"/>
    <row r="191" spans="2:6" s="84" customFormat="1"/>
    <row r="192" spans="2:6" s="84" customFormat="1"/>
    <row r="193" s="84" customFormat="1"/>
    <row r="194" s="84" customFormat="1"/>
    <row r="195" s="84" customFormat="1"/>
    <row r="196" s="84" customFormat="1"/>
    <row r="197" s="84" customFormat="1"/>
    <row r="198" s="84" customFormat="1"/>
    <row r="199" s="84" customFormat="1"/>
    <row r="200" s="84" customFormat="1"/>
    <row r="201" s="84" customFormat="1"/>
    <row r="202" s="84" customFormat="1"/>
    <row r="203" s="84" customFormat="1"/>
    <row r="204" s="84" customFormat="1"/>
    <row r="205" s="84" customFormat="1"/>
    <row r="206" s="84" customFormat="1"/>
    <row r="207" s="84" customFormat="1"/>
    <row r="208" s="84" customFormat="1"/>
    <row r="209" s="84" customFormat="1"/>
    <row r="210" s="84" customFormat="1"/>
    <row r="211" s="84" customFormat="1"/>
    <row r="212" s="84" customFormat="1"/>
    <row r="213" s="84" customFormat="1"/>
    <row r="214" s="84" customFormat="1"/>
    <row r="215" s="84" customFormat="1"/>
    <row r="216" s="84" customFormat="1"/>
    <row r="217" s="84" customFormat="1"/>
    <row r="218" s="84" customFormat="1"/>
    <row r="219" s="84" customFormat="1"/>
    <row r="220" s="84" customFormat="1"/>
    <row r="221" s="84" customFormat="1"/>
    <row r="222" s="84" customFormat="1"/>
    <row r="223" s="84" customFormat="1"/>
    <row r="224" s="84" customFormat="1"/>
    <row r="228" spans="4:4">
      <c r="D228" t="s">
        <v>52</v>
      </c>
    </row>
  </sheetData>
  <mergeCells count="20">
    <mergeCell ref="D62:H62"/>
    <mergeCell ref="B112:L112"/>
    <mergeCell ref="B177:F177"/>
    <mergeCell ref="B155:F155"/>
    <mergeCell ref="B156:F156"/>
    <mergeCell ref="B157:F157"/>
    <mergeCell ref="B113:L113"/>
    <mergeCell ref="B114:L114"/>
    <mergeCell ref="B115:L115"/>
    <mergeCell ref="B158:F158"/>
    <mergeCell ref="B42:C42"/>
    <mergeCell ref="D59:H59"/>
    <mergeCell ref="E60:G60"/>
    <mergeCell ref="D61:H61"/>
    <mergeCell ref="B8:G8"/>
    <mergeCell ref="B9:G9"/>
    <mergeCell ref="B10:G10"/>
    <mergeCell ref="B11:G11"/>
    <mergeCell ref="B25:G25"/>
    <mergeCell ref="B58:K58"/>
  </mergeCells>
  <pageMargins left="0.7" right="0.7" top="0.75" bottom="0.75" header="0.3" footer="0.3"/>
  <pageSetup scale="57" fitToHeight="0" orientation="landscape" r:id="rId1"/>
  <rowBreaks count="3" manualBreakCount="3">
    <brk id="56" max="10" man="1"/>
    <brk id="107" max="10" man="1"/>
    <brk id="151" max="10" man="1"/>
  </rowBreaks>
  <ignoredErrors>
    <ignoredError sqref="E23" formula="1"/>
    <ignoredError sqref="C5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827F7-7A40-49F8-B0F6-9A5965293C72}">
  <dimension ref="A1"/>
  <sheetViews>
    <sheetView view="pageBreakPreview" zoomScale="60" zoomScaleNormal="100" workbookViewId="0">
      <selection activeCell="H21" sqref="H21:H22"/>
    </sheetView>
  </sheetViews>
  <sheetFormatPr baseColWidth="10" defaultRowHeight="15"/>
  <sheetData/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Presentación</vt:lpstr>
      <vt:lpstr>EMBARCACIONES </vt:lpstr>
      <vt:lpstr>Representacion porcentual buque</vt:lpstr>
      <vt:lpstr>COMPARATIVO EMB.</vt:lpstr>
      <vt:lpstr>CARGAS G. (2)</vt:lpstr>
      <vt:lpstr>CONTENEDORES TEUS (2)</vt:lpstr>
      <vt:lpstr>PASAJEROS</vt:lpstr>
      <vt:lpstr>Responsables</vt:lpstr>
      <vt:lpstr>'CARGAS G. (2)'!Área_de_impresión</vt:lpstr>
      <vt:lpstr>'COMPARATIVO EMB.'!Área_de_impresión</vt:lpstr>
      <vt:lpstr>'CONTENEDORES TEUS (2)'!Área_de_impresión</vt:lpstr>
      <vt:lpstr>'EMBARCACIONES '!Área_de_impresión</vt:lpstr>
      <vt:lpstr>PASAJEROS!Área_de_impresión</vt:lpstr>
      <vt:lpstr>Presentación!Área_de_impresión</vt:lpstr>
      <vt:lpstr>'Representacion porcentual buque'!Área_de_impresión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CELERKY BENITEZ MEDRANO</dc:creator>
  <cp:lastModifiedBy>MANUEL ANTONIO GUZMAN CUEVAS</cp:lastModifiedBy>
  <cp:lastPrinted>2026-01-19T13:53:32Z</cp:lastPrinted>
  <dcterms:created xsi:type="dcterms:W3CDTF">2023-01-12T15:54:36Z</dcterms:created>
  <dcterms:modified xsi:type="dcterms:W3CDTF">2026-04-20T20:30:11Z</dcterms:modified>
</cp:coreProperties>
</file>