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2026\"/>
    </mc:Choice>
  </mc:AlternateContent>
  <xr:revisionPtr revIDLastSave="0" documentId="13_ncr:1_{C6153B72-520A-4D80-97FA-646E9FF39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" sheetId="2" r:id="rId1"/>
    <sheet name="Presup. Aprobado-Ejec OAI (2)" sheetId="4" r:id="rId2"/>
  </sheets>
  <definedNames>
    <definedName name="_xlnm.Print_Area" localSheetId="0">'INGRESOS Y EGRESOS'!$A$1:$G$653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F10" i="4"/>
  <c r="F80" i="4" s="1"/>
  <c r="G10" i="4"/>
  <c r="G80" i="4" s="1"/>
  <c r="H10" i="4"/>
  <c r="H80" i="4" s="1"/>
  <c r="I10" i="4"/>
  <c r="I80" i="4" s="1"/>
  <c r="J10" i="4"/>
  <c r="J80" i="4" s="1"/>
  <c r="K10" i="4"/>
  <c r="K80" i="4" s="1"/>
  <c r="L10" i="4"/>
  <c r="M10" i="4"/>
  <c r="M80" i="4" s="1"/>
  <c r="N10" i="4"/>
  <c r="O10" i="4"/>
  <c r="O80" i="4" s="1"/>
  <c r="P10" i="4"/>
  <c r="Q10" i="4"/>
  <c r="F11" i="4"/>
  <c r="G11" i="4"/>
  <c r="R11" i="4" s="1"/>
  <c r="R12" i="4"/>
  <c r="R13" i="4"/>
  <c r="R14" i="4"/>
  <c r="F15" i="4"/>
  <c r="R15" i="4"/>
  <c r="D16" i="4"/>
  <c r="D80" i="4" s="1"/>
  <c r="E16" i="4"/>
  <c r="F16" i="4"/>
  <c r="G16" i="4"/>
  <c r="H16" i="4"/>
  <c r="I16" i="4"/>
  <c r="J16" i="4"/>
  <c r="K16" i="4"/>
  <c r="L16" i="4"/>
  <c r="R16" i="4" s="1"/>
  <c r="M16" i="4"/>
  <c r="N16" i="4"/>
  <c r="O16" i="4"/>
  <c r="P16" i="4"/>
  <c r="Q16" i="4"/>
  <c r="R17" i="4"/>
  <c r="R18" i="4"/>
  <c r="R19" i="4"/>
  <c r="R20" i="4"/>
  <c r="R21" i="4"/>
  <c r="R22" i="4"/>
  <c r="R23" i="4"/>
  <c r="R24" i="4"/>
  <c r="R25" i="4"/>
  <c r="D26" i="4"/>
  <c r="E26" i="4"/>
  <c r="F26" i="4"/>
  <c r="R26" i="4" s="1"/>
  <c r="G26" i="4"/>
  <c r="H26" i="4"/>
  <c r="I26" i="4"/>
  <c r="J26" i="4"/>
  <c r="K26" i="4"/>
  <c r="L26" i="4"/>
  <c r="M26" i="4"/>
  <c r="N26" i="4"/>
  <c r="O26" i="4"/>
  <c r="P26" i="4"/>
  <c r="Q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R52" i="4" s="1"/>
  <c r="G52" i="4"/>
  <c r="H52" i="4"/>
  <c r="I52" i="4"/>
  <c r="J52" i="4"/>
  <c r="K52" i="4"/>
  <c r="L52" i="4"/>
  <c r="M52" i="4"/>
  <c r="N52" i="4"/>
  <c r="O52" i="4"/>
  <c r="P52" i="4"/>
  <c r="Q52" i="4"/>
  <c r="R53" i="4"/>
  <c r="R54" i="4"/>
  <c r="R55" i="4"/>
  <c r="R56" i="4"/>
  <c r="R57" i="4"/>
  <c r="R58" i="4"/>
  <c r="R59" i="4"/>
  <c r="R60" i="4"/>
  <c r="R61" i="4"/>
  <c r="D62" i="4"/>
  <c r="E62" i="4"/>
  <c r="E80" i="4" s="1"/>
  <c r="F62" i="4"/>
  <c r="G62" i="4"/>
  <c r="H62" i="4"/>
  <c r="I62" i="4"/>
  <c r="J62" i="4"/>
  <c r="N62" i="4"/>
  <c r="O62" i="4"/>
  <c r="P62" i="4"/>
  <c r="Q62" i="4"/>
  <c r="Q80" i="4" s="1"/>
  <c r="R62" i="4"/>
  <c r="R63" i="4"/>
  <c r="R64" i="4"/>
  <c r="R65" i="4"/>
  <c r="R66" i="4"/>
  <c r="R67" i="4"/>
  <c r="R68" i="4"/>
  <c r="R69" i="4"/>
  <c r="R70" i="4"/>
  <c r="R71" i="4"/>
  <c r="R73" i="4"/>
  <c r="R74" i="4"/>
  <c r="D75" i="4"/>
  <c r="E75" i="4"/>
  <c r="F75" i="4"/>
  <c r="G75" i="4"/>
  <c r="I75" i="4"/>
  <c r="J75" i="4"/>
  <c r="R75" i="4"/>
  <c r="R76" i="4"/>
  <c r="R77" i="4"/>
  <c r="D78" i="4"/>
  <c r="E78" i="4"/>
  <c r="R78" i="4"/>
  <c r="N80" i="4"/>
  <c r="P80" i="4"/>
  <c r="F591" i="2"/>
  <c r="E591" i="2"/>
  <c r="F585" i="2"/>
  <c r="E585" i="2"/>
  <c r="F575" i="2"/>
  <c r="F595" i="2" s="1"/>
  <c r="F567" i="2"/>
  <c r="E567" i="2"/>
  <c r="E546" i="2"/>
  <c r="D546" i="2"/>
  <c r="E540" i="2"/>
  <c r="D540" i="2"/>
  <c r="E530" i="2"/>
  <c r="E550" i="2" s="1"/>
  <c r="E524" i="2"/>
  <c r="D524" i="2"/>
  <c r="E503" i="2"/>
  <c r="E506" i="2" s="1"/>
  <c r="E492" i="2"/>
  <c r="E470" i="2"/>
  <c r="E418" i="2"/>
  <c r="E414" i="2"/>
  <c r="F404" i="2"/>
  <c r="E398" i="2"/>
  <c r="E392" i="2"/>
  <c r="E338" i="2"/>
  <c r="E319" i="2"/>
  <c r="F48" i="2"/>
  <c r="F42" i="2"/>
  <c r="F41" i="2"/>
  <c r="F40" i="2"/>
  <c r="F39" i="2"/>
  <c r="F38" i="2"/>
  <c r="F14" i="2"/>
  <c r="F32" i="2"/>
  <c r="F31" i="2"/>
  <c r="F30" i="2"/>
  <c r="F29" i="2"/>
  <c r="F28" i="2"/>
  <c r="F27" i="2"/>
  <c r="F26" i="2"/>
  <c r="F25" i="2"/>
  <c r="F24" i="2"/>
  <c r="F23" i="2"/>
  <c r="F22" i="2"/>
  <c r="F21" i="2"/>
  <c r="R10" i="4" l="1"/>
  <c r="R80" i="4" s="1"/>
  <c r="L80" i="4"/>
  <c r="D43" i="2"/>
  <c r="F15" i="2"/>
  <c r="F43" i="2" l="1"/>
  <c r="D15" i="2" l="1"/>
  <c r="D33" i="2"/>
  <c r="F33" i="2"/>
  <c r="F59" i="2" l="1"/>
  <c r="D59" i="2"/>
  <c r="E67" i="2" l="1"/>
  <c r="D67" i="2"/>
  <c r="F54" i="2" l="1"/>
  <c r="D54" i="2"/>
  <c r="D49" i="2" l="1"/>
  <c r="C72" i="2" s="1"/>
  <c r="F49" i="2" l="1"/>
  <c r="D72" i="2" s="1"/>
</calcChain>
</file>

<file path=xl/sharedStrings.xml><?xml version="1.0" encoding="utf-8"?>
<sst xmlns="http://schemas.openxmlformats.org/spreadsheetml/2006/main" count="978" uniqueCount="525">
  <si>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</si>
  <si>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</si>
  <si>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</si>
  <si>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</si>
  <si>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</si>
  <si>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</si>
  <si>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</si>
  <si>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</si>
  <si>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</si>
  <si>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</si>
  <si>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</si>
  <si>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</si>
  <si>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</si>
  <si>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</si>
  <si>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</si>
  <si>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</si>
  <si>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</si>
  <si>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</si>
  <si>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</si>
  <si>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</si>
  <si>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</si>
  <si>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</si>
  <si>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</si>
  <si>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</si>
  <si>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</si>
  <si>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</si>
  <si>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</si>
  <si>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</si>
  <si>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</si>
  <si>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</si>
  <si>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</si>
  <si>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</si>
  <si>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</si>
  <si>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CUENTA DÓLAR</t>
  </si>
  <si>
    <t>SUBSIDIO DE MATERNIDAD</t>
  </si>
  <si>
    <t>SUBTOTAL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</si>
  <si>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</si>
  <si>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</si>
  <si>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</si>
  <si>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</si>
  <si>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</si>
  <si>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</si>
  <si>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</si>
  <si>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</si>
  <si>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</si>
  <si>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</si>
  <si>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</si>
  <si>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</si>
  <si>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</si>
  <si>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</si>
  <si>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</si>
  <si>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</si>
  <si>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</si>
  <si>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</si>
  <si>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</si>
  <si>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</si>
  <si>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</si>
  <si>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</si>
  <si>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</si>
  <si>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</si>
  <si>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</si>
  <si>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1.1.01.02.01.02.01</t>
  </si>
  <si>
    <t>SAN PEDRO</t>
  </si>
  <si>
    <t>HAINA ORIENTAL</t>
  </si>
  <si>
    <t>TRANSFERENCIA AUTOMATICA RECIBIDA</t>
  </si>
  <si>
    <t>FEBRERO 2026</t>
  </si>
  <si>
    <t xml:space="preserve">PUERTO PLATA </t>
  </si>
  <si>
    <t>LUPERON</t>
  </si>
  <si>
    <t>CALDERA BANI</t>
  </si>
  <si>
    <t>010376-1</t>
  </si>
  <si>
    <t>010379-1</t>
  </si>
  <si>
    <t>584000-6</t>
  </si>
  <si>
    <t>020431-8</t>
  </si>
  <si>
    <t>040082-1</t>
  </si>
  <si>
    <t>040085-1</t>
  </si>
  <si>
    <t>696759071-6</t>
  </si>
  <si>
    <t>010204-17</t>
  </si>
  <si>
    <t>040371-1</t>
  </si>
  <si>
    <t>040376-1</t>
  </si>
  <si>
    <t>010427-20</t>
  </si>
  <si>
    <t>010430-20</t>
  </si>
  <si>
    <t>030465-8</t>
  </si>
  <si>
    <t>030468-26</t>
  </si>
  <si>
    <t>030127-17</t>
  </si>
  <si>
    <t>23158762-6</t>
  </si>
  <si>
    <t>696758371-6</t>
  </si>
  <si>
    <t>040204-5</t>
  </si>
  <si>
    <t>040207-5</t>
  </si>
  <si>
    <t>010276-20</t>
  </si>
  <si>
    <t>040290-1</t>
  </si>
  <si>
    <t>040293-1</t>
  </si>
  <si>
    <t>651199164-6</t>
  </si>
  <si>
    <t>030132-17</t>
  </si>
  <si>
    <t>060030-8</t>
  </si>
  <si>
    <t>010088-5</t>
  </si>
  <si>
    <t>289733-8</t>
  </si>
  <si>
    <t>651198298-6</t>
  </si>
  <si>
    <t>170013-10</t>
  </si>
  <si>
    <t>120055-5</t>
  </si>
  <si>
    <t>050262-9</t>
  </si>
  <si>
    <t>050265-9</t>
  </si>
  <si>
    <t>050268-9</t>
  </si>
  <si>
    <t>050276-9</t>
  </si>
  <si>
    <t>450073-10</t>
  </si>
  <si>
    <t>020241-1</t>
  </si>
  <si>
    <t>020244-1</t>
  </si>
  <si>
    <t>020247-1</t>
  </si>
  <si>
    <t>040170-26</t>
  </si>
  <si>
    <t>040173-8</t>
  </si>
  <si>
    <t>651199482-6</t>
  </si>
  <si>
    <t>516173-6</t>
  </si>
  <si>
    <t>534882-6</t>
  </si>
  <si>
    <t>120082-5</t>
  </si>
  <si>
    <t>722478866-6</t>
  </si>
  <si>
    <t>722478867-6</t>
  </si>
  <si>
    <t>451598-6</t>
  </si>
  <si>
    <t>040171-1</t>
  </si>
  <si>
    <t>040174-1</t>
  </si>
  <si>
    <t>177775-5</t>
  </si>
  <si>
    <t>929225-6</t>
  </si>
  <si>
    <t>651196777-6</t>
  </si>
  <si>
    <t>917500-10</t>
  </si>
  <si>
    <t>020367-1</t>
  </si>
  <si>
    <t>020370-1</t>
  </si>
  <si>
    <t>020276-6</t>
  </si>
  <si>
    <t>070023-8</t>
  </si>
  <si>
    <t>030393-17</t>
  </si>
  <si>
    <t>020194-5</t>
  </si>
  <si>
    <t>020197-5</t>
  </si>
  <si>
    <t>020200-5</t>
  </si>
  <si>
    <t>050238-9</t>
  </si>
  <si>
    <t>060510-9</t>
  </si>
  <si>
    <t>060513-9</t>
  </si>
  <si>
    <t>060516-9</t>
  </si>
  <si>
    <t>040626-1</t>
  </si>
  <si>
    <t>040629-1</t>
  </si>
  <si>
    <t>040632-1</t>
  </si>
  <si>
    <t>932344-13</t>
  </si>
  <si>
    <t>010039-6</t>
  </si>
  <si>
    <t>010090-20</t>
  </si>
  <si>
    <t>010093-20</t>
  </si>
  <si>
    <t>010096-20</t>
  </si>
  <si>
    <t>010099-20</t>
  </si>
  <si>
    <t>010102-20</t>
  </si>
  <si>
    <t>361244-13</t>
  </si>
  <si>
    <t>040238-1</t>
  </si>
  <si>
    <t>040241-1</t>
  </si>
  <si>
    <t>683687-5</t>
  </si>
  <si>
    <t>23158764-6</t>
  </si>
  <si>
    <t>651197502-6</t>
  </si>
  <si>
    <t>070029-8</t>
  </si>
  <si>
    <t>070032-26</t>
  </si>
  <si>
    <t>070035-26</t>
  </si>
  <si>
    <t>020198-1</t>
  </si>
  <si>
    <t>030257-17</t>
  </si>
  <si>
    <t>050061-10</t>
  </si>
  <si>
    <t>040419-1</t>
  </si>
  <si>
    <t>040422-1</t>
  </si>
  <si>
    <t>130171-1</t>
  </si>
  <si>
    <t>0150061-6</t>
  </si>
  <si>
    <t>120051-5</t>
  </si>
  <si>
    <t>030199-17</t>
  </si>
  <si>
    <t>010080-8</t>
  </si>
  <si>
    <t>080178-9</t>
  </si>
  <si>
    <t>208277-8</t>
  </si>
  <si>
    <t>040364-1</t>
  </si>
  <si>
    <t>040367-1</t>
  </si>
  <si>
    <t>040198-26</t>
  </si>
  <si>
    <t>040201-8</t>
  </si>
  <si>
    <t>338599-21</t>
  </si>
  <si>
    <t>344214-21</t>
  </si>
  <si>
    <t>120031-5</t>
  </si>
  <si>
    <t>034553-1</t>
  </si>
  <si>
    <t>080155-6</t>
  </si>
  <si>
    <t>772201-10</t>
  </si>
  <si>
    <t>040116-10</t>
  </si>
  <si>
    <t>040119-10</t>
  </si>
  <si>
    <t>010199-20</t>
  </si>
  <si>
    <t>060230-8</t>
  </si>
  <si>
    <t>040242-1</t>
  </si>
  <si>
    <t>040245-1</t>
  </si>
  <si>
    <t>807043-21</t>
  </si>
  <si>
    <t>722872311-6</t>
  </si>
  <si>
    <t>040444-1</t>
  </si>
  <si>
    <t>040448-1</t>
  </si>
  <si>
    <t>080437-6</t>
  </si>
  <si>
    <t>120354-5</t>
  </si>
  <si>
    <t>194207-10</t>
  </si>
  <si>
    <t>060131-8</t>
  </si>
  <si>
    <t>060134-10</t>
  </si>
  <si>
    <t>010575-17</t>
  </si>
  <si>
    <t>318612-10</t>
  </si>
  <si>
    <t>010662-8</t>
  </si>
  <si>
    <t>070672-9</t>
  </si>
  <si>
    <t>040742-1</t>
  </si>
  <si>
    <t>040745-1</t>
  </si>
  <si>
    <t>040748-1</t>
  </si>
  <si>
    <t>010491-8</t>
  </si>
  <si>
    <t>170006-10</t>
  </si>
  <si>
    <t>723190772-6</t>
  </si>
  <si>
    <t>010045-17</t>
  </si>
  <si>
    <t>070104-5</t>
  </si>
  <si>
    <t>443188-10</t>
  </si>
  <si>
    <t>040359-1</t>
  </si>
  <si>
    <t>040362-1</t>
  </si>
  <si>
    <t>899089-10</t>
  </si>
  <si>
    <t>723190902-6</t>
  </si>
  <si>
    <t>040325-1</t>
  </si>
  <si>
    <t>010281-12</t>
  </si>
  <si>
    <t>010284-12</t>
  </si>
  <si>
    <t>040519-1</t>
  </si>
  <si>
    <t>040522-1</t>
  </si>
  <si>
    <t>070598-20</t>
  </si>
  <si>
    <t>050259-8</t>
  </si>
  <si>
    <t>050262-26</t>
  </si>
  <si>
    <t>050265-8</t>
  </si>
  <si>
    <t>700598-5</t>
  </si>
  <si>
    <t>723190694-6</t>
  </si>
  <si>
    <t>030164-17</t>
  </si>
  <si>
    <t>010055-5</t>
  </si>
  <si>
    <t>020329-10</t>
  </si>
  <si>
    <t>040399-1</t>
  </si>
  <si>
    <t>040402-1</t>
  </si>
  <si>
    <t>050594-9</t>
  </si>
  <si>
    <t>090525-20</t>
  </si>
  <si>
    <t>842622-21</t>
  </si>
  <si>
    <t>090528-20</t>
  </si>
  <si>
    <t>23158766-6</t>
  </si>
  <si>
    <t>723190130-6</t>
  </si>
  <si>
    <t>040033-8</t>
  </si>
  <si>
    <t>120059-5</t>
  </si>
  <si>
    <t>040036-26</t>
  </si>
  <si>
    <t>040039-8</t>
  </si>
  <si>
    <t>890988-10</t>
  </si>
  <si>
    <t>020402-1</t>
  </si>
  <si>
    <t>020405-1</t>
  </si>
  <si>
    <t>029997-6</t>
  </si>
  <si>
    <t>010313-10</t>
  </si>
  <si>
    <t>010316-10</t>
  </si>
  <si>
    <t>070646-17</t>
  </si>
  <si>
    <t>070649-17</t>
  </si>
  <si>
    <t>694456-9</t>
  </si>
  <si>
    <t>292564-8</t>
  </si>
  <si>
    <t>678926756-6</t>
  </si>
  <si>
    <t>849977-21</t>
  </si>
  <si>
    <t>722873379-6</t>
  </si>
  <si>
    <t>210835-9</t>
  </si>
  <si>
    <t>040373-1</t>
  </si>
  <si>
    <t>040379-1</t>
  </si>
  <si>
    <t>100844-9</t>
  </si>
  <si>
    <t>040599-1</t>
  </si>
  <si>
    <t>040602-1</t>
  </si>
  <si>
    <t>040605-1</t>
  </si>
  <si>
    <t>040442-8</t>
  </si>
  <si>
    <t>706390-10</t>
  </si>
  <si>
    <t>713916-10</t>
  </si>
  <si>
    <t>109449-21</t>
  </si>
  <si>
    <t>115425-21</t>
  </si>
  <si>
    <t>23158767-6</t>
  </si>
  <si>
    <t>723190208-6</t>
  </si>
  <si>
    <t>040400-1</t>
  </si>
  <si>
    <t>040403-1</t>
  </si>
  <si>
    <t>050035-5</t>
  </si>
  <si>
    <t>703802531-6</t>
  </si>
  <si>
    <t>703802616-6</t>
  </si>
  <si>
    <t>703802617-6</t>
  </si>
  <si>
    <t>90705-20</t>
  </si>
  <si>
    <t>327184-6</t>
  </si>
  <si>
    <t>783908-8</t>
  </si>
  <si>
    <t>010468-5</t>
  </si>
  <si>
    <t>70010036-17</t>
  </si>
  <si>
    <t>040075-5</t>
  </si>
  <si>
    <t>669681-10</t>
  </si>
  <si>
    <t>23158769-6</t>
  </si>
  <si>
    <t>722875102-6</t>
  </si>
  <si>
    <t>010007-17</t>
  </si>
  <si>
    <t>010042-5</t>
  </si>
  <si>
    <t>020051-1</t>
  </si>
  <si>
    <t>652858-10</t>
  </si>
  <si>
    <t>020158-5</t>
  </si>
  <si>
    <t>040351-1</t>
  </si>
  <si>
    <t>040355-1</t>
  </si>
  <si>
    <t>050164-9</t>
  </si>
  <si>
    <t>050167-9</t>
  </si>
  <si>
    <t>010414-10</t>
  </si>
  <si>
    <t>60339-20</t>
  </si>
  <si>
    <t>50207-8</t>
  </si>
  <si>
    <t>722874693-6</t>
  </si>
  <si>
    <t>050081-5</t>
  </si>
  <si>
    <t>504118-10</t>
  </si>
  <si>
    <t>100192-9</t>
  </si>
  <si>
    <t>100195-9</t>
  </si>
  <si>
    <t>040345-1</t>
  </si>
  <si>
    <t>040348-1</t>
  </si>
  <si>
    <t>30346-8</t>
  </si>
  <si>
    <t>691864-21</t>
  </si>
  <si>
    <t>723104521-6</t>
  </si>
  <si>
    <t>YOKASTY YAMILL PEÑA DIAZ</t>
  </si>
  <si>
    <t>REPOSICION DE CAJA CHICA</t>
  </si>
  <si>
    <t>150015-8</t>
  </si>
  <si>
    <t>040029-13</t>
  </si>
  <si>
    <t>040032-13</t>
  </si>
  <si>
    <t>020122-3</t>
  </si>
  <si>
    <t>HAINA OCCIDENTAL</t>
  </si>
  <si>
    <t>020281-3</t>
  </si>
  <si>
    <t>040106-3</t>
  </si>
  <si>
    <t>974230-13</t>
  </si>
  <si>
    <t>040141-3</t>
  </si>
  <si>
    <t>020150-3</t>
  </si>
  <si>
    <t>020153-3</t>
  </si>
  <si>
    <t>020513-3</t>
  </si>
  <si>
    <t>020516-3</t>
  </si>
  <si>
    <t>040129-3</t>
  </si>
  <si>
    <t>040158-3</t>
  </si>
  <si>
    <t>238342-13</t>
  </si>
  <si>
    <t>020128-3</t>
  </si>
  <si>
    <t>040296-13</t>
  </si>
  <si>
    <t>040299-13</t>
  </si>
  <si>
    <t>040302-13</t>
  </si>
  <si>
    <t>030111-3</t>
  </si>
  <si>
    <t>515778-13</t>
  </si>
  <si>
    <t>982963-5</t>
  </si>
  <si>
    <t>040633-3</t>
  </si>
  <si>
    <t>040636-3</t>
  </si>
  <si>
    <t>040156-3</t>
  </si>
  <si>
    <t>082229-13</t>
  </si>
  <si>
    <t>020412-3</t>
  </si>
  <si>
    <t>040185-3</t>
  </si>
  <si>
    <t>040284-3</t>
  </si>
  <si>
    <t>020421-3</t>
  </si>
  <si>
    <t>020202-3</t>
  </si>
  <si>
    <t>020204-3</t>
  </si>
  <si>
    <t>020219-3</t>
  </si>
  <si>
    <t>30/04/202</t>
  </si>
  <si>
    <t>040128-13</t>
  </si>
  <si>
    <t>040131-13</t>
  </si>
  <si>
    <t>040134-13</t>
  </si>
  <si>
    <t>010216-17</t>
  </si>
  <si>
    <t>30130-17</t>
  </si>
  <si>
    <t>030135-17</t>
  </si>
  <si>
    <t>030099-17</t>
  </si>
  <si>
    <t>030387-17</t>
  </si>
  <si>
    <t>030390-17</t>
  </si>
  <si>
    <t>030120-17</t>
  </si>
  <si>
    <t>030253-17</t>
  </si>
  <si>
    <t>010048-17</t>
  </si>
  <si>
    <t>030161-17</t>
  </si>
  <si>
    <t>70030907-17</t>
  </si>
  <si>
    <t>70010039-17</t>
  </si>
  <si>
    <t>010004-17</t>
  </si>
  <si>
    <t>010278-12</t>
  </si>
  <si>
    <t>090692-20</t>
  </si>
  <si>
    <t>090695-20</t>
  </si>
  <si>
    <t>090698-20</t>
  </si>
  <si>
    <t>090522-20</t>
  </si>
  <si>
    <t>90501-20</t>
  </si>
  <si>
    <t>200511-1</t>
  </si>
  <si>
    <t>4.3.06.01.99.01</t>
  </si>
  <si>
    <t>PRIMA POSITIVA</t>
  </si>
  <si>
    <t xml:space="preserve">Numero </t>
  </si>
  <si>
    <t>Fecha</t>
  </si>
  <si>
    <t>Beneficiario</t>
  </si>
  <si>
    <t>Concepto</t>
  </si>
  <si>
    <t xml:space="preserve">Cuenta </t>
  </si>
  <si>
    <t>Monto</t>
  </si>
  <si>
    <t>267386</t>
  </si>
  <si>
    <t>267387</t>
  </si>
  <si>
    <t>267388</t>
  </si>
  <si>
    <t>267389</t>
  </si>
  <si>
    <t>267390</t>
  </si>
  <si>
    <t>267391</t>
  </si>
  <si>
    <t>267392</t>
  </si>
  <si>
    <t>267393</t>
  </si>
  <si>
    <t>267394</t>
  </si>
  <si>
    <t>267395</t>
  </si>
  <si>
    <t>267396</t>
  </si>
  <si>
    <t>267397</t>
  </si>
  <si>
    <t>267398</t>
  </si>
  <si>
    <t>267399</t>
  </si>
  <si>
    <t>267400</t>
  </si>
  <si>
    <t>267401</t>
  </si>
  <si>
    <t>267402</t>
  </si>
  <si>
    <t>267403</t>
  </si>
  <si>
    <t>267404</t>
  </si>
  <si>
    <t>267405</t>
  </si>
  <si>
    <t>267406</t>
  </si>
  <si>
    <t>267407</t>
  </si>
  <si>
    <t>267408</t>
  </si>
  <si>
    <t>267409</t>
  </si>
  <si>
    <t>267410</t>
  </si>
  <si>
    <t>267411</t>
  </si>
  <si>
    <t>267412</t>
  </si>
  <si>
    <t>267413</t>
  </si>
  <si>
    <t>4/6/2026</t>
  </si>
  <si>
    <t>4/7/2026</t>
  </si>
  <si>
    <t>4/13/2026</t>
  </si>
  <si>
    <t>4/17/2026</t>
  </si>
  <si>
    <t>4/22/2026</t>
  </si>
  <si>
    <t xml:space="preserve">DOMINGO MOREL </t>
  </si>
  <si>
    <t>DARIO MENDOZA FELIZ</t>
  </si>
  <si>
    <t>RAFAEL ANTONIO ACOSTA RESTITUYO</t>
  </si>
  <si>
    <t>VILMARYS NOLASCO ARIAS</t>
  </si>
  <si>
    <t>LUIS ROSENDO AGUERO TAMAREZ</t>
  </si>
  <si>
    <t>GISELA BAEZ RODRIGUEZ</t>
  </si>
  <si>
    <t>SANTA GARCIA PERALTA</t>
  </si>
  <si>
    <t xml:space="preserve">LUZ KARINA SEPULVEDA MEDINA </t>
  </si>
  <si>
    <t>LUIS RAFAEL DIAZ DE LA CRUZ</t>
  </si>
  <si>
    <t>LUIS JOSE SEPULVEDA LANTIGUA</t>
  </si>
  <si>
    <t>*** ANULADO ***</t>
  </si>
  <si>
    <t>ROSYMER JACQUELINE ARISTY JOA</t>
  </si>
  <si>
    <t>MARIA NAZARET GARCIA</t>
  </si>
  <si>
    <t>EUGUENIO MEREJILDO DUARTE</t>
  </si>
  <si>
    <t>RUTH DEL SOCORRO DUVERGE DE BIDO</t>
  </si>
  <si>
    <t>JAZMIN EVANGELISTA</t>
  </si>
  <si>
    <t>MANUEL FERMIN SANTOS</t>
  </si>
  <si>
    <t>JOSE ENERIO ARIAS TAMAREZ</t>
  </si>
  <si>
    <t>MELVIN VIBERTO OGANDO BALLENILLA</t>
  </si>
  <si>
    <t>BONIFACIA PANIAGUA MORETA</t>
  </si>
  <si>
    <t>HILARY ELIANA NUÑEZ REYNOSO</t>
  </si>
  <si>
    <t>MAYRA CAIRO LEBRON</t>
  </si>
  <si>
    <t>ASOC. DUEÑOS Y CRIADORES DE CABALLOS DE PASO FINO</t>
  </si>
  <si>
    <t>FUNDACION COMUNITARIA DE SOLIDARIADAD ADONAIR INC</t>
  </si>
  <si>
    <t>MARIA MARTINA ORTEGA YNFANTE</t>
  </si>
  <si>
    <t>JEANNINE DIAZ VILLALONA</t>
  </si>
  <si>
    <t>PRESTACIONES LABORALES</t>
  </si>
  <si>
    <t>DONACIONES</t>
  </si>
  <si>
    <t>NOMINA</t>
  </si>
  <si>
    <t>TOTAL DE CHEQUES: 28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</si>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</sst>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sz val="11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2" fillId="5" borderId="0">
      <alignment horizontal="left" vertical="top"/>
    </xf>
    <xf numFmtId="0" fontId="32" fillId="5" borderId="0">
      <alignment horizontal="left" vertical="top"/>
    </xf>
    <xf numFmtId="0" fontId="36" fillId="5" borderId="0">
      <alignment horizontal="left" vertical="top"/>
    </xf>
    <xf numFmtId="0" fontId="38" fillId="5" borderId="0">
      <alignment horizontal="left" vertical="top"/>
    </xf>
    <xf numFmtId="0" fontId="38" fillId="5" borderId="0">
      <alignment horizontal="right" vertical="top"/>
    </xf>
    <xf numFmtId="0" fontId="40" fillId="5" borderId="0">
      <alignment horizontal="left" vertical="top"/>
    </xf>
    <xf numFmtId="0" fontId="41" fillId="5" borderId="0">
      <alignment horizontal="right" vertical="top"/>
    </xf>
    <xf numFmtId="0" fontId="35" fillId="5" borderId="0">
      <alignment horizontal="left" vertical="top"/>
    </xf>
    <xf numFmtId="0" fontId="35" fillId="5" borderId="0">
      <alignment horizontal="left" vertical="top"/>
    </xf>
    <xf numFmtId="0" fontId="42" fillId="5" borderId="0">
      <alignment horizontal="center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33" fillId="5" borderId="0">
      <alignment horizontal="lef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32" fillId="5" borderId="0">
      <alignment horizontal="left" vertical="top"/>
    </xf>
    <xf numFmtId="0" fontId="34" fillId="5" borderId="0">
      <alignment horizontal="left" vertical="top"/>
    </xf>
    <xf numFmtId="0" fontId="35" fillId="6" borderId="0">
      <alignment horizontal="left" vertical="top"/>
    </xf>
    <xf numFmtId="0" fontId="36" fillId="5" borderId="0">
      <alignment horizontal="center" vertical="top"/>
    </xf>
    <xf numFmtId="0" fontId="37" fillId="5" borderId="0">
      <alignment horizontal="center" vertical="top"/>
    </xf>
    <xf numFmtId="0" fontId="38" fillId="5" borderId="0">
      <alignment horizontal="right" vertical="top"/>
    </xf>
    <xf numFmtId="0" fontId="39" fillId="5" borderId="0">
      <alignment horizontal="left" vertical="top"/>
    </xf>
    <xf numFmtId="0" fontId="1" fillId="0" borderId="0"/>
  </cellStyleXfs>
  <cellXfs count="353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43" fontId="12" fillId="0" borderId="0" xfId="1" applyFont="1" applyFill="1" applyBorder="1"/>
    <xf numFmtId="0" fontId="4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4" fontId="16" fillId="2" borderId="0" xfId="0" applyNumberFormat="1" applyFont="1" applyFill="1" applyAlignment="1">
      <alignment horizontal="center"/>
    </xf>
    <xf numFmtId="43" fontId="20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3" fontId="16" fillId="2" borderId="0" xfId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39" fontId="21" fillId="2" borderId="3" xfId="0" applyNumberFormat="1" applyFont="1" applyFill="1" applyBorder="1"/>
    <xf numFmtId="43" fontId="21" fillId="2" borderId="3" xfId="1" applyFont="1" applyFill="1" applyBorder="1"/>
    <xf numFmtId="39" fontId="16" fillId="2" borderId="0" xfId="0" applyNumberFormat="1" applyFont="1" applyFill="1"/>
    <xf numFmtId="43" fontId="20" fillId="2" borderId="0" xfId="1" applyFont="1" applyFill="1" applyBorder="1"/>
    <xf numFmtId="0" fontId="18" fillId="2" borderId="0" xfId="0" applyFont="1" applyFill="1"/>
    <xf numFmtId="0" fontId="3" fillId="0" borderId="0" xfId="0" applyFont="1"/>
    <xf numFmtId="43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14" fillId="2" borderId="0" xfId="0" applyFont="1" applyFill="1"/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21" fillId="2" borderId="11" xfId="1" applyFont="1" applyFill="1" applyBorder="1" applyAlignment="1">
      <alignment horizontal="center" vertical="center" wrapText="1"/>
    </xf>
    <xf numFmtId="39" fontId="21" fillId="2" borderId="0" xfId="0" applyNumberFormat="1" applyFont="1" applyFill="1"/>
    <xf numFmtId="43" fontId="21" fillId="2" borderId="0" xfId="1" applyFont="1" applyFill="1" applyBorder="1"/>
    <xf numFmtId="43" fontId="0" fillId="0" borderId="0" xfId="0" applyNumberFormat="1"/>
    <xf numFmtId="14" fontId="19" fillId="2" borderId="0" xfId="0" applyNumberFormat="1" applyFont="1" applyFill="1" applyAlignment="1">
      <alignment horizontal="right"/>
    </xf>
    <xf numFmtId="43" fontId="21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14" fontId="9" fillId="2" borderId="0" xfId="1" applyNumberFormat="1" applyFont="1" applyFill="1" applyBorder="1" applyAlignment="1">
      <alignment horizontal="right" wrapText="1"/>
    </xf>
    <xf numFmtId="43" fontId="17" fillId="2" borderId="0" xfId="0" applyNumberFormat="1" applyFont="1" applyFill="1"/>
    <xf numFmtId="0" fontId="3" fillId="0" borderId="0" xfId="0" applyFont="1" applyAlignment="1">
      <alignment horizontal="center"/>
    </xf>
    <xf numFmtId="43" fontId="27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9" fontId="28" fillId="2" borderId="0" xfId="1" applyNumberFormat="1" applyFont="1" applyFill="1" applyBorder="1" applyAlignment="1"/>
    <xf numFmtId="0" fontId="29" fillId="2" borderId="0" xfId="0" applyFont="1" applyFill="1" applyAlignment="1">
      <alignment vertical="center"/>
    </xf>
    <xf numFmtId="43" fontId="26" fillId="2" borderId="0" xfId="1" applyFont="1" applyFill="1" applyAlignment="1">
      <alignment vertical="center"/>
    </xf>
    <xf numFmtId="43" fontId="30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8" fillId="2" borderId="0" xfId="0" applyFont="1" applyFill="1"/>
    <xf numFmtId="49" fontId="28" fillId="2" borderId="10" xfId="0" applyNumberFormat="1" applyFon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3" fillId="0" borderId="0" xfId="0" applyFont="1"/>
    <xf numFmtId="0" fontId="29" fillId="2" borderId="0" xfId="0" applyFont="1" applyFill="1" applyAlignment="1">
      <alignment horizontal="center"/>
    </xf>
    <xf numFmtId="0" fontId="29" fillId="2" borderId="0" xfId="0" applyFont="1" applyFill="1"/>
    <xf numFmtId="43" fontId="28" fillId="2" borderId="0" xfId="1" applyFont="1" applyFill="1" applyBorder="1" applyAlignment="1">
      <alignment horizontal="right" vertical="center" wrapText="1"/>
    </xf>
    <xf numFmtId="43" fontId="30" fillId="0" borderId="12" xfId="0" applyNumberFormat="1" applyFont="1" applyBorder="1"/>
    <xf numFmtId="49" fontId="29" fillId="2" borderId="0" xfId="0" applyNumberFormat="1" applyFont="1" applyFill="1" applyAlignment="1">
      <alignment horizontal="center"/>
    </xf>
    <xf numFmtId="43" fontId="29" fillId="2" borderId="0" xfId="1" applyFont="1" applyFill="1"/>
    <xf numFmtId="43" fontId="28" fillId="2" borderId="0" xfId="1" applyFont="1" applyFill="1" applyBorder="1" applyAlignment="1">
      <alignment horizontal="right"/>
    </xf>
    <xf numFmtId="43" fontId="28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6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6" fillId="2" borderId="0" xfId="1" applyNumberFormat="1" applyFont="1" applyFill="1" applyBorder="1" applyAlignment="1">
      <alignment horizontal="center" wrapText="1"/>
    </xf>
    <xf numFmtId="43" fontId="47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8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65" fontId="46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6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wrapText="1"/>
    </xf>
    <xf numFmtId="14" fontId="21" fillId="2" borderId="0" xfId="0" applyNumberFormat="1" applyFont="1" applyFill="1" applyAlignment="1">
      <alignment horizontal="right"/>
    </xf>
    <xf numFmtId="43" fontId="25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30" fillId="0" borderId="12" xfId="0" applyNumberFormat="1" applyFont="1" applyBorder="1"/>
    <xf numFmtId="43" fontId="28" fillId="2" borderId="12" xfId="1" applyFont="1" applyFill="1" applyBorder="1"/>
    <xf numFmtId="4" fontId="28" fillId="7" borderId="12" xfId="0" applyNumberFormat="1" applyFont="1" applyFill="1" applyBorder="1"/>
    <xf numFmtId="0" fontId="28" fillId="2" borderId="6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43" fontId="28" fillId="2" borderId="18" xfId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43" fontId="28" fillId="2" borderId="17" xfId="1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43" fontId="28" fillId="2" borderId="6" xfId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43" fontId="28" fillId="0" borderId="18" xfId="1" applyFont="1" applyFill="1" applyBorder="1" applyAlignment="1">
      <alignment horizontal="center" vertical="center" wrapText="1"/>
    </xf>
    <xf numFmtId="0" fontId="49" fillId="0" borderId="0" xfId="0" applyFont="1"/>
    <xf numFmtId="0" fontId="22" fillId="0" borderId="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3" fontId="22" fillId="0" borderId="17" xfId="1" applyFont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 wrapText="1"/>
    </xf>
    <xf numFmtId="43" fontId="5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22" fillId="0" borderId="0" xfId="0" applyNumberFormat="1" applyFont="1"/>
    <xf numFmtId="0" fontId="21" fillId="2" borderId="3" xfId="0" applyFont="1" applyFill="1" applyBorder="1" applyAlignment="1">
      <alignment horizontal="right"/>
    </xf>
    <xf numFmtId="43" fontId="21" fillId="2" borderId="3" xfId="1" applyFont="1" applyFill="1" applyBorder="1" applyAlignment="1">
      <alignment horizontal="right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43" fontId="22" fillId="0" borderId="23" xfId="1" applyFont="1" applyBorder="1" applyAlignment="1">
      <alignment horizontal="center" vertical="center"/>
    </xf>
    <xf numFmtId="43" fontId="22" fillId="0" borderId="24" xfId="1" applyFont="1" applyBorder="1" applyAlignment="1">
      <alignment horizontal="center" vertical="center"/>
    </xf>
    <xf numFmtId="0" fontId="52" fillId="0" borderId="25" xfId="0" applyFont="1" applyBorder="1" applyAlignment="1">
      <alignment horizontal="center"/>
    </xf>
    <xf numFmtId="0" fontId="52" fillId="0" borderId="21" xfId="0" applyFont="1" applyBorder="1" applyAlignment="1">
      <alignment horizontal="left"/>
    </xf>
    <xf numFmtId="0" fontId="52" fillId="0" borderId="26" xfId="0" applyFont="1" applyBorder="1" applyAlignment="1">
      <alignment horizontal="center"/>
    </xf>
    <xf numFmtId="0" fontId="52" fillId="0" borderId="3" xfId="0" applyFont="1" applyBorder="1" applyAlignment="1">
      <alignment horizontal="left"/>
    </xf>
    <xf numFmtId="0" fontId="52" fillId="0" borderId="3" xfId="0" applyFont="1" applyBorder="1" applyAlignment="1">
      <alignment horizontal="center"/>
    </xf>
    <xf numFmtId="14" fontId="52" fillId="0" borderId="3" xfId="0" applyNumberFormat="1" applyFont="1" applyBorder="1" applyAlignment="1">
      <alignment horizontal="center"/>
    </xf>
    <xf numFmtId="43" fontId="52" fillId="2" borderId="1" xfId="5" applyFont="1" applyFill="1" applyBorder="1" applyAlignment="1">
      <alignment horizontal="center"/>
    </xf>
    <xf numFmtId="43" fontId="52" fillId="0" borderId="23" xfId="5" applyFont="1" applyBorder="1" applyAlignment="1">
      <alignment horizontal="center"/>
    </xf>
    <xf numFmtId="43" fontId="2" fillId="0" borderId="3" xfId="5" applyFont="1" applyFill="1" applyBorder="1" applyAlignment="1">
      <alignment horizontal="right"/>
    </xf>
    <xf numFmtId="43" fontId="45" fillId="0" borderId="1" xfId="5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5" fillId="0" borderId="1" xfId="0" applyNumberFormat="1" applyFont="1" applyBorder="1" applyAlignment="1">
      <alignment horizontal="center"/>
    </xf>
    <xf numFmtId="1" fontId="45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22" fillId="0" borderId="0" xfId="0" applyFont="1"/>
    <xf numFmtId="43" fontId="18" fillId="2" borderId="31" xfId="1" applyFont="1" applyFill="1" applyBorder="1" applyAlignment="1">
      <alignment horizontal="center"/>
    </xf>
    <xf numFmtId="43" fontId="20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3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3" fillId="0" borderId="3" xfId="0" applyNumberFormat="1" applyFont="1" applyBorder="1" applyAlignment="1">
      <alignment horizontal="center"/>
    </xf>
    <xf numFmtId="0" fontId="22" fillId="2" borderId="7" xfId="0" applyFont="1" applyFill="1" applyBorder="1" applyAlignment="1">
      <alignment horizontal="center" wrapText="1"/>
    </xf>
    <xf numFmtId="43" fontId="22" fillId="0" borderId="19" xfId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20" fillId="2" borderId="11" xfId="1" applyFont="1" applyFill="1" applyBorder="1" applyAlignment="1">
      <alignment horizontal="center" vertical="center" wrapText="1"/>
    </xf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43" fontId="7" fillId="0" borderId="3" xfId="5" applyFont="1" applyFill="1" applyBorder="1" applyAlignment="1">
      <alignment horizontal="center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" fontId="7" fillId="0" borderId="2" xfId="0" applyNumberFormat="1" applyFont="1" applyBorder="1"/>
    <xf numFmtId="2" fontId="7" fillId="0" borderId="23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43" fontId="45" fillId="0" borderId="1" xfId="5" applyFont="1" applyFill="1" applyBorder="1" applyAlignment="1">
      <alignment horizontal="right"/>
    </xf>
    <xf numFmtId="0" fontId="55" fillId="0" borderId="1" xfId="0" applyFont="1" applyBorder="1" applyAlignment="1">
      <alignment horizontal="center"/>
    </xf>
    <xf numFmtId="165" fontId="45" fillId="0" borderId="1" xfId="0" applyNumberFormat="1" applyFont="1" applyBorder="1" applyAlignment="1">
      <alignment horizontal="left"/>
    </xf>
    <xf numFmtId="49" fontId="45" fillId="0" borderId="1" xfId="0" applyNumberFormat="1" applyFont="1" applyBorder="1" applyAlignment="1">
      <alignment horizontal="center"/>
    </xf>
    <xf numFmtId="165" fontId="45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5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43" fontId="6" fillId="0" borderId="1" xfId="5" applyFont="1" applyFill="1" applyBorder="1" applyAlignment="1">
      <alignment horizontal="center" wrapText="1"/>
    </xf>
    <xf numFmtId="0" fontId="28" fillId="2" borderId="33" xfId="0" applyFont="1" applyFill="1" applyBorder="1" applyAlignment="1">
      <alignment horizontal="center" vertical="center" wrapText="1"/>
    </xf>
    <xf numFmtId="49" fontId="28" fillId="2" borderId="13" xfId="0" applyNumberFormat="1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43" fontId="28" fillId="2" borderId="34" xfId="1" applyFont="1" applyFill="1" applyBorder="1" applyAlignment="1">
      <alignment horizontal="center" vertical="center" wrapText="1"/>
    </xf>
    <xf numFmtId="43" fontId="2" fillId="2" borderId="1" xfId="5" applyFont="1" applyFill="1" applyBorder="1" applyAlignment="1"/>
    <xf numFmtId="43" fontId="46" fillId="0" borderId="0" xfId="5" applyFont="1"/>
    <xf numFmtId="43" fontId="2" fillId="0" borderId="21" xfId="5" applyFont="1" applyFill="1" applyBorder="1" applyAlignment="1">
      <alignment horizontal="right"/>
    </xf>
    <xf numFmtId="43" fontId="7" fillId="0" borderId="23" xfId="5" applyFont="1" applyFill="1" applyBorder="1" applyAlignment="1">
      <alignment horizontal="center"/>
    </xf>
    <xf numFmtId="2" fontId="7" fillId="0" borderId="13" xfId="0" applyNumberFormat="1" applyFont="1" applyBorder="1"/>
    <xf numFmtId="2" fontId="7" fillId="0" borderId="1" xfId="0" applyNumberFormat="1" applyFont="1" applyBorder="1"/>
    <xf numFmtId="2" fontId="7" fillId="0" borderId="23" xfId="0" applyNumberFormat="1" applyFont="1" applyBorder="1"/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6" fillId="4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25" fillId="3" borderId="9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/>
    </xf>
    <xf numFmtId="14" fontId="21" fillId="2" borderId="0" xfId="0" applyNumberFormat="1" applyFont="1" applyFill="1" applyAlignment="1">
      <alignment horizontal="right"/>
    </xf>
    <xf numFmtId="14" fontId="21" fillId="2" borderId="0" xfId="0" applyNumberFormat="1" applyFont="1" applyFill="1" applyAlignment="1">
      <alignment horizontal="center"/>
    </xf>
    <xf numFmtId="14" fontId="21" fillId="2" borderId="15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8" fillId="2" borderId="0" xfId="0" applyNumberFormat="1" applyFont="1" applyFill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right"/>
    </xf>
    <xf numFmtId="43" fontId="26" fillId="2" borderId="0" xfId="1" applyFont="1" applyFill="1" applyAlignment="1">
      <alignment horizontal="center" vertical="center"/>
    </xf>
    <xf numFmtId="0" fontId="28" fillId="2" borderId="13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43" fontId="30" fillId="2" borderId="0" xfId="1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30" fillId="4" borderId="9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/>
    </xf>
    <xf numFmtId="43" fontId="30" fillId="4" borderId="8" xfId="0" applyNumberFormat="1" applyFont="1" applyFill="1" applyBorder="1" applyAlignment="1">
      <alignment horizontal="left"/>
    </xf>
    <xf numFmtId="43" fontId="30" fillId="4" borderId="7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43" fontId="28" fillId="2" borderId="16" xfId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45" fillId="2" borderId="13" xfId="0" applyFont="1" applyFill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right"/>
    </xf>
    <xf numFmtId="0" fontId="28" fillId="2" borderId="15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1" fillId="2" borderId="0" xfId="0" applyFont="1" applyFill="1" applyAlignment="1">
      <alignment horizontal="center"/>
    </xf>
    <xf numFmtId="0" fontId="43" fillId="2" borderId="13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43" fontId="30" fillId="2" borderId="15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4" fillId="4" borderId="9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20" fillId="2" borderId="0" xfId="0" applyNumberFormat="1" applyFont="1" applyFill="1" applyAlignment="1">
      <alignment horizontal="right"/>
    </xf>
    <xf numFmtId="39" fontId="52" fillId="0" borderId="2" xfId="5" applyNumberFormat="1" applyFont="1" applyBorder="1" applyAlignment="1">
      <alignment horizontal="right" vertical="top"/>
    </xf>
    <xf numFmtId="39" fontId="52" fillId="0" borderId="3" xfId="5" applyNumberFormat="1" applyFont="1" applyBorder="1" applyAlignment="1">
      <alignment horizontal="right" vertical="top"/>
    </xf>
    <xf numFmtId="39" fontId="52" fillId="0" borderId="27" xfId="5" applyNumberFormat="1" applyFont="1" applyBorder="1" applyAlignment="1">
      <alignment horizontal="right"/>
    </xf>
    <xf numFmtId="39" fontId="52" fillId="0" borderId="28" xfId="5" applyNumberFormat="1" applyFont="1" applyBorder="1" applyAlignment="1">
      <alignment horizontal="right"/>
    </xf>
    <xf numFmtId="0" fontId="57" fillId="0" borderId="0" xfId="0" applyFont="1"/>
    <xf numFmtId="169" fontId="49" fillId="0" borderId="0" xfId="0" applyNumberFormat="1" applyFont="1"/>
    <xf numFmtId="0" fontId="49" fillId="0" borderId="0" xfId="0" applyFont="1" applyAlignment="1">
      <alignment horizontal="center" readingOrder="1"/>
    </xf>
    <xf numFmtId="0" fontId="49" fillId="0" borderId="0" xfId="0" applyFont="1" applyAlignment="1">
      <alignment wrapText="1"/>
    </xf>
    <xf numFmtId="0" fontId="18" fillId="0" borderId="0" xfId="0" applyFont="1"/>
    <xf numFmtId="169" fontId="58" fillId="0" borderId="0" xfId="0" applyNumberFormat="1" applyFont="1"/>
    <xf numFmtId="0" fontId="49" fillId="0" borderId="35" xfId="0" applyFont="1" applyBorder="1" applyAlignment="1">
      <alignment vertical="center" wrapText="1"/>
    </xf>
    <xf numFmtId="43" fontId="49" fillId="0" borderId="0" xfId="0" applyNumberFormat="1" applyFont="1"/>
    <xf numFmtId="43" fontId="49" fillId="0" borderId="0" xfId="0" applyNumberFormat="1" applyFont="1" applyAlignment="1">
      <alignment horizontal="center" readingOrder="1"/>
    </xf>
    <xf numFmtId="0" fontId="50" fillId="0" borderId="35" xfId="0" applyFont="1" applyBorder="1" applyAlignment="1">
      <alignment wrapText="1"/>
    </xf>
    <xf numFmtId="169" fontId="57" fillId="0" borderId="0" xfId="0" applyNumberFormat="1" applyFont="1"/>
    <xf numFmtId="43" fontId="49" fillId="0" borderId="0" xfId="1" applyFont="1"/>
    <xf numFmtId="169" fontId="0" fillId="0" borderId="0" xfId="0" applyNumberFormat="1"/>
    <xf numFmtId="169" fontId="59" fillId="8" borderId="0" xfId="1" applyNumberFormat="1" applyFont="1" applyFill="1" applyBorder="1" applyAlignment="1">
      <alignment horizontal="center" readingOrder="1"/>
    </xf>
    <xf numFmtId="169" fontId="59" fillId="8" borderId="36" xfId="1" applyNumberFormat="1" applyFont="1" applyFill="1" applyBorder="1" applyAlignment="1">
      <alignment horizontal="center" readingOrder="1"/>
    </xf>
    <xf numFmtId="0" fontId="52" fillId="8" borderId="36" xfId="0" applyFont="1" applyFill="1" applyBorder="1" applyAlignment="1">
      <alignment vertical="center" wrapText="1"/>
    </xf>
    <xf numFmtId="169" fontId="49" fillId="0" borderId="0" xfId="1" applyNumberFormat="1" applyFont="1"/>
    <xf numFmtId="169" fontId="49" fillId="0" borderId="0" xfId="1" applyNumberFormat="1" applyFont="1" applyAlignment="1">
      <alignment horizontal="center" readingOrder="1"/>
    </xf>
    <xf numFmtId="0" fontId="49" fillId="0" borderId="0" xfId="0" applyFont="1" applyAlignment="1">
      <alignment horizontal="left" wrapText="1"/>
    </xf>
    <xf numFmtId="169" fontId="50" fillId="0" borderId="0" xfId="1" applyNumberFormat="1" applyFont="1" applyAlignment="1">
      <alignment horizontal="center" readingOrder="1"/>
    </xf>
    <xf numFmtId="0" fontId="50" fillId="0" borderId="0" xfId="0" applyFont="1" applyAlignment="1">
      <alignment horizontal="left" wrapText="1"/>
    </xf>
    <xf numFmtId="169" fontId="49" fillId="0" borderId="0" xfId="1" applyNumberFormat="1" applyFont="1" applyBorder="1"/>
    <xf numFmtId="169" fontId="49" fillId="0" borderId="0" xfId="1" applyNumberFormat="1" applyFont="1" applyBorder="1" applyAlignment="1">
      <alignment horizontal="center" readingOrder="1"/>
    </xf>
    <xf numFmtId="169" fontId="50" fillId="0" borderId="0" xfId="1" applyNumberFormat="1" applyFont="1" applyBorder="1"/>
    <xf numFmtId="169" fontId="50" fillId="0" borderId="0" xfId="1" applyNumberFormat="1" applyFont="1" applyBorder="1" applyAlignment="1">
      <alignment horizontal="center" readingOrder="1"/>
    </xf>
    <xf numFmtId="0" fontId="50" fillId="0" borderId="37" xfId="0" applyFont="1" applyBorder="1" applyAlignment="1">
      <alignment horizontal="left" wrapText="1"/>
    </xf>
    <xf numFmtId="169" fontId="49" fillId="0" borderId="0" xfId="0" applyNumberFormat="1" applyFont="1" applyAlignment="1">
      <alignment horizontal="center" readingOrder="1"/>
    </xf>
    <xf numFmtId="169" fontId="50" fillId="0" borderId="0" xfId="0" applyNumberFormat="1" applyFont="1" applyAlignment="1">
      <alignment horizontal="center" readingOrder="1"/>
    </xf>
    <xf numFmtId="169" fontId="50" fillId="0" borderId="0" xfId="0" applyNumberFormat="1" applyFont="1"/>
    <xf numFmtId="169" fontId="49" fillId="0" borderId="0" xfId="1" applyNumberFormat="1" applyFont="1" applyBorder="1" applyAlignment="1">
      <alignment horizontal="center" vertical="center"/>
    </xf>
    <xf numFmtId="43" fontId="49" fillId="0" borderId="0" xfId="1" applyFont="1" applyBorder="1"/>
    <xf numFmtId="169" fontId="49" fillId="0" borderId="0" xfId="1" applyNumberFormat="1" applyFont="1" applyFill="1" applyBorder="1" applyAlignment="1">
      <alignment horizontal="left" vertical="center" wrapText="1"/>
    </xf>
    <xf numFmtId="43" fontId="50" fillId="0" borderId="0" xfId="1" applyFont="1" applyBorder="1"/>
    <xf numFmtId="170" fontId="56" fillId="0" borderId="0" xfId="0" applyNumberFormat="1" applyFont="1"/>
    <xf numFmtId="170" fontId="50" fillId="0" borderId="0" xfId="0" applyNumberFormat="1" applyFont="1"/>
    <xf numFmtId="170" fontId="50" fillId="0" borderId="0" xfId="0" applyNumberFormat="1" applyFont="1" applyAlignment="1">
      <alignment horizontal="center" readingOrder="1"/>
    </xf>
    <xf numFmtId="0" fontId="60" fillId="9" borderId="0" xfId="0" applyFont="1" applyFill="1" applyAlignment="1">
      <alignment horizontal="center"/>
    </xf>
    <xf numFmtId="0" fontId="60" fillId="9" borderId="38" xfId="0" applyFont="1" applyFill="1" applyBorder="1" applyAlignment="1">
      <alignment horizontal="center"/>
    </xf>
    <xf numFmtId="0" fontId="59" fillId="9" borderId="39" xfId="0" applyFont="1" applyFill="1" applyBorder="1" applyAlignment="1">
      <alignment horizontal="center"/>
    </xf>
    <xf numFmtId="0" fontId="59" fillId="9" borderId="38" xfId="0" applyFont="1" applyFill="1" applyBorder="1" applyAlignment="1">
      <alignment horizontal="center"/>
    </xf>
    <xf numFmtId="169" fontId="59" fillId="9" borderId="39" xfId="0" applyNumberFormat="1" applyFont="1" applyFill="1" applyBorder="1" applyAlignment="1">
      <alignment horizontal="center"/>
    </xf>
    <xf numFmtId="43" fontId="59" fillId="10" borderId="40" xfId="1" applyFont="1" applyFill="1" applyBorder="1" applyAlignment="1">
      <alignment horizontal="center" vertical="center" wrapText="1"/>
    </xf>
    <xf numFmtId="43" fontId="59" fillId="10" borderId="40" xfId="1" applyFont="1" applyFill="1" applyBorder="1" applyAlignment="1">
      <alignment horizontal="center" vertical="center" wrapText="1" readingOrder="1"/>
    </xf>
    <xf numFmtId="0" fontId="59" fillId="10" borderId="41" xfId="0" applyFont="1" applyFill="1" applyBorder="1" applyAlignment="1">
      <alignment horizontal="center" vertical="center" wrapText="1"/>
    </xf>
    <xf numFmtId="0" fontId="60" fillId="9" borderId="0" xfId="0" applyFont="1" applyFill="1" applyAlignment="1">
      <alignment horizontal="center" vertical="center"/>
    </xf>
    <xf numFmtId="0" fontId="60" fillId="9" borderId="42" xfId="0" applyFont="1" applyFill="1" applyBorder="1" applyAlignment="1">
      <alignment horizontal="center" vertical="center"/>
    </xf>
    <xf numFmtId="0" fontId="60" fillId="9" borderId="43" xfId="0" applyFont="1" applyFill="1" applyBorder="1" applyAlignment="1">
      <alignment horizontal="center" vertical="center"/>
    </xf>
    <xf numFmtId="0" fontId="60" fillId="9" borderId="44" xfId="0" applyFont="1" applyFill="1" applyBorder="1" applyAlignment="1">
      <alignment horizontal="center" vertical="center"/>
    </xf>
    <xf numFmtId="43" fontId="59" fillId="10" borderId="41" xfId="1" applyFont="1" applyFill="1" applyBorder="1" applyAlignment="1">
      <alignment horizontal="center" vertical="center" wrapText="1"/>
    </xf>
    <xf numFmtId="43" fontId="59" fillId="10" borderId="41" xfId="1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45" xfId="0" applyFont="1" applyBorder="1" applyAlignment="1">
      <alignment horizontal="center" vertical="top" wrapText="1" readingOrder="1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45" xfId="0" applyFont="1" applyBorder="1" applyAlignment="1">
      <alignment horizontal="center" vertical="center" wrapText="1" readingOrder="1"/>
    </xf>
  </cellXfs>
  <cellStyles count="43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2" xfId="8" xr:uid="{00000000-0005-0000-0000-000009000000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32ACDB-1844-4223-B4F1-46376EA9FBC4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 30 de abril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95251</xdr:colOff>
      <xdr:row>2</xdr:row>
      <xdr:rowOff>28575</xdr:rowOff>
    </xdr:from>
    <xdr:to>
      <xdr:col>1</xdr:col>
      <xdr:colOff>1314450</xdr:colOff>
      <xdr:row>7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A32FF16-03BE-4E42-B425-E520EB14226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409575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692150</xdr:colOff>
      <xdr:row>74</xdr:row>
      <xdr:rowOff>79374</xdr:rowOff>
    </xdr:from>
    <xdr:to>
      <xdr:col>6</xdr:col>
      <xdr:colOff>460375</xdr:colOff>
      <xdr:row>83</xdr:row>
      <xdr:rowOff>165100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4CF70788-2E19-45FE-B99B-624960D02A9B}"/>
            </a:ext>
          </a:extLst>
        </xdr:cNvPr>
        <xdr:cNvSpPr/>
      </xdr:nvSpPr>
      <xdr:spPr>
        <a:xfrm>
          <a:off x="692150" y="13938249"/>
          <a:ext cx="71977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30 de abril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457200</xdr:colOff>
      <xdr:row>75</xdr:row>
      <xdr:rowOff>0</xdr:rowOff>
    </xdr:from>
    <xdr:to>
      <xdr:col>2</xdr:col>
      <xdr:colOff>923924</xdr:colOff>
      <xdr:row>81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A8A70E-2BF0-4234-ADC3-11EE4BAFC4B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90500"/>
          <a:ext cx="1828799" cy="127635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421</xdr:row>
      <xdr:rowOff>57149</xdr:rowOff>
    </xdr:from>
    <xdr:to>
      <xdr:col>6</xdr:col>
      <xdr:colOff>238125</xdr:colOff>
      <xdr:row>431</xdr:row>
      <xdr:rowOff>47625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97204058-243B-4171-ACE9-1354E566C442}"/>
            </a:ext>
          </a:extLst>
        </xdr:cNvPr>
        <xdr:cNvSpPr/>
      </xdr:nvSpPr>
      <xdr:spPr>
        <a:xfrm>
          <a:off x="520700" y="80956149"/>
          <a:ext cx="7877175" cy="195897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30 de abril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469900</xdr:colOff>
      <xdr:row>422</xdr:row>
      <xdr:rowOff>152400</xdr:rowOff>
    </xdr:from>
    <xdr:to>
      <xdr:col>2</xdr:col>
      <xdr:colOff>488950</xdr:colOff>
      <xdr:row>428</xdr:row>
      <xdr:rowOff>203200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8C804C-2051-4707-8323-9ECBF73FD7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81241900"/>
          <a:ext cx="1384300" cy="1225550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507</xdr:row>
      <xdr:rowOff>158750</xdr:rowOff>
    </xdr:from>
    <xdr:to>
      <xdr:col>5</xdr:col>
      <xdr:colOff>190500</xdr:colOff>
      <xdr:row>516</xdr:row>
      <xdr:rowOff>107950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2C59C7D1-DBC9-4EF9-A4F8-C5A21212D5DF}"/>
            </a:ext>
          </a:extLst>
        </xdr:cNvPr>
        <xdr:cNvSpPr/>
      </xdr:nvSpPr>
      <xdr:spPr>
        <a:xfrm>
          <a:off x="904875" y="98250375"/>
          <a:ext cx="6064250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30 de abril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714375</xdr:colOff>
      <xdr:row>509</xdr:row>
      <xdr:rowOff>15875</xdr:rowOff>
    </xdr:from>
    <xdr:to>
      <xdr:col>2</xdr:col>
      <xdr:colOff>733425</xdr:colOff>
      <xdr:row>515</xdr:row>
      <xdr:rowOff>98425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C0E67C-AD7A-4471-AE8B-3D172C5754F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0" y="98520250"/>
          <a:ext cx="1384300" cy="122555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552</xdr:row>
      <xdr:rowOff>0</xdr:rowOff>
    </xdr:from>
    <xdr:to>
      <xdr:col>5</xdr:col>
      <xdr:colOff>434976</xdr:colOff>
      <xdr:row>560</xdr:row>
      <xdr:rowOff>171450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2A63CBAC-36ED-4AB7-A547-200AF614E78D}"/>
            </a:ext>
          </a:extLst>
        </xdr:cNvPr>
        <xdr:cNvSpPr/>
      </xdr:nvSpPr>
      <xdr:spPr>
        <a:xfrm>
          <a:off x="317500" y="107791250"/>
          <a:ext cx="6896101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30 de abril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460375</xdr:colOff>
      <xdr:row>552</xdr:row>
      <xdr:rowOff>174625</xdr:rowOff>
    </xdr:from>
    <xdr:to>
      <xdr:col>2</xdr:col>
      <xdr:colOff>479425</xdr:colOff>
      <xdr:row>559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9563FE0-1BA5-48A0-BF25-D7AB0BAFC6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07965875"/>
          <a:ext cx="1384300" cy="1225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304800</xdr:colOff>
      <xdr:row>598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C0EA13E5-FF5C-7E62-CE22-4DE4D3BE434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181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304800</xdr:colOff>
      <xdr:row>598</xdr:row>
      <xdr:rowOff>114300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A77BF1A2-4ECE-C3B6-44AA-BAAD53CB7F6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181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31750</xdr:colOff>
      <xdr:row>596</xdr:row>
      <xdr:rowOff>142875</xdr:rowOff>
    </xdr:from>
    <xdr:to>
      <xdr:col>6</xdr:col>
      <xdr:colOff>564092</xdr:colOff>
      <xdr:row>604</xdr:row>
      <xdr:rowOff>123523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213047D1-174A-41EA-B5C2-87C1FFC4D71F}"/>
            </a:ext>
          </a:extLst>
        </xdr:cNvPr>
        <xdr:cNvSpPr/>
      </xdr:nvSpPr>
      <xdr:spPr>
        <a:xfrm>
          <a:off x="31750" y="118491000"/>
          <a:ext cx="8850842" cy="1504648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30 de Abril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174625</xdr:colOff>
      <xdr:row>597</xdr:row>
      <xdr:rowOff>95250</xdr:rowOff>
    </xdr:from>
    <xdr:to>
      <xdr:col>2</xdr:col>
      <xdr:colOff>193675</xdr:colOff>
      <xdr:row>603</xdr:row>
      <xdr:rowOff>177800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CB3CDB8-4AFB-469F-B0AE-B512A177A97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18633875"/>
          <a:ext cx="1384300" cy="1225550"/>
        </a:xfrm>
        <a:prstGeom prst="rect">
          <a:avLst/>
        </a:prstGeom>
      </xdr:spPr>
    </xdr:pic>
    <xdr:clientData/>
  </xdr:twoCellAnchor>
  <xdr:twoCellAnchor editAs="oneCell">
    <xdr:from>
      <xdr:col>0</xdr:col>
      <xdr:colOff>587375</xdr:colOff>
      <xdr:row>638</xdr:row>
      <xdr:rowOff>47625</xdr:rowOff>
    </xdr:from>
    <xdr:to>
      <xdr:col>2</xdr:col>
      <xdr:colOff>1047750</xdr:colOff>
      <xdr:row>651</xdr:row>
      <xdr:rowOff>45155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9FBEF3C-608B-4DC0-B754-26B9114C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375" y="126666625"/>
          <a:ext cx="2603500" cy="2474030"/>
        </a:xfrm>
        <a:prstGeom prst="rect">
          <a:avLst/>
        </a:prstGeom>
      </xdr:spPr>
    </xdr:pic>
    <xdr:clientData/>
  </xdr:twoCellAnchor>
  <xdr:twoCellAnchor editAs="oneCell">
    <xdr:from>
      <xdr:col>3</xdr:col>
      <xdr:colOff>1222375</xdr:colOff>
      <xdr:row>639</xdr:row>
      <xdr:rowOff>63500</xdr:rowOff>
    </xdr:from>
    <xdr:to>
      <xdr:col>5</xdr:col>
      <xdr:colOff>1025597</xdr:colOff>
      <xdr:row>649</xdr:row>
      <xdr:rowOff>15875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72E86D5-B9FE-437D-B397-0989439E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750" y="126873000"/>
          <a:ext cx="2946472" cy="185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293754</xdr:colOff>
      <xdr:row>80</xdr:row>
      <xdr:rowOff>176894</xdr:rowOff>
    </xdr:from>
    <xdr:to>
      <xdr:col>12</xdr:col>
      <xdr:colOff>781210</xdr:colOff>
      <xdr:row>82</xdr:row>
      <xdr:rowOff>1596449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8DC88F-95B0-4540-B90E-35AB307D7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4575" y="20301858"/>
          <a:ext cx="4583206" cy="2889127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80</xdr:row>
      <xdr:rowOff>602718</xdr:rowOff>
    </xdr:from>
    <xdr:to>
      <xdr:col>5</xdr:col>
      <xdr:colOff>1002926</xdr:colOff>
      <xdr:row>83</xdr:row>
      <xdr:rowOff>140658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A4356A-5C0E-43D2-83BE-9D7BA009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6929" y="20727682"/>
          <a:ext cx="4527176" cy="261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636"/>
  <sheetViews>
    <sheetView showGridLines="0" tabSelected="1" view="pageBreakPreview" topLeftCell="A608" zoomScale="60" zoomScaleNormal="100" workbookViewId="0">
      <selection activeCell="A636" sqref="A636:D636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1.5703125" customWidth="1"/>
    <col min="5" max="5" width="25.42578125" customWidth="1"/>
    <col min="6" max="6" width="23.140625" customWidth="1"/>
    <col min="7" max="7" width="13.5703125" customWidth="1"/>
    <col min="8" max="8" width="14.5703125" customWidth="1"/>
  </cols>
  <sheetData>
    <row r="4" spans="1:8" x14ac:dyDescent="0.25">
      <c r="A4" s="1"/>
      <c r="B4" s="282"/>
      <c r="C4" s="282"/>
      <c r="D4" s="282"/>
      <c r="E4" s="282"/>
      <c r="F4" s="282"/>
      <c r="G4" s="282"/>
      <c r="H4" s="282"/>
    </row>
    <row r="5" spans="1:8" x14ac:dyDescent="0.25">
      <c r="A5" s="1"/>
      <c r="B5" s="282"/>
      <c r="C5" s="282"/>
      <c r="D5" s="282"/>
      <c r="E5" s="282"/>
      <c r="F5" s="282"/>
      <c r="G5" s="282"/>
      <c r="H5" s="282"/>
    </row>
    <row r="6" spans="1:8" x14ac:dyDescent="0.25">
      <c r="A6" s="1"/>
      <c r="B6" s="282"/>
      <c r="C6" s="282"/>
      <c r="D6" s="282"/>
      <c r="E6" s="282"/>
      <c r="F6" s="282"/>
      <c r="G6" s="282"/>
      <c r="H6" s="282"/>
    </row>
    <row r="7" spans="1:8" x14ac:dyDescent="0.25">
      <c r="A7" s="1"/>
      <c r="B7" s="283"/>
      <c r="C7" s="283"/>
      <c r="D7" s="283"/>
      <c r="E7" s="283"/>
      <c r="F7" s="283"/>
      <c r="G7" s="283"/>
      <c r="H7" s="283"/>
    </row>
    <row r="8" spans="1:8" x14ac:dyDescent="0.25">
      <c r="A8" s="1"/>
      <c r="B8" s="6"/>
      <c r="C8" s="6"/>
      <c r="D8" s="6"/>
      <c r="E8" s="6"/>
      <c r="F8" s="6"/>
      <c r="G8" s="6"/>
      <c r="H8" s="6"/>
    </row>
    <row r="9" spans="1:8" x14ac:dyDescent="0.25">
      <c r="A9" s="1"/>
      <c r="B9" s="6"/>
      <c r="C9" s="6"/>
      <c r="D9" s="6"/>
      <c r="E9" s="6"/>
      <c r="F9" s="6"/>
      <c r="G9" s="6"/>
      <c r="H9" s="6"/>
    </row>
    <row r="10" spans="1:8" ht="18.75" x14ac:dyDescent="0.3">
      <c r="B10" s="268"/>
      <c r="C10" s="268"/>
      <c r="D10" s="268"/>
      <c r="E10" s="268"/>
      <c r="F10" s="268"/>
    </row>
    <row r="11" spans="1:8" ht="18.75" x14ac:dyDescent="0.3">
      <c r="B11" s="10"/>
      <c r="C11" s="10"/>
      <c r="D11" s="10"/>
      <c r="E11" s="10"/>
      <c r="F11" s="10"/>
    </row>
    <row r="12" spans="1:8" ht="19.5" thickBot="1" x14ac:dyDescent="0.35">
      <c r="B12" s="268" t="s">
        <v>16</v>
      </c>
      <c r="C12" s="268"/>
      <c r="D12" s="268"/>
      <c r="E12" s="268"/>
      <c r="F12" s="268"/>
    </row>
    <row r="13" spans="1:8" ht="16.5" thickBot="1" x14ac:dyDescent="0.3">
      <c r="B13" s="124" t="s">
        <v>1</v>
      </c>
      <c r="C13" s="125" t="s">
        <v>2</v>
      </c>
      <c r="D13" s="126" t="s">
        <v>3</v>
      </c>
      <c r="E13" s="126" t="s">
        <v>18</v>
      </c>
      <c r="F13" s="127" t="s">
        <v>4</v>
      </c>
    </row>
    <row r="14" spans="1:8" x14ac:dyDescent="0.25">
      <c r="B14" s="233" t="s">
        <v>350</v>
      </c>
      <c r="C14" s="234">
        <v>46134</v>
      </c>
      <c r="D14" s="229">
        <v>180</v>
      </c>
      <c r="E14" s="232">
        <v>59.41</v>
      </c>
      <c r="F14" s="229">
        <f t="shared" ref="F14" si="0">SUM(D14*E14)</f>
        <v>10693.8</v>
      </c>
    </row>
    <row r="15" spans="1:8" ht="15.75" thickBot="1" x14ac:dyDescent="0.3">
      <c r="B15" s="289" t="s">
        <v>35</v>
      </c>
      <c r="C15" s="289"/>
      <c r="D15" s="190">
        <f>SUM(D14:D14)</f>
        <v>180</v>
      </c>
      <c r="E15" s="190"/>
      <c r="F15" s="190">
        <f>SUM(F14:F14)</f>
        <v>10693.8</v>
      </c>
    </row>
    <row r="16" spans="1:8" ht="15.75" thickTop="1" x14ac:dyDescent="0.25">
      <c r="B16" s="7"/>
      <c r="C16" s="7"/>
      <c r="D16" s="8"/>
      <c r="E16" s="9"/>
      <c r="F16" s="4"/>
    </row>
    <row r="17" spans="2:6" x14ac:dyDescent="0.25">
      <c r="B17" s="7"/>
      <c r="C17" s="7"/>
      <c r="D17" s="8"/>
      <c r="E17" s="9"/>
      <c r="F17" s="4"/>
    </row>
    <row r="18" spans="2:6" ht="19.5" thickBot="1" x14ac:dyDescent="0.35">
      <c r="B18" s="243" t="s">
        <v>17</v>
      </c>
      <c r="C18" s="243"/>
      <c r="D18" s="243"/>
      <c r="E18" s="243"/>
      <c r="F18" s="243"/>
    </row>
    <row r="19" spans="2:6" ht="16.5" thickBot="1" x14ac:dyDescent="0.3">
      <c r="B19" s="124" t="s">
        <v>1</v>
      </c>
      <c r="C19" s="125" t="s">
        <v>2</v>
      </c>
      <c r="D19" s="126" t="s">
        <v>3</v>
      </c>
      <c r="E19" s="126" t="s">
        <v>18</v>
      </c>
      <c r="F19" s="127" t="s">
        <v>4</v>
      </c>
    </row>
    <row r="20" spans="2:6" s="123" customFormat="1" ht="15.75" x14ac:dyDescent="0.25">
      <c r="B20" s="174" t="s">
        <v>337</v>
      </c>
      <c r="C20" s="188">
        <v>46118</v>
      </c>
      <c r="D20" s="155">
        <v>80</v>
      </c>
      <c r="E20" s="156">
        <v>60.55</v>
      </c>
      <c r="F20" s="155">
        <v>4844</v>
      </c>
    </row>
    <row r="21" spans="2:6" s="123" customFormat="1" ht="15.75" x14ac:dyDescent="0.25">
      <c r="B21" s="174" t="s">
        <v>338</v>
      </c>
      <c r="C21" s="188">
        <v>46119</v>
      </c>
      <c r="D21" s="155">
        <v>30</v>
      </c>
      <c r="E21" s="156">
        <v>60.28</v>
      </c>
      <c r="F21" s="189">
        <f t="shared" ref="F21:F32" si="1">SUM(D21*E21)</f>
        <v>1808.4</v>
      </c>
    </row>
    <row r="22" spans="2:6" s="123" customFormat="1" ht="15.75" x14ac:dyDescent="0.25">
      <c r="B22" s="174" t="s">
        <v>339</v>
      </c>
      <c r="C22" s="188">
        <v>46120</v>
      </c>
      <c r="D22" s="155">
        <v>20</v>
      </c>
      <c r="E22" s="156">
        <v>60.45</v>
      </c>
      <c r="F22" s="155">
        <f t="shared" si="1"/>
        <v>1209</v>
      </c>
    </row>
    <row r="23" spans="2:6" s="123" customFormat="1" ht="15.75" x14ac:dyDescent="0.25">
      <c r="B23" s="174" t="s">
        <v>340</v>
      </c>
      <c r="C23" s="188">
        <v>46121</v>
      </c>
      <c r="D23" s="155">
        <v>60</v>
      </c>
      <c r="E23" s="156">
        <v>60.02</v>
      </c>
      <c r="F23" s="189">
        <f t="shared" si="1"/>
        <v>3601.2000000000003</v>
      </c>
    </row>
    <row r="24" spans="2:6" s="123" customFormat="1" ht="15.75" x14ac:dyDescent="0.25">
      <c r="B24" s="174" t="s">
        <v>341</v>
      </c>
      <c r="C24" s="188">
        <v>46125</v>
      </c>
      <c r="D24" s="155">
        <v>150</v>
      </c>
      <c r="E24" s="156">
        <v>59.45</v>
      </c>
      <c r="F24" s="189">
        <f t="shared" si="1"/>
        <v>8917.5</v>
      </c>
    </row>
    <row r="25" spans="2:6" s="123" customFormat="1" ht="15.75" x14ac:dyDescent="0.25">
      <c r="B25" s="174" t="s">
        <v>342</v>
      </c>
      <c r="C25" s="188">
        <v>46125</v>
      </c>
      <c r="D25" s="155">
        <v>30</v>
      </c>
      <c r="E25" s="156">
        <v>59.52</v>
      </c>
      <c r="F25" s="189">
        <f t="shared" si="1"/>
        <v>1785.6000000000001</v>
      </c>
    </row>
    <row r="26" spans="2:6" s="123" customFormat="1" ht="15.75" x14ac:dyDescent="0.25">
      <c r="B26" s="174" t="s">
        <v>343</v>
      </c>
      <c r="C26" s="188">
        <v>46125</v>
      </c>
      <c r="D26" s="155">
        <v>70</v>
      </c>
      <c r="E26" s="156">
        <v>59.4</v>
      </c>
      <c r="F26" s="189">
        <f t="shared" si="1"/>
        <v>4158</v>
      </c>
    </row>
    <row r="27" spans="2:6" s="123" customFormat="1" ht="15.75" x14ac:dyDescent="0.25">
      <c r="B27" s="174" t="s">
        <v>344</v>
      </c>
      <c r="C27" s="188">
        <v>46127</v>
      </c>
      <c r="D27" s="155">
        <v>50</v>
      </c>
      <c r="E27" s="156">
        <v>59.68</v>
      </c>
      <c r="F27" s="189">
        <f t="shared" si="1"/>
        <v>2984</v>
      </c>
    </row>
    <row r="28" spans="2:6" s="123" customFormat="1" ht="15.75" x14ac:dyDescent="0.25">
      <c r="B28" s="174" t="s">
        <v>345</v>
      </c>
      <c r="C28" s="188">
        <v>46133</v>
      </c>
      <c r="D28" s="155">
        <v>25</v>
      </c>
      <c r="E28" s="156">
        <v>59.56</v>
      </c>
      <c r="F28" s="155">
        <f t="shared" si="1"/>
        <v>1489</v>
      </c>
    </row>
    <row r="29" spans="2:6" s="123" customFormat="1" ht="15.75" x14ac:dyDescent="0.25">
      <c r="B29" s="174" t="s">
        <v>346</v>
      </c>
      <c r="C29" s="188">
        <v>46135</v>
      </c>
      <c r="D29" s="155">
        <v>110</v>
      </c>
      <c r="E29" s="156">
        <v>59.372726999999998</v>
      </c>
      <c r="F29" s="155">
        <f t="shared" si="1"/>
        <v>6530.9999699999998</v>
      </c>
    </row>
    <row r="30" spans="2:6" s="123" customFormat="1" ht="15.75" x14ac:dyDescent="0.25">
      <c r="B30" s="174" t="s">
        <v>347</v>
      </c>
      <c r="C30" s="188">
        <v>46139</v>
      </c>
      <c r="D30" s="155">
        <v>85</v>
      </c>
      <c r="E30" s="156">
        <v>59.0564705882</v>
      </c>
      <c r="F30" s="155">
        <f t="shared" si="1"/>
        <v>5019.7999999969998</v>
      </c>
    </row>
    <row r="31" spans="2:6" s="123" customFormat="1" ht="15.75" x14ac:dyDescent="0.25">
      <c r="B31" s="174" t="s">
        <v>348</v>
      </c>
      <c r="C31" s="188">
        <v>46140</v>
      </c>
      <c r="D31" s="155">
        <v>60</v>
      </c>
      <c r="E31" s="156">
        <v>58.89</v>
      </c>
      <c r="F31" s="155">
        <f t="shared" si="1"/>
        <v>3533.4</v>
      </c>
    </row>
    <row r="32" spans="2:6" s="123" customFormat="1" ht="15.75" x14ac:dyDescent="0.25">
      <c r="B32" s="174" t="s">
        <v>349</v>
      </c>
      <c r="C32" s="188">
        <v>46141</v>
      </c>
      <c r="D32" s="155">
        <v>70</v>
      </c>
      <c r="E32" s="161">
        <v>59.33</v>
      </c>
      <c r="F32" s="155">
        <f t="shared" si="1"/>
        <v>4153.0999999999995</v>
      </c>
    </row>
    <row r="33" spans="2:7" ht="15.75" thickBot="1" x14ac:dyDescent="0.3">
      <c r="B33" s="289" t="s">
        <v>10</v>
      </c>
      <c r="C33" s="289"/>
      <c r="D33" s="190">
        <f>SUM(D20:D32)</f>
        <v>840</v>
      </c>
      <c r="E33" s="190"/>
      <c r="F33" s="190">
        <f>SUM(F20:F32)</f>
        <v>50033.999969996992</v>
      </c>
    </row>
    <row r="34" spans="2:7" ht="19.5" thickTop="1" x14ac:dyDescent="0.3">
      <c r="B34" s="39"/>
      <c r="C34" s="39"/>
      <c r="D34" s="40"/>
      <c r="E34" s="40"/>
      <c r="F34" s="4"/>
    </row>
    <row r="35" spans="2:7" ht="18.75" x14ac:dyDescent="0.3">
      <c r="B35" s="39"/>
      <c r="C35" s="39"/>
      <c r="D35" s="40"/>
      <c r="E35" s="40"/>
      <c r="F35" s="4"/>
    </row>
    <row r="36" spans="2:7" ht="19.5" thickBot="1" x14ac:dyDescent="0.35">
      <c r="B36" s="243" t="s">
        <v>24</v>
      </c>
      <c r="C36" s="243"/>
      <c r="D36" s="243"/>
      <c r="E36" s="243"/>
      <c r="F36" s="243"/>
      <c r="G36" s="41"/>
    </row>
    <row r="37" spans="2:7" s="129" customFormat="1" ht="16.5" thickBot="1" x14ac:dyDescent="0.3">
      <c r="B37" s="124" t="s">
        <v>1</v>
      </c>
      <c r="C37" s="125" t="s">
        <v>2</v>
      </c>
      <c r="D37" s="126" t="s">
        <v>3</v>
      </c>
      <c r="E37" s="126" t="s">
        <v>18</v>
      </c>
      <c r="F37" s="127" t="s">
        <v>4</v>
      </c>
      <c r="G37" s="128"/>
    </row>
    <row r="38" spans="2:7" s="129" customFormat="1" ht="15.75" x14ac:dyDescent="0.2">
      <c r="B38" s="174" t="s">
        <v>351</v>
      </c>
      <c r="C38" s="188">
        <v>46132</v>
      </c>
      <c r="D38" s="229">
        <v>30</v>
      </c>
      <c r="E38" s="230">
        <v>59.56</v>
      </c>
      <c r="F38" s="229">
        <f t="shared" ref="F38:F42" si="2">SUM(D38*E38)</f>
        <v>1786.8000000000002</v>
      </c>
      <c r="G38" s="128"/>
    </row>
    <row r="39" spans="2:7" s="129" customFormat="1" ht="15.75" x14ac:dyDescent="0.2">
      <c r="B39" s="174" t="s">
        <v>352</v>
      </c>
      <c r="C39" s="188">
        <v>46132</v>
      </c>
      <c r="D39" s="155">
        <v>33</v>
      </c>
      <c r="E39" s="205">
        <v>59.56</v>
      </c>
      <c r="F39" s="155">
        <f t="shared" si="2"/>
        <v>1965.48</v>
      </c>
      <c r="G39" s="128"/>
    </row>
    <row r="40" spans="2:7" s="129" customFormat="1" ht="15.75" x14ac:dyDescent="0.2">
      <c r="B40" s="174" t="s">
        <v>353</v>
      </c>
      <c r="C40" s="188">
        <v>46132</v>
      </c>
      <c r="D40" s="155">
        <v>25</v>
      </c>
      <c r="E40" s="205">
        <v>59.56</v>
      </c>
      <c r="F40" s="155">
        <f t="shared" si="2"/>
        <v>1489</v>
      </c>
      <c r="G40" s="128"/>
    </row>
    <row r="41" spans="2:7" s="129" customFormat="1" ht="15.75" x14ac:dyDescent="0.2">
      <c r="B41" s="174" t="s">
        <v>354</v>
      </c>
      <c r="C41" s="188">
        <v>46135</v>
      </c>
      <c r="D41" s="155">
        <v>24</v>
      </c>
      <c r="E41" s="205">
        <v>59.24</v>
      </c>
      <c r="F41" s="155">
        <f t="shared" si="2"/>
        <v>1421.76</v>
      </c>
      <c r="G41" s="128"/>
    </row>
    <row r="42" spans="2:7" s="129" customFormat="1" ht="15.75" x14ac:dyDescent="0.2">
      <c r="B42" s="174" t="s">
        <v>355</v>
      </c>
      <c r="C42" s="188">
        <v>46142</v>
      </c>
      <c r="D42" s="155">
        <v>40</v>
      </c>
      <c r="E42" s="231">
        <v>59.27</v>
      </c>
      <c r="F42" s="155">
        <f t="shared" si="2"/>
        <v>2370.8000000000002</v>
      </c>
      <c r="G42" s="128"/>
    </row>
    <row r="43" spans="2:7" ht="19.5" thickBot="1" x14ac:dyDescent="0.35">
      <c r="B43" s="244" t="s">
        <v>35</v>
      </c>
      <c r="C43" s="244"/>
      <c r="D43" s="35">
        <f>SUM(D38:D42)</f>
        <v>152</v>
      </c>
      <c r="E43" s="35"/>
      <c r="F43" s="35">
        <f>SUM(F38:F42)</f>
        <v>9033.84</v>
      </c>
    </row>
    <row r="44" spans="2:7" ht="15.75" thickTop="1" x14ac:dyDescent="0.25">
      <c r="B44" s="7"/>
      <c r="C44" s="7"/>
      <c r="D44" s="8"/>
      <c r="E44" s="11"/>
      <c r="F44" s="9"/>
    </row>
    <row r="45" spans="2:7" x14ac:dyDescent="0.25">
      <c r="B45" s="7"/>
      <c r="C45" s="7"/>
      <c r="D45" s="8"/>
      <c r="E45" s="11"/>
      <c r="F45" s="9"/>
    </row>
    <row r="46" spans="2:7" ht="19.5" thickBot="1" x14ac:dyDescent="0.35">
      <c r="B46" s="243" t="s">
        <v>37</v>
      </c>
      <c r="C46" s="243"/>
      <c r="D46" s="243"/>
      <c r="E46" s="243"/>
      <c r="F46" s="243"/>
    </row>
    <row r="47" spans="2:7" ht="16.5" thickBot="1" x14ac:dyDescent="0.3">
      <c r="B47" s="124" t="s">
        <v>1</v>
      </c>
      <c r="C47" s="125" t="s">
        <v>2</v>
      </c>
      <c r="D47" s="126" t="s">
        <v>3</v>
      </c>
      <c r="E47" s="126" t="s">
        <v>18</v>
      </c>
      <c r="F47" s="127" t="s">
        <v>4</v>
      </c>
    </row>
    <row r="48" spans="2:7" s="123" customFormat="1" ht="15.75" x14ac:dyDescent="0.25">
      <c r="B48" s="174" t="s">
        <v>356</v>
      </c>
      <c r="C48" s="188">
        <v>46140</v>
      </c>
      <c r="D48" s="175">
        <v>124914</v>
      </c>
      <c r="E48" s="232">
        <v>59.6247080391</v>
      </c>
      <c r="F48" s="155">
        <f t="shared" ref="F48" si="3">SUM(D48*E48)</f>
        <v>7447960.7799961371</v>
      </c>
    </row>
    <row r="49" spans="1:6" ht="15.75" thickBot="1" x14ac:dyDescent="0.3">
      <c r="B49" s="289" t="s">
        <v>10</v>
      </c>
      <c r="C49" s="289"/>
      <c r="D49" s="190">
        <f>SUM(D48:D48)</f>
        <v>124914</v>
      </c>
      <c r="E49" s="190"/>
      <c r="F49" s="190">
        <f>SUM(F48:F48)</f>
        <v>7447960.7799961371</v>
      </c>
    </row>
    <row r="50" spans="1:6" ht="19.5" thickTop="1" x14ac:dyDescent="0.3">
      <c r="B50" s="102"/>
      <c r="C50" s="102"/>
      <c r="D50" s="40"/>
      <c r="E50" s="40"/>
      <c r="F50" s="40"/>
    </row>
    <row r="51" spans="1:6" ht="19.5" hidden="1" thickBot="1" x14ac:dyDescent="0.35">
      <c r="B51" s="243" t="s">
        <v>31</v>
      </c>
      <c r="C51" s="243"/>
      <c r="D51" s="243"/>
      <c r="E51" s="243"/>
      <c r="F51" s="243"/>
    </row>
    <row r="52" spans="1:6" ht="16.5" hidden="1" thickBot="1" x14ac:dyDescent="0.3">
      <c r="B52" s="124" t="s">
        <v>1</v>
      </c>
      <c r="C52" s="125" t="s">
        <v>2</v>
      </c>
      <c r="D52" s="126" t="s">
        <v>3</v>
      </c>
      <c r="E52" s="126" t="s">
        <v>18</v>
      </c>
      <c r="F52" s="127" t="s">
        <v>4</v>
      </c>
    </row>
    <row r="53" spans="1:6" hidden="1" x14ac:dyDescent="0.25">
      <c r="B53" s="160"/>
      <c r="C53" s="157"/>
      <c r="D53" s="191"/>
      <c r="E53" s="192"/>
      <c r="F53" s="189"/>
    </row>
    <row r="54" spans="1:6" ht="19.5" hidden="1" thickBot="1" x14ac:dyDescent="0.35">
      <c r="B54" s="244" t="s">
        <v>10</v>
      </c>
      <c r="C54" s="244"/>
      <c r="D54" s="35">
        <f>SUM(D53:D53)</f>
        <v>0</v>
      </c>
      <c r="E54" s="35"/>
      <c r="F54" s="35">
        <f>SUM(F53:F53)</f>
        <v>0</v>
      </c>
    </row>
    <row r="55" spans="1:6" ht="15.75" x14ac:dyDescent="0.25">
      <c r="A55" s="247"/>
      <c r="B55" s="247"/>
      <c r="C55" s="247"/>
      <c r="D55" s="247"/>
      <c r="E55" s="247"/>
      <c r="F55" s="247"/>
    </row>
    <row r="56" spans="1:6" ht="19.5" hidden="1" thickBot="1" x14ac:dyDescent="0.35">
      <c r="A56" s="187"/>
      <c r="B56" s="243" t="s">
        <v>62</v>
      </c>
      <c r="C56" s="243"/>
      <c r="D56" s="243"/>
      <c r="E56" s="243"/>
      <c r="F56" s="243"/>
    </row>
    <row r="57" spans="1:6" ht="16.5" hidden="1" thickBot="1" x14ac:dyDescent="0.3">
      <c r="A57" s="187"/>
      <c r="B57" s="124" t="s">
        <v>1</v>
      </c>
      <c r="C57" s="125" t="s">
        <v>2</v>
      </c>
      <c r="D57" s="126" t="s">
        <v>3</v>
      </c>
      <c r="E57" s="126" t="s">
        <v>18</v>
      </c>
      <c r="F57" s="127" t="s">
        <v>4</v>
      </c>
    </row>
    <row r="58" spans="1:6" ht="15.75" hidden="1" x14ac:dyDescent="0.25">
      <c r="A58" s="187"/>
      <c r="B58" s="174"/>
      <c r="C58" s="188"/>
      <c r="D58" s="191"/>
      <c r="E58" s="206"/>
      <c r="F58" s="193"/>
    </row>
    <row r="59" spans="1:6" ht="19.5" hidden="1" thickBot="1" x14ac:dyDescent="0.35">
      <c r="A59" s="187"/>
      <c r="B59" s="244" t="s">
        <v>10</v>
      </c>
      <c r="C59" s="244"/>
      <c r="D59" s="35">
        <f>SUM(D58:D58)</f>
        <v>0</v>
      </c>
      <c r="E59" s="35"/>
      <c r="F59" s="35">
        <f>SUM(F58:F58)</f>
        <v>0</v>
      </c>
    </row>
    <row r="60" spans="1:6" ht="16.5" hidden="1" thickTop="1" x14ac:dyDescent="0.25">
      <c r="A60" s="187"/>
      <c r="B60" s="187"/>
      <c r="C60" s="187"/>
      <c r="D60" s="187"/>
      <c r="E60" s="187"/>
      <c r="F60" s="187"/>
    </row>
    <row r="61" spans="1:6" ht="15.75" x14ac:dyDescent="0.25">
      <c r="A61" s="187"/>
      <c r="B61" s="187"/>
      <c r="C61" s="187"/>
      <c r="D61" s="187"/>
      <c r="E61" s="187"/>
      <c r="F61" s="187"/>
    </row>
    <row r="62" spans="1:6" ht="15.75" x14ac:dyDescent="0.25">
      <c r="A62" s="187"/>
      <c r="B62" s="187"/>
      <c r="C62" s="187"/>
      <c r="D62" s="187"/>
      <c r="E62" s="187"/>
      <c r="F62" s="187"/>
    </row>
    <row r="63" spans="1:6" ht="19.5" thickBot="1" x14ac:dyDescent="0.35">
      <c r="A63" s="130"/>
      <c r="B63" s="286" t="s">
        <v>58</v>
      </c>
      <c r="C63" s="286"/>
      <c r="D63" s="286"/>
      <c r="E63" s="286"/>
      <c r="F63" s="286"/>
    </row>
    <row r="64" spans="1:6" ht="15.75" x14ac:dyDescent="0.25">
      <c r="B64" s="133" t="s">
        <v>49</v>
      </c>
      <c r="C64" s="134" t="s">
        <v>50</v>
      </c>
      <c r="D64" s="135" t="s">
        <v>52</v>
      </c>
      <c r="E64" s="136" t="s">
        <v>51</v>
      </c>
    </row>
    <row r="65" spans="1:8" s="123" customFormat="1" ht="15.75" x14ac:dyDescent="0.25">
      <c r="B65" s="137" t="s">
        <v>357</v>
      </c>
      <c r="C65" s="138" t="s">
        <v>358</v>
      </c>
      <c r="D65" s="290">
        <v>42051.87</v>
      </c>
      <c r="E65" s="292">
        <v>42051.87</v>
      </c>
    </row>
    <row r="66" spans="1:8" s="123" customFormat="1" ht="15.75" x14ac:dyDescent="0.25">
      <c r="B66" s="139" t="s">
        <v>61</v>
      </c>
      <c r="C66" s="140" t="s">
        <v>33</v>
      </c>
      <c r="D66" s="291"/>
      <c r="E66" s="293"/>
    </row>
    <row r="67" spans="1:8" ht="15.75" thickBot="1" x14ac:dyDescent="0.3">
      <c r="A67" s="47"/>
      <c r="B67" s="287" t="s">
        <v>35</v>
      </c>
      <c r="C67" s="288"/>
      <c r="D67" s="162">
        <f>SUM(D65:D66)</f>
        <v>42051.87</v>
      </c>
      <c r="E67" s="163">
        <f>SUM(E65:E65)</f>
        <v>42051.87</v>
      </c>
    </row>
    <row r="68" spans="1:8" ht="18.75" x14ac:dyDescent="0.3">
      <c r="B68" s="39"/>
      <c r="C68" s="39"/>
      <c r="D68" s="40"/>
      <c r="E68" s="40"/>
      <c r="F68" s="54"/>
      <c r="G68" s="49"/>
      <c r="H68" s="50"/>
    </row>
    <row r="69" spans="1:8" ht="15.75" thickBot="1" x14ac:dyDescent="0.3">
      <c r="B69" s="7"/>
      <c r="C69" s="7"/>
      <c r="D69" s="12"/>
      <c r="E69" s="11"/>
      <c r="F69" s="11"/>
      <c r="G69" s="55"/>
      <c r="H69" s="52"/>
    </row>
    <row r="70" spans="1:8" ht="19.5" thickBot="1" x14ac:dyDescent="0.35">
      <c r="B70" s="7"/>
      <c r="C70" s="284" t="s">
        <v>5</v>
      </c>
      <c r="D70" s="285"/>
      <c r="F70" s="11"/>
      <c r="G70" s="56"/>
      <c r="H70" s="56"/>
    </row>
    <row r="71" spans="1:8" ht="18.75" x14ac:dyDescent="0.3">
      <c r="B71" s="7"/>
      <c r="C71" s="131" t="s">
        <v>53</v>
      </c>
      <c r="D71" s="132" t="s">
        <v>6</v>
      </c>
      <c r="F71" s="11"/>
      <c r="G71" s="38"/>
      <c r="H71" s="38"/>
    </row>
    <row r="72" spans="1:8" ht="18.75" x14ac:dyDescent="0.3">
      <c r="B72" s="7"/>
      <c r="C72" s="14">
        <f>D59+D54+D49+D43+D33+D15</f>
        <v>126086</v>
      </c>
      <c r="D72" s="15">
        <f>F54+F49+F43+F33+F15+F59+E67</f>
        <v>7559774.2899661344</v>
      </c>
      <c r="F72" s="11"/>
    </row>
    <row r="73" spans="1:8" ht="18.75" x14ac:dyDescent="0.3">
      <c r="B73" s="7"/>
      <c r="C73" s="13"/>
      <c r="D73" s="36"/>
      <c r="E73" s="37"/>
      <c r="F73" s="11"/>
    </row>
    <row r="74" spans="1:8" x14ac:dyDescent="0.25">
      <c r="B74" s="7"/>
      <c r="C74" s="13"/>
      <c r="D74" s="8"/>
      <c r="E74" s="16" t="s">
        <v>12</v>
      </c>
      <c r="F74" s="17"/>
    </row>
    <row r="75" spans="1:8" x14ac:dyDescent="0.25">
      <c r="B75" s="2"/>
      <c r="C75" s="47"/>
      <c r="D75" s="47"/>
      <c r="E75" s="48"/>
      <c r="F75" s="47"/>
    </row>
    <row r="76" spans="1:8" x14ac:dyDescent="0.25">
      <c r="B76" s="4"/>
      <c r="C76" s="4"/>
      <c r="D76" s="4"/>
      <c r="E76" s="4"/>
    </row>
    <row r="77" spans="1:8" x14ac:dyDescent="0.25">
      <c r="B77" s="4"/>
      <c r="C77" s="4"/>
      <c r="D77" s="4"/>
      <c r="E77" s="4"/>
    </row>
    <row r="78" spans="1:8" x14ac:dyDescent="0.25">
      <c r="B78" s="4"/>
      <c r="C78" s="4"/>
      <c r="D78" s="4"/>
      <c r="E78" s="4"/>
    </row>
    <row r="79" spans="1:8" x14ac:dyDescent="0.25">
      <c r="B79" s="4"/>
      <c r="C79" s="4"/>
      <c r="D79" s="4"/>
      <c r="E79" s="4"/>
    </row>
    <row r="80" spans="1:8" x14ac:dyDescent="0.25">
      <c r="B80" s="4"/>
      <c r="C80" s="4"/>
      <c r="D80" s="4"/>
      <c r="E80" s="4"/>
    </row>
    <row r="81" spans="2:5" x14ac:dyDescent="0.25">
      <c r="B81" s="4"/>
      <c r="C81" s="4"/>
      <c r="D81" s="4"/>
      <c r="E81" s="4"/>
    </row>
    <row r="82" spans="2:5" x14ac:dyDescent="0.25">
      <c r="B82" s="4"/>
      <c r="C82" s="4"/>
      <c r="D82" s="4"/>
      <c r="E82" s="4"/>
    </row>
    <row r="83" spans="2:5" x14ac:dyDescent="0.25">
      <c r="B83" s="4"/>
      <c r="C83" s="4"/>
      <c r="D83" s="4"/>
      <c r="E83" s="4"/>
    </row>
    <row r="84" spans="2:5" ht="15.75" x14ac:dyDescent="0.25">
      <c r="B84" s="276"/>
      <c r="C84" s="276"/>
      <c r="D84" s="276"/>
      <c r="E84" s="276"/>
    </row>
    <row r="85" spans="2:5" ht="15.75" x14ac:dyDescent="0.25">
      <c r="B85" s="235"/>
      <c r="C85" s="235"/>
      <c r="D85" s="235"/>
      <c r="E85" s="235"/>
    </row>
    <row r="86" spans="2:5" ht="18.75" thickBot="1" x14ac:dyDescent="0.3">
      <c r="B86" s="277" t="s">
        <v>11</v>
      </c>
      <c r="C86" s="277"/>
      <c r="D86" s="277"/>
      <c r="E86" s="277"/>
    </row>
    <row r="87" spans="2:5" ht="16.5" thickBot="1" x14ac:dyDescent="0.3">
      <c r="B87" s="108" t="s">
        <v>2</v>
      </c>
      <c r="C87" s="109" t="s">
        <v>1</v>
      </c>
      <c r="D87" s="110" t="s">
        <v>57</v>
      </c>
      <c r="E87" s="111" t="s">
        <v>13</v>
      </c>
    </row>
    <row r="88" spans="2:5" x14ac:dyDescent="0.25">
      <c r="B88" s="210">
        <v>46113</v>
      </c>
      <c r="C88" s="94" t="s">
        <v>69</v>
      </c>
      <c r="D88" s="95" t="s">
        <v>37</v>
      </c>
      <c r="E88" s="70">
        <v>14303</v>
      </c>
    </row>
    <row r="89" spans="2:5" x14ac:dyDescent="0.25">
      <c r="B89" s="210">
        <v>46113</v>
      </c>
      <c r="C89" s="149" t="s">
        <v>70</v>
      </c>
      <c r="D89" s="95" t="s">
        <v>37</v>
      </c>
      <c r="E89" s="70">
        <v>10760</v>
      </c>
    </row>
    <row r="90" spans="2:5" x14ac:dyDescent="0.25">
      <c r="B90" s="210">
        <v>46113</v>
      </c>
      <c r="C90" s="94" t="s">
        <v>71</v>
      </c>
      <c r="D90" s="95" t="s">
        <v>31</v>
      </c>
      <c r="E90" s="70">
        <v>2410</v>
      </c>
    </row>
    <row r="91" spans="2:5" x14ac:dyDescent="0.25">
      <c r="B91" s="210">
        <v>46113</v>
      </c>
      <c r="C91" s="94" t="s">
        <v>72</v>
      </c>
      <c r="D91" s="95" t="s">
        <v>62</v>
      </c>
      <c r="E91" s="70">
        <v>13683</v>
      </c>
    </row>
    <row r="92" spans="2:5" x14ac:dyDescent="0.25">
      <c r="B92" s="210">
        <v>46118</v>
      </c>
      <c r="C92" s="94" t="s">
        <v>73</v>
      </c>
      <c r="D92" s="95" t="s">
        <v>37</v>
      </c>
      <c r="E92" s="70">
        <v>499817.54</v>
      </c>
    </row>
    <row r="93" spans="2:5" x14ac:dyDescent="0.25">
      <c r="B93" s="210">
        <v>46118</v>
      </c>
      <c r="C93" s="94" t="s">
        <v>74</v>
      </c>
      <c r="D93" s="95" t="s">
        <v>37</v>
      </c>
      <c r="E93" s="70">
        <v>5486019.3300000001</v>
      </c>
    </row>
    <row r="94" spans="2:5" x14ac:dyDescent="0.25">
      <c r="B94" s="210">
        <v>46118</v>
      </c>
      <c r="C94" s="94" t="s">
        <v>75</v>
      </c>
      <c r="D94" s="95" t="s">
        <v>31</v>
      </c>
      <c r="E94" s="70">
        <v>59700</v>
      </c>
    </row>
    <row r="95" spans="2:5" x14ac:dyDescent="0.25">
      <c r="B95" s="210">
        <v>46118</v>
      </c>
      <c r="C95" s="94" t="s">
        <v>76</v>
      </c>
      <c r="D95" s="95" t="s">
        <v>67</v>
      </c>
      <c r="E95" s="70">
        <v>603</v>
      </c>
    </row>
    <row r="96" spans="2:5" x14ac:dyDescent="0.25">
      <c r="B96" s="210">
        <v>46118</v>
      </c>
      <c r="C96" s="211" t="s">
        <v>77</v>
      </c>
      <c r="D96" s="95" t="s">
        <v>37</v>
      </c>
      <c r="E96" s="70">
        <v>9660</v>
      </c>
    </row>
    <row r="97" spans="2:5" x14ac:dyDescent="0.25">
      <c r="B97" s="210">
        <v>46118</v>
      </c>
      <c r="C97" s="94" t="s">
        <v>78</v>
      </c>
      <c r="D97" s="95" t="s">
        <v>37</v>
      </c>
      <c r="E97" s="70">
        <v>10831</v>
      </c>
    </row>
    <row r="98" spans="2:5" x14ac:dyDescent="0.25">
      <c r="B98" s="210">
        <v>46118</v>
      </c>
      <c r="C98" s="94" t="s">
        <v>79</v>
      </c>
      <c r="D98" s="66" t="s">
        <v>48</v>
      </c>
      <c r="E98" s="70">
        <v>33570</v>
      </c>
    </row>
    <row r="99" spans="2:5" x14ac:dyDescent="0.25">
      <c r="B99" s="210">
        <v>46118</v>
      </c>
      <c r="C99" s="94" t="s">
        <v>80</v>
      </c>
      <c r="D99" s="66" t="s">
        <v>48</v>
      </c>
      <c r="E99" s="70">
        <v>1865</v>
      </c>
    </row>
    <row r="100" spans="2:5" x14ac:dyDescent="0.25">
      <c r="B100" s="210">
        <v>46118</v>
      </c>
      <c r="C100" s="94" t="s">
        <v>81</v>
      </c>
      <c r="D100" s="95" t="s">
        <v>62</v>
      </c>
      <c r="E100" s="70">
        <v>8425</v>
      </c>
    </row>
    <row r="101" spans="2:5" x14ac:dyDescent="0.25">
      <c r="B101" s="210">
        <v>46118</v>
      </c>
      <c r="C101" s="94" t="s">
        <v>82</v>
      </c>
      <c r="D101" s="95" t="s">
        <v>28</v>
      </c>
      <c r="E101" s="70">
        <v>13654</v>
      </c>
    </row>
    <row r="102" spans="2:5" x14ac:dyDescent="0.25">
      <c r="B102" s="210">
        <v>46119</v>
      </c>
      <c r="C102" s="94" t="s">
        <v>83</v>
      </c>
      <c r="D102" s="95" t="s">
        <v>67</v>
      </c>
      <c r="E102" s="70">
        <v>606</v>
      </c>
    </row>
    <row r="103" spans="2:5" x14ac:dyDescent="0.25">
      <c r="B103" s="210">
        <v>46119</v>
      </c>
      <c r="C103" s="94" t="s">
        <v>84</v>
      </c>
      <c r="D103" s="95" t="s">
        <v>31</v>
      </c>
      <c r="E103" s="70">
        <v>89259</v>
      </c>
    </row>
    <row r="104" spans="2:5" x14ac:dyDescent="0.25">
      <c r="B104" s="210">
        <v>46119</v>
      </c>
      <c r="C104" s="94" t="s">
        <v>85</v>
      </c>
      <c r="D104" s="95" t="s">
        <v>31</v>
      </c>
      <c r="E104" s="70">
        <v>92825</v>
      </c>
    </row>
    <row r="105" spans="2:5" x14ac:dyDescent="0.25">
      <c r="B105" s="210">
        <v>46119</v>
      </c>
      <c r="C105" s="94" t="s">
        <v>86</v>
      </c>
      <c r="D105" s="95" t="s">
        <v>38</v>
      </c>
      <c r="E105" s="70">
        <v>1075</v>
      </c>
    </row>
    <row r="106" spans="2:5" x14ac:dyDescent="0.25">
      <c r="B106" s="210">
        <v>46119</v>
      </c>
      <c r="C106" s="95" t="s">
        <v>87</v>
      </c>
      <c r="D106" s="95" t="s">
        <v>38</v>
      </c>
      <c r="E106" s="70">
        <v>200</v>
      </c>
    </row>
    <row r="107" spans="2:5" x14ac:dyDescent="0.25">
      <c r="B107" s="212">
        <v>46119</v>
      </c>
      <c r="C107" s="95" t="s">
        <v>88</v>
      </c>
      <c r="D107" s="95" t="s">
        <v>48</v>
      </c>
      <c r="E107" s="70">
        <v>1825</v>
      </c>
    </row>
    <row r="108" spans="2:5" x14ac:dyDescent="0.25">
      <c r="B108" s="210">
        <v>46119</v>
      </c>
      <c r="C108" s="94" t="s">
        <v>89</v>
      </c>
      <c r="D108" s="95" t="s">
        <v>37</v>
      </c>
      <c r="E108" s="70">
        <v>8150</v>
      </c>
    </row>
    <row r="109" spans="2:5" x14ac:dyDescent="0.25">
      <c r="B109" s="210">
        <v>46119</v>
      </c>
      <c r="C109" s="94" t="s">
        <v>90</v>
      </c>
      <c r="D109" s="95" t="s">
        <v>37</v>
      </c>
      <c r="E109" s="70">
        <v>11395</v>
      </c>
    </row>
    <row r="110" spans="2:5" x14ac:dyDescent="0.25">
      <c r="B110" s="210">
        <v>46120</v>
      </c>
      <c r="C110" s="94" t="s">
        <v>91</v>
      </c>
      <c r="D110" s="95" t="s">
        <v>31</v>
      </c>
      <c r="E110" s="70">
        <v>341125</v>
      </c>
    </row>
    <row r="111" spans="2:5" x14ac:dyDescent="0.25">
      <c r="B111" s="210">
        <v>46120</v>
      </c>
      <c r="C111" s="94" t="s">
        <v>92</v>
      </c>
      <c r="D111" s="95" t="s">
        <v>67</v>
      </c>
      <c r="E111" s="70">
        <v>1034</v>
      </c>
    </row>
    <row r="112" spans="2:5" x14ac:dyDescent="0.25">
      <c r="B112" s="210">
        <v>46120</v>
      </c>
      <c r="C112" s="211" t="s">
        <v>93</v>
      </c>
      <c r="D112" s="95" t="s">
        <v>62</v>
      </c>
      <c r="E112" s="70">
        <v>8558</v>
      </c>
    </row>
    <row r="113" spans="2:5" x14ac:dyDescent="0.25">
      <c r="B113" s="210">
        <v>46120</v>
      </c>
      <c r="C113" s="94" t="s">
        <v>94</v>
      </c>
      <c r="D113" s="95" t="s">
        <v>38</v>
      </c>
      <c r="E113" s="70">
        <v>525</v>
      </c>
    </row>
    <row r="114" spans="2:5" x14ac:dyDescent="0.25">
      <c r="B114" s="210">
        <v>46121</v>
      </c>
      <c r="C114" s="94" t="s">
        <v>95</v>
      </c>
      <c r="D114" s="95" t="s">
        <v>62</v>
      </c>
      <c r="E114" s="70">
        <v>9641.25</v>
      </c>
    </row>
    <row r="115" spans="2:5" x14ac:dyDescent="0.25">
      <c r="B115" s="210">
        <v>46121</v>
      </c>
      <c r="C115" s="94" t="s">
        <v>96</v>
      </c>
      <c r="D115" s="95" t="s">
        <v>31</v>
      </c>
      <c r="E115" s="84">
        <v>156826.71</v>
      </c>
    </row>
    <row r="116" spans="2:5" x14ac:dyDescent="0.25">
      <c r="B116" s="210">
        <v>46121</v>
      </c>
      <c r="C116" s="94" t="s">
        <v>97</v>
      </c>
      <c r="D116" s="95" t="s">
        <v>39</v>
      </c>
      <c r="E116" s="70">
        <v>2218150</v>
      </c>
    </row>
    <row r="117" spans="2:5" x14ac:dyDescent="0.25">
      <c r="B117" s="210">
        <v>46121</v>
      </c>
      <c r="C117" s="94" t="s">
        <v>98</v>
      </c>
      <c r="D117" s="96" t="s">
        <v>38</v>
      </c>
      <c r="E117" s="70">
        <v>125</v>
      </c>
    </row>
    <row r="118" spans="2:5" x14ac:dyDescent="0.25">
      <c r="B118" s="210">
        <v>46121</v>
      </c>
      <c r="C118" s="94" t="s">
        <v>99</v>
      </c>
      <c r="D118" s="95" t="s">
        <v>40</v>
      </c>
      <c r="E118" s="70">
        <v>2422</v>
      </c>
    </row>
    <row r="119" spans="2:5" x14ac:dyDescent="0.25">
      <c r="B119" s="210">
        <v>46121</v>
      </c>
      <c r="C119" s="94" t="s">
        <v>100</v>
      </c>
      <c r="D119" s="95" t="s">
        <v>40</v>
      </c>
      <c r="E119" s="70">
        <v>6023</v>
      </c>
    </row>
    <row r="120" spans="2:5" x14ac:dyDescent="0.25">
      <c r="B120" s="210">
        <v>46121</v>
      </c>
      <c r="C120" s="94" t="s">
        <v>101</v>
      </c>
      <c r="D120" s="96" t="s">
        <v>40</v>
      </c>
      <c r="E120" s="70">
        <v>995</v>
      </c>
    </row>
    <row r="121" spans="2:5" x14ac:dyDescent="0.25">
      <c r="B121" s="210">
        <v>46121</v>
      </c>
      <c r="C121" s="94" t="s">
        <v>102</v>
      </c>
      <c r="D121" s="96" t="s">
        <v>40</v>
      </c>
      <c r="E121" s="70">
        <v>6028</v>
      </c>
    </row>
    <row r="122" spans="2:5" x14ac:dyDescent="0.25">
      <c r="B122" s="210">
        <v>46121</v>
      </c>
      <c r="C122" s="94" t="s">
        <v>103</v>
      </c>
      <c r="D122" s="96" t="s">
        <v>39</v>
      </c>
      <c r="E122" s="70">
        <v>6359</v>
      </c>
    </row>
    <row r="123" spans="2:5" x14ac:dyDescent="0.25">
      <c r="B123" s="210">
        <v>46121</v>
      </c>
      <c r="C123" s="94" t="s">
        <v>104</v>
      </c>
      <c r="D123" s="96" t="s">
        <v>37</v>
      </c>
      <c r="E123" s="70">
        <v>14328</v>
      </c>
    </row>
    <row r="124" spans="2:5" x14ac:dyDescent="0.25">
      <c r="B124" s="210">
        <v>46121</v>
      </c>
      <c r="C124" s="94" t="s">
        <v>105</v>
      </c>
      <c r="D124" s="95" t="s">
        <v>37</v>
      </c>
      <c r="E124" s="70">
        <v>9330</v>
      </c>
    </row>
    <row r="125" spans="2:5" x14ac:dyDescent="0.25">
      <c r="B125" s="210">
        <v>46121</v>
      </c>
      <c r="C125" s="94" t="s">
        <v>106</v>
      </c>
      <c r="D125" s="95" t="s">
        <v>37</v>
      </c>
      <c r="E125" s="70">
        <v>8025</v>
      </c>
    </row>
    <row r="126" spans="2:5" x14ac:dyDescent="0.25">
      <c r="B126" s="210">
        <v>46121</v>
      </c>
      <c r="C126" s="94" t="s">
        <v>107</v>
      </c>
      <c r="D126" s="96" t="s">
        <v>28</v>
      </c>
      <c r="E126" s="70">
        <v>6220</v>
      </c>
    </row>
    <row r="127" spans="2:5" x14ac:dyDescent="0.25">
      <c r="B127" s="210">
        <v>46121</v>
      </c>
      <c r="C127" s="94" t="s">
        <v>108</v>
      </c>
      <c r="D127" s="96" t="s">
        <v>62</v>
      </c>
      <c r="E127" s="70">
        <v>14600</v>
      </c>
    </row>
    <row r="128" spans="2:5" x14ac:dyDescent="0.25">
      <c r="B128" s="210">
        <v>46122</v>
      </c>
      <c r="C128" s="100" t="s">
        <v>109</v>
      </c>
      <c r="D128" s="97" t="s">
        <v>31</v>
      </c>
      <c r="E128" s="84">
        <v>56760</v>
      </c>
    </row>
    <row r="129" spans="2:5" x14ac:dyDescent="0.25">
      <c r="B129" s="210">
        <v>46122</v>
      </c>
      <c r="C129" s="100" t="s">
        <v>110</v>
      </c>
      <c r="D129" s="97" t="s">
        <v>31</v>
      </c>
      <c r="E129" s="84">
        <v>61820</v>
      </c>
    </row>
    <row r="130" spans="2:5" x14ac:dyDescent="0.25">
      <c r="B130" s="210">
        <v>46122</v>
      </c>
      <c r="C130" s="100" t="s">
        <v>111</v>
      </c>
      <c r="D130" s="97" t="s">
        <v>31</v>
      </c>
      <c r="E130" s="84">
        <v>6470</v>
      </c>
    </row>
    <row r="131" spans="2:5" x14ac:dyDescent="0.25">
      <c r="B131" s="210">
        <v>46122</v>
      </c>
      <c r="C131" s="100" t="s">
        <v>112</v>
      </c>
      <c r="D131" s="97" t="s">
        <v>38</v>
      </c>
      <c r="E131" s="84">
        <v>6275</v>
      </c>
    </row>
    <row r="132" spans="2:5" x14ac:dyDescent="0.25">
      <c r="B132" s="210">
        <v>46122</v>
      </c>
      <c r="C132" s="94" t="s">
        <v>113</v>
      </c>
      <c r="D132" s="96" t="s">
        <v>31</v>
      </c>
      <c r="E132" s="70">
        <v>33621</v>
      </c>
    </row>
    <row r="133" spans="2:5" x14ac:dyDescent="0.25">
      <c r="B133" s="210">
        <v>46122</v>
      </c>
      <c r="C133" s="94" t="s">
        <v>114</v>
      </c>
      <c r="D133" s="95" t="s">
        <v>31</v>
      </c>
      <c r="E133" s="70">
        <v>10782.35</v>
      </c>
    </row>
    <row r="134" spans="2:5" x14ac:dyDescent="0.25">
      <c r="B134" s="210">
        <v>46122</v>
      </c>
      <c r="C134" s="94" t="s">
        <v>115</v>
      </c>
      <c r="D134" s="95" t="s">
        <v>31</v>
      </c>
      <c r="E134" s="70">
        <v>59993.07</v>
      </c>
    </row>
    <row r="135" spans="2:5" x14ac:dyDescent="0.25">
      <c r="B135" s="210">
        <v>46122</v>
      </c>
      <c r="C135" s="94" t="s">
        <v>116</v>
      </c>
      <c r="D135" s="96" t="s">
        <v>37</v>
      </c>
      <c r="E135" s="70">
        <v>15295</v>
      </c>
    </row>
    <row r="136" spans="2:5" x14ac:dyDescent="0.25">
      <c r="B136" s="210">
        <v>46122</v>
      </c>
      <c r="C136" s="94" t="s">
        <v>117</v>
      </c>
      <c r="D136" s="96" t="s">
        <v>37</v>
      </c>
      <c r="E136" s="70">
        <v>10089</v>
      </c>
    </row>
    <row r="137" spans="2:5" x14ac:dyDescent="0.25">
      <c r="B137" s="210">
        <v>46122</v>
      </c>
      <c r="C137" s="94" t="s">
        <v>118</v>
      </c>
      <c r="D137" s="96" t="s">
        <v>38</v>
      </c>
      <c r="E137" s="70">
        <v>35970</v>
      </c>
    </row>
    <row r="138" spans="2:5" x14ac:dyDescent="0.25">
      <c r="B138" s="210">
        <v>46122</v>
      </c>
      <c r="C138" s="94" t="s">
        <v>263</v>
      </c>
      <c r="D138" s="96" t="s">
        <v>31</v>
      </c>
      <c r="E138" s="70">
        <v>186226.71</v>
      </c>
    </row>
    <row r="139" spans="2:5" x14ac:dyDescent="0.25">
      <c r="B139" s="210">
        <v>46125</v>
      </c>
      <c r="C139" s="94" t="s">
        <v>119</v>
      </c>
      <c r="D139" s="95" t="s">
        <v>31</v>
      </c>
      <c r="E139" s="70">
        <v>190539.66</v>
      </c>
    </row>
    <row r="140" spans="2:5" x14ac:dyDescent="0.25">
      <c r="B140" s="210">
        <v>46125</v>
      </c>
      <c r="C140" s="94" t="s">
        <v>120</v>
      </c>
      <c r="D140" s="99" t="s">
        <v>31</v>
      </c>
      <c r="E140" s="70">
        <v>525245</v>
      </c>
    </row>
    <row r="141" spans="2:5" x14ac:dyDescent="0.25">
      <c r="B141" s="212">
        <v>46125</v>
      </c>
      <c r="C141" s="94" t="s">
        <v>121</v>
      </c>
      <c r="D141" s="66" t="s">
        <v>39</v>
      </c>
      <c r="E141" s="70">
        <v>46188</v>
      </c>
    </row>
    <row r="142" spans="2:5" x14ac:dyDescent="0.25">
      <c r="B142" s="212">
        <v>46125</v>
      </c>
      <c r="C142" s="94" t="s">
        <v>264</v>
      </c>
      <c r="D142" s="66" t="s">
        <v>31</v>
      </c>
      <c r="E142" s="70">
        <v>44466.47</v>
      </c>
    </row>
    <row r="143" spans="2:5" x14ac:dyDescent="0.25">
      <c r="B143" s="212">
        <v>46125</v>
      </c>
      <c r="C143" s="94" t="s">
        <v>265</v>
      </c>
      <c r="D143" s="66" t="s">
        <v>31</v>
      </c>
      <c r="E143" s="70">
        <v>21564.73</v>
      </c>
    </row>
    <row r="144" spans="2:5" x14ac:dyDescent="0.25">
      <c r="B144" s="210">
        <v>46125</v>
      </c>
      <c r="C144" s="94" t="s">
        <v>122</v>
      </c>
      <c r="D144" s="95" t="s">
        <v>37</v>
      </c>
      <c r="E144" s="70">
        <v>8596103.4299999997</v>
      </c>
    </row>
    <row r="145" spans="2:5" x14ac:dyDescent="0.25">
      <c r="B145" s="210">
        <v>46125</v>
      </c>
      <c r="C145" s="94" t="s">
        <v>123</v>
      </c>
      <c r="D145" s="95" t="s">
        <v>37</v>
      </c>
      <c r="E145" s="70">
        <v>445149</v>
      </c>
    </row>
    <row r="146" spans="2:5" x14ac:dyDescent="0.25">
      <c r="B146" s="210">
        <v>46125</v>
      </c>
      <c r="C146" s="94" t="s">
        <v>124</v>
      </c>
      <c r="D146" s="95" t="s">
        <v>31</v>
      </c>
      <c r="E146" s="70">
        <v>49054.22</v>
      </c>
    </row>
    <row r="147" spans="2:5" x14ac:dyDescent="0.25">
      <c r="B147" s="210">
        <v>46125</v>
      </c>
      <c r="C147" s="94" t="s">
        <v>125</v>
      </c>
      <c r="D147" s="95" t="s">
        <v>62</v>
      </c>
      <c r="E147" s="70">
        <v>2718</v>
      </c>
    </row>
    <row r="148" spans="2:5" x14ac:dyDescent="0.25">
      <c r="B148" s="210">
        <v>46125</v>
      </c>
      <c r="C148" s="94" t="s">
        <v>126</v>
      </c>
      <c r="D148" s="66" t="s">
        <v>67</v>
      </c>
      <c r="E148" s="70">
        <v>4119</v>
      </c>
    </row>
    <row r="149" spans="2:5" x14ac:dyDescent="0.25">
      <c r="B149" s="210">
        <v>46125</v>
      </c>
      <c r="C149" s="211" t="s">
        <v>127</v>
      </c>
      <c r="D149" s="95" t="s">
        <v>38</v>
      </c>
      <c r="E149" s="70">
        <v>3402</v>
      </c>
    </row>
    <row r="150" spans="2:5" x14ac:dyDescent="0.25">
      <c r="B150" s="210">
        <v>46125</v>
      </c>
      <c r="C150" s="94" t="s">
        <v>128</v>
      </c>
      <c r="D150" s="66" t="s">
        <v>38</v>
      </c>
      <c r="E150" s="70">
        <v>2</v>
      </c>
    </row>
    <row r="151" spans="2:5" x14ac:dyDescent="0.25">
      <c r="B151" s="210">
        <v>46125</v>
      </c>
      <c r="C151" s="94" t="s">
        <v>129</v>
      </c>
      <c r="D151" s="66" t="s">
        <v>38</v>
      </c>
      <c r="E151" s="70">
        <v>25</v>
      </c>
    </row>
    <row r="152" spans="2:5" x14ac:dyDescent="0.25">
      <c r="B152" s="210">
        <v>46125</v>
      </c>
      <c r="C152" s="94" t="s">
        <v>130</v>
      </c>
      <c r="D152" s="95" t="s">
        <v>40</v>
      </c>
      <c r="E152" s="70">
        <v>5</v>
      </c>
    </row>
    <row r="153" spans="2:5" x14ac:dyDescent="0.25">
      <c r="B153" s="210">
        <v>46125</v>
      </c>
      <c r="C153" s="94" t="s">
        <v>131</v>
      </c>
      <c r="D153" s="66" t="s">
        <v>40</v>
      </c>
      <c r="E153" s="70">
        <v>528</v>
      </c>
    </row>
    <row r="154" spans="2:5" x14ac:dyDescent="0.25">
      <c r="B154" s="210">
        <v>46125</v>
      </c>
      <c r="C154" s="94" t="s">
        <v>132</v>
      </c>
      <c r="D154" s="66" t="s">
        <v>40</v>
      </c>
      <c r="E154" s="70">
        <v>2381</v>
      </c>
    </row>
    <row r="155" spans="2:5" x14ac:dyDescent="0.25">
      <c r="B155" s="210">
        <v>46125</v>
      </c>
      <c r="C155" s="94" t="s">
        <v>133</v>
      </c>
      <c r="D155" s="66" t="s">
        <v>40</v>
      </c>
      <c r="E155" s="70">
        <v>480</v>
      </c>
    </row>
    <row r="156" spans="2:5" x14ac:dyDescent="0.25">
      <c r="B156" s="210">
        <v>46125</v>
      </c>
      <c r="C156" s="94" t="s">
        <v>134</v>
      </c>
      <c r="D156" s="66" t="s">
        <v>37</v>
      </c>
      <c r="E156" s="70">
        <v>10690</v>
      </c>
    </row>
    <row r="157" spans="2:5" x14ac:dyDescent="0.25">
      <c r="B157" s="210">
        <v>46125</v>
      </c>
      <c r="C157" s="94" t="s">
        <v>135</v>
      </c>
      <c r="D157" s="66" t="s">
        <v>37</v>
      </c>
      <c r="E157" s="70">
        <v>10600</v>
      </c>
    </row>
    <row r="158" spans="2:5" x14ac:dyDescent="0.25">
      <c r="B158" s="210">
        <v>46125</v>
      </c>
      <c r="C158" s="94" t="s">
        <v>136</v>
      </c>
      <c r="D158" s="66" t="s">
        <v>37</v>
      </c>
      <c r="E158" s="70">
        <v>9510</v>
      </c>
    </row>
    <row r="159" spans="2:5" x14ac:dyDescent="0.25">
      <c r="B159" s="210">
        <v>46125</v>
      </c>
      <c r="C159" s="94" t="s">
        <v>137</v>
      </c>
      <c r="D159" s="66" t="s">
        <v>41</v>
      </c>
      <c r="E159" s="70">
        <v>2081</v>
      </c>
    </row>
    <row r="160" spans="2:5" x14ac:dyDescent="0.25">
      <c r="B160" s="210">
        <v>46126</v>
      </c>
      <c r="C160" s="94" t="s">
        <v>138</v>
      </c>
      <c r="D160" s="66" t="s">
        <v>31</v>
      </c>
      <c r="E160" s="70">
        <v>70250</v>
      </c>
    </row>
    <row r="161" spans="2:5" x14ac:dyDescent="0.25">
      <c r="B161" s="212">
        <v>46126</v>
      </c>
      <c r="C161" s="94" t="s">
        <v>139</v>
      </c>
      <c r="D161" s="95" t="s">
        <v>48</v>
      </c>
      <c r="E161" s="70">
        <v>1917</v>
      </c>
    </row>
    <row r="162" spans="2:5" x14ac:dyDescent="0.25">
      <c r="B162" s="210">
        <v>46126</v>
      </c>
      <c r="C162" s="94" t="s">
        <v>140</v>
      </c>
      <c r="D162" s="95" t="s">
        <v>48</v>
      </c>
      <c r="E162" s="70">
        <v>2500</v>
      </c>
    </row>
    <row r="163" spans="2:5" x14ac:dyDescent="0.25">
      <c r="B163" s="210">
        <v>46126</v>
      </c>
      <c r="C163" s="94" t="s">
        <v>141</v>
      </c>
      <c r="D163" s="66" t="s">
        <v>48</v>
      </c>
      <c r="E163" s="70">
        <v>2042</v>
      </c>
    </row>
    <row r="164" spans="2:5" x14ac:dyDescent="0.25">
      <c r="B164" s="212">
        <v>46126</v>
      </c>
      <c r="C164" s="94" t="s">
        <v>142</v>
      </c>
      <c r="D164" s="66" t="s">
        <v>48</v>
      </c>
      <c r="E164" s="70">
        <v>2042</v>
      </c>
    </row>
    <row r="165" spans="2:5" x14ac:dyDescent="0.25">
      <c r="B165" s="212">
        <v>46126</v>
      </c>
      <c r="C165" s="94" t="s">
        <v>143</v>
      </c>
      <c r="D165" s="207" t="s">
        <v>48</v>
      </c>
      <c r="E165" s="208">
        <v>2042</v>
      </c>
    </row>
    <row r="166" spans="2:5" x14ac:dyDescent="0.25">
      <c r="B166" s="212">
        <v>46126</v>
      </c>
      <c r="C166" s="94" t="s">
        <v>144</v>
      </c>
      <c r="D166" s="207" t="s">
        <v>41</v>
      </c>
      <c r="E166" s="208">
        <v>61700</v>
      </c>
    </row>
    <row r="167" spans="2:5" x14ac:dyDescent="0.25">
      <c r="B167" s="212">
        <v>46126</v>
      </c>
      <c r="C167" s="94" t="s">
        <v>145</v>
      </c>
      <c r="D167" s="66" t="s">
        <v>37</v>
      </c>
      <c r="E167" s="70">
        <v>12801</v>
      </c>
    </row>
    <row r="168" spans="2:5" x14ac:dyDescent="0.25">
      <c r="B168" s="213">
        <v>46126</v>
      </c>
      <c r="C168" s="211" t="s">
        <v>146</v>
      </c>
      <c r="D168" s="66" t="s">
        <v>37</v>
      </c>
      <c r="E168" s="70">
        <v>7485</v>
      </c>
    </row>
    <row r="169" spans="2:5" x14ac:dyDescent="0.25">
      <c r="B169" s="212">
        <v>46126</v>
      </c>
      <c r="C169" s="104" t="s">
        <v>147</v>
      </c>
      <c r="D169" s="66" t="s">
        <v>38</v>
      </c>
      <c r="E169" s="145">
        <v>18362</v>
      </c>
    </row>
    <row r="170" spans="2:5" x14ac:dyDescent="0.25">
      <c r="B170" s="212">
        <v>46127</v>
      </c>
      <c r="C170" s="104" t="s">
        <v>148</v>
      </c>
      <c r="D170" s="66" t="s">
        <v>31</v>
      </c>
      <c r="E170" s="145">
        <v>736816.6</v>
      </c>
    </row>
    <row r="171" spans="2:5" x14ac:dyDescent="0.25">
      <c r="B171" s="213">
        <v>46127</v>
      </c>
      <c r="C171" s="104" t="s">
        <v>149</v>
      </c>
      <c r="D171" s="66" t="s">
        <v>31</v>
      </c>
      <c r="E171" s="145">
        <v>89125</v>
      </c>
    </row>
    <row r="172" spans="2:5" x14ac:dyDescent="0.25">
      <c r="B172" s="213">
        <v>46127</v>
      </c>
      <c r="C172" s="94" t="s">
        <v>150</v>
      </c>
      <c r="D172" s="66" t="s">
        <v>62</v>
      </c>
      <c r="E172" s="70">
        <v>7715</v>
      </c>
    </row>
    <row r="173" spans="2:5" x14ac:dyDescent="0.25">
      <c r="B173" s="213">
        <v>46127</v>
      </c>
      <c r="C173" s="94" t="s">
        <v>151</v>
      </c>
      <c r="D173" s="66" t="s">
        <v>28</v>
      </c>
      <c r="E173" s="70">
        <v>18933</v>
      </c>
    </row>
    <row r="174" spans="2:5" x14ac:dyDescent="0.25">
      <c r="B174" s="213">
        <v>46127</v>
      </c>
      <c r="C174" s="94" t="s">
        <v>152</v>
      </c>
      <c r="D174" s="66" t="s">
        <v>28</v>
      </c>
      <c r="E174" s="70">
        <v>1932</v>
      </c>
    </row>
    <row r="175" spans="2:5" x14ac:dyDescent="0.25">
      <c r="B175" s="213">
        <v>46127</v>
      </c>
      <c r="C175" s="94" t="s">
        <v>153</v>
      </c>
      <c r="D175" s="95" t="s">
        <v>37</v>
      </c>
      <c r="E175" s="70">
        <v>610866.18999999994</v>
      </c>
    </row>
    <row r="176" spans="2:5" x14ac:dyDescent="0.25">
      <c r="B176" s="213">
        <v>46127</v>
      </c>
      <c r="C176" s="94" t="s">
        <v>154</v>
      </c>
      <c r="D176" s="95" t="s">
        <v>67</v>
      </c>
      <c r="E176" s="70">
        <v>594</v>
      </c>
    </row>
    <row r="177" spans="2:5" x14ac:dyDescent="0.25">
      <c r="B177" s="213">
        <v>46127</v>
      </c>
      <c r="C177" s="94" t="s">
        <v>155</v>
      </c>
      <c r="D177" s="95" t="s">
        <v>39</v>
      </c>
      <c r="E177" s="70">
        <v>246800</v>
      </c>
    </row>
    <row r="178" spans="2:5" x14ac:dyDescent="0.25">
      <c r="B178" s="213">
        <v>46127</v>
      </c>
      <c r="C178" s="94" t="s">
        <v>156</v>
      </c>
      <c r="D178" s="95" t="s">
        <v>37</v>
      </c>
      <c r="E178" s="70">
        <v>14877</v>
      </c>
    </row>
    <row r="179" spans="2:5" x14ac:dyDescent="0.25">
      <c r="B179" s="213">
        <v>46127</v>
      </c>
      <c r="C179" s="94" t="s">
        <v>157</v>
      </c>
      <c r="D179" s="95" t="s">
        <v>37</v>
      </c>
      <c r="E179" s="70">
        <v>9180</v>
      </c>
    </row>
    <row r="180" spans="2:5" x14ac:dyDescent="0.25">
      <c r="B180" s="213">
        <v>46127</v>
      </c>
      <c r="C180" s="94" t="s">
        <v>158</v>
      </c>
      <c r="D180" s="95" t="s">
        <v>37</v>
      </c>
      <c r="E180" s="70">
        <v>2751476.55</v>
      </c>
    </row>
    <row r="181" spans="2:5" x14ac:dyDescent="0.25">
      <c r="B181" s="213">
        <v>46128</v>
      </c>
      <c r="C181" s="94" t="s">
        <v>159</v>
      </c>
      <c r="D181" s="66" t="s">
        <v>31</v>
      </c>
      <c r="E181" s="70">
        <v>173625.52</v>
      </c>
    </row>
    <row r="182" spans="2:5" x14ac:dyDescent="0.25">
      <c r="B182" s="213">
        <v>46128</v>
      </c>
      <c r="C182" s="94" t="s">
        <v>160</v>
      </c>
      <c r="D182" s="66" t="s">
        <v>38</v>
      </c>
      <c r="E182" s="70">
        <v>829</v>
      </c>
    </row>
    <row r="183" spans="2:5" x14ac:dyDescent="0.25">
      <c r="B183" s="213">
        <v>46128</v>
      </c>
      <c r="C183" s="94" t="s">
        <v>161</v>
      </c>
      <c r="D183" s="66" t="s">
        <v>67</v>
      </c>
      <c r="E183" s="70">
        <v>2388</v>
      </c>
    </row>
    <row r="184" spans="2:5" x14ac:dyDescent="0.25">
      <c r="B184" s="213">
        <v>46128</v>
      </c>
      <c r="C184" s="94" t="s">
        <v>162</v>
      </c>
      <c r="D184" s="66" t="s">
        <v>62</v>
      </c>
      <c r="E184" s="70">
        <v>22459</v>
      </c>
    </row>
    <row r="185" spans="2:5" x14ac:dyDescent="0.25">
      <c r="B185" s="213">
        <v>46128</v>
      </c>
      <c r="C185" s="94" t="s">
        <v>163</v>
      </c>
      <c r="D185" s="66" t="s">
        <v>40</v>
      </c>
      <c r="E185" s="70">
        <v>576</v>
      </c>
    </row>
    <row r="186" spans="2:5" x14ac:dyDescent="0.25">
      <c r="B186" s="213">
        <v>46128</v>
      </c>
      <c r="C186" s="94" t="s">
        <v>164</v>
      </c>
      <c r="D186" s="95" t="s">
        <v>62</v>
      </c>
      <c r="E186" s="70">
        <v>10927</v>
      </c>
    </row>
    <row r="187" spans="2:5" x14ac:dyDescent="0.25">
      <c r="B187" s="213">
        <v>46128</v>
      </c>
      <c r="C187" s="94" t="s">
        <v>165</v>
      </c>
      <c r="D187" s="95" t="s">
        <v>37</v>
      </c>
      <c r="E187" s="70">
        <v>9390</v>
      </c>
    </row>
    <row r="188" spans="2:5" x14ac:dyDescent="0.25">
      <c r="B188" s="213">
        <v>46128</v>
      </c>
      <c r="C188" s="94" t="s">
        <v>166</v>
      </c>
      <c r="D188" s="66" t="s">
        <v>37</v>
      </c>
      <c r="E188" s="70">
        <v>14843</v>
      </c>
    </row>
    <row r="189" spans="2:5" x14ac:dyDescent="0.25">
      <c r="B189" s="213">
        <v>46128</v>
      </c>
      <c r="C189" s="94" t="s">
        <v>167</v>
      </c>
      <c r="D189" s="66" t="s">
        <v>28</v>
      </c>
      <c r="E189" s="70">
        <v>26683</v>
      </c>
    </row>
    <row r="190" spans="2:5" x14ac:dyDescent="0.25">
      <c r="B190" s="213">
        <v>46128</v>
      </c>
      <c r="C190" s="94" t="s">
        <v>168</v>
      </c>
      <c r="D190" s="66" t="s">
        <v>62</v>
      </c>
      <c r="E190" s="70">
        <v>11596</v>
      </c>
    </row>
    <row r="191" spans="2:5" x14ac:dyDescent="0.25">
      <c r="B191" s="213">
        <v>46129</v>
      </c>
      <c r="C191" s="94" t="s">
        <v>169</v>
      </c>
      <c r="D191" s="66" t="s">
        <v>68</v>
      </c>
      <c r="E191" s="70">
        <v>10641</v>
      </c>
    </row>
    <row r="192" spans="2:5" x14ac:dyDescent="0.25">
      <c r="B192" s="213">
        <v>46129</v>
      </c>
      <c r="C192" s="94" t="s">
        <v>170</v>
      </c>
      <c r="D192" s="66" t="s">
        <v>68</v>
      </c>
      <c r="E192" s="70">
        <v>3075.85</v>
      </c>
    </row>
    <row r="193" spans="2:5" x14ac:dyDescent="0.25">
      <c r="B193" s="213">
        <v>46129</v>
      </c>
      <c r="C193" s="94" t="s">
        <v>171</v>
      </c>
      <c r="D193" s="66" t="s">
        <v>38</v>
      </c>
      <c r="E193" s="70">
        <v>2097</v>
      </c>
    </row>
    <row r="194" spans="2:5" x14ac:dyDescent="0.25">
      <c r="B194" s="213">
        <v>46129</v>
      </c>
      <c r="C194" s="94" t="s">
        <v>172</v>
      </c>
      <c r="D194" s="66" t="s">
        <v>37</v>
      </c>
      <c r="E194" s="70">
        <v>15750.8</v>
      </c>
    </row>
    <row r="195" spans="2:5" x14ac:dyDescent="0.25">
      <c r="B195" s="213">
        <v>46129</v>
      </c>
      <c r="C195" s="94" t="s">
        <v>173</v>
      </c>
      <c r="D195" s="66" t="s">
        <v>31</v>
      </c>
      <c r="E195" s="70">
        <v>241630</v>
      </c>
    </row>
    <row r="196" spans="2:5" x14ac:dyDescent="0.25">
      <c r="B196" s="213">
        <v>46129</v>
      </c>
      <c r="C196" s="94" t="s">
        <v>174</v>
      </c>
      <c r="D196" s="66" t="s">
        <v>39</v>
      </c>
      <c r="E196" s="70">
        <v>46376</v>
      </c>
    </row>
    <row r="197" spans="2:5" x14ac:dyDescent="0.25">
      <c r="B197" s="213">
        <v>46129</v>
      </c>
      <c r="C197" s="94" t="s">
        <v>175</v>
      </c>
      <c r="D197" s="95" t="s">
        <v>39</v>
      </c>
      <c r="E197" s="70">
        <v>5952</v>
      </c>
    </row>
    <row r="198" spans="2:5" x14ac:dyDescent="0.25">
      <c r="B198" s="213">
        <v>46129</v>
      </c>
      <c r="C198" s="100" t="s">
        <v>176</v>
      </c>
      <c r="D198" s="95" t="s">
        <v>39</v>
      </c>
      <c r="E198" s="84">
        <v>5952</v>
      </c>
    </row>
    <row r="199" spans="2:5" x14ac:dyDescent="0.25">
      <c r="B199" s="213">
        <v>46129</v>
      </c>
      <c r="C199" s="94" t="s">
        <v>177</v>
      </c>
      <c r="D199" s="66" t="s">
        <v>48</v>
      </c>
      <c r="E199" s="84">
        <v>2185</v>
      </c>
    </row>
    <row r="200" spans="2:5" x14ac:dyDescent="0.25">
      <c r="B200" s="213">
        <v>46129</v>
      </c>
      <c r="C200" s="66" t="s">
        <v>178</v>
      </c>
      <c r="D200" s="66" t="s">
        <v>62</v>
      </c>
      <c r="E200" s="214">
        <v>2100</v>
      </c>
    </row>
    <row r="201" spans="2:5" x14ac:dyDescent="0.25">
      <c r="B201" s="213">
        <v>46129</v>
      </c>
      <c r="C201" s="66" t="s">
        <v>179</v>
      </c>
      <c r="D201" s="66" t="s">
        <v>37</v>
      </c>
      <c r="E201" s="214">
        <v>11648</v>
      </c>
    </row>
    <row r="202" spans="2:5" x14ac:dyDescent="0.25">
      <c r="B202" s="213">
        <v>46129</v>
      </c>
      <c r="C202" s="66" t="s">
        <v>180</v>
      </c>
      <c r="D202" s="66" t="s">
        <v>37</v>
      </c>
      <c r="E202" s="214">
        <v>9474</v>
      </c>
    </row>
    <row r="203" spans="2:5" x14ac:dyDescent="0.25">
      <c r="B203" s="213">
        <v>46129</v>
      </c>
      <c r="C203" s="66" t="s">
        <v>181</v>
      </c>
      <c r="D203" s="66" t="s">
        <v>68</v>
      </c>
      <c r="E203" s="214">
        <v>19196.8</v>
      </c>
    </row>
    <row r="204" spans="2:5" x14ac:dyDescent="0.25">
      <c r="B204" s="213">
        <v>46132</v>
      </c>
      <c r="C204" s="66" t="s">
        <v>182</v>
      </c>
      <c r="D204" s="66" t="s">
        <v>31</v>
      </c>
      <c r="E204" s="214">
        <v>220731.84</v>
      </c>
    </row>
    <row r="205" spans="2:5" x14ac:dyDescent="0.25">
      <c r="B205" s="213">
        <v>46132</v>
      </c>
      <c r="C205" s="66" t="s">
        <v>183</v>
      </c>
      <c r="D205" s="66" t="s">
        <v>37</v>
      </c>
      <c r="E205" s="214">
        <v>12988291.77</v>
      </c>
    </row>
    <row r="206" spans="2:5" x14ac:dyDescent="0.25">
      <c r="B206" s="213">
        <v>46132</v>
      </c>
      <c r="C206" s="66" t="s">
        <v>184</v>
      </c>
      <c r="D206" s="66" t="s">
        <v>37</v>
      </c>
      <c r="E206" s="214">
        <v>6575058.7699999996</v>
      </c>
    </row>
    <row r="207" spans="2:5" x14ac:dyDescent="0.25">
      <c r="B207" s="213">
        <v>46132</v>
      </c>
      <c r="C207" s="66" t="s">
        <v>185</v>
      </c>
      <c r="D207" s="66" t="s">
        <v>31</v>
      </c>
      <c r="E207" s="214">
        <v>63324.85</v>
      </c>
    </row>
    <row r="208" spans="2:5" x14ac:dyDescent="0.25">
      <c r="B208" s="213">
        <v>46132</v>
      </c>
      <c r="C208" s="66" t="s">
        <v>186</v>
      </c>
      <c r="D208" s="66" t="s">
        <v>38</v>
      </c>
      <c r="E208" s="214">
        <v>1361</v>
      </c>
    </row>
    <row r="209" spans="2:5" x14ac:dyDescent="0.25">
      <c r="B209" s="213">
        <v>46132</v>
      </c>
      <c r="C209" s="66" t="s">
        <v>187</v>
      </c>
      <c r="D209" s="66" t="s">
        <v>39</v>
      </c>
      <c r="E209" s="214">
        <v>2450</v>
      </c>
    </row>
    <row r="210" spans="2:5" x14ac:dyDescent="0.25">
      <c r="B210" s="213">
        <v>46132</v>
      </c>
      <c r="C210" s="66" t="s">
        <v>188</v>
      </c>
      <c r="D210" s="66" t="s">
        <v>62</v>
      </c>
      <c r="E210" s="214">
        <v>2100</v>
      </c>
    </row>
    <row r="211" spans="2:5" x14ac:dyDescent="0.25">
      <c r="B211" s="213">
        <v>46132</v>
      </c>
      <c r="C211" s="66" t="s">
        <v>189</v>
      </c>
      <c r="D211" s="66" t="s">
        <v>39</v>
      </c>
      <c r="E211" s="214">
        <v>2100</v>
      </c>
    </row>
    <row r="212" spans="2:5" x14ac:dyDescent="0.25">
      <c r="B212" s="213">
        <v>46132</v>
      </c>
      <c r="C212" s="66" t="s">
        <v>190</v>
      </c>
      <c r="D212" s="66" t="s">
        <v>67</v>
      </c>
      <c r="E212" s="86">
        <v>600</v>
      </c>
    </row>
    <row r="213" spans="2:5" x14ac:dyDescent="0.25">
      <c r="B213" s="213">
        <v>46132</v>
      </c>
      <c r="C213" s="94" t="s">
        <v>191</v>
      </c>
      <c r="D213" s="66" t="s">
        <v>39</v>
      </c>
      <c r="E213" s="70">
        <v>50</v>
      </c>
    </row>
    <row r="214" spans="2:5" x14ac:dyDescent="0.25">
      <c r="B214" s="213">
        <v>46132</v>
      </c>
      <c r="C214" s="94" t="s">
        <v>192</v>
      </c>
      <c r="D214" s="66" t="s">
        <v>62</v>
      </c>
      <c r="E214" s="70">
        <v>15612</v>
      </c>
    </row>
    <row r="215" spans="2:5" x14ac:dyDescent="0.25">
      <c r="B215" s="213">
        <v>46132</v>
      </c>
      <c r="C215" s="94" t="s">
        <v>193</v>
      </c>
      <c r="D215" s="66" t="s">
        <v>40</v>
      </c>
      <c r="E215" s="70">
        <v>540</v>
      </c>
    </row>
    <row r="216" spans="2:5" x14ac:dyDescent="0.25">
      <c r="B216" s="213">
        <v>46132</v>
      </c>
      <c r="C216" s="94" t="s">
        <v>194</v>
      </c>
      <c r="D216" s="66" t="s">
        <v>37</v>
      </c>
      <c r="E216" s="70">
        <v>9985</v>
      </c>
    </row>
    <row r="217" spans="2:5" x14ac:dyDescent="0.25">
      <c r="B217" s="213">
        <v>46132</v>
      </c>
      <c r="C217" s="94" t="s">
        <v>195</v>
      </c>
      <c r="D217" s="66" t="s">
        <v>37</v>
      </c>
      <c r="E217" s="70">
        <v>9685</v>
      </c>
    </row>
    <row r="218" spans="2:5" x14ac:dyDescent="0.25">
      <c r="B218" s="213">
        <v>46132</v>
      </c>
      <c r="C218" s="94" t="s">
        <v>196</v>
      </c>
      <c r="D218" s="66" t="s">
        <v>37</v>
      </c>
      <c r="E218" s="70">
        <v>9065</v>
      </c>
    </row>
    <row r="219" spans="2:5" x14ac:dyDescent="0.25">
      <c r="B219" s="213">
        <v>46132</v>
      </c>
      <c r="C219" s="94" t="s">
        <v>197</v>
      </c>
      <c r="D219" s="66" t="s">
        <v>62</v>
      </c>
      <c r="E219" s="70">
        <v>13426</v>
      </c>
    </row>
    <row r="220" spans="2:5" x14ac:dyDescent="0.25">
      <c r="B220" s="213">
        <v>46132</v>
      </c>
      <c r="C220" s="94" t="s">
        <v>266</v>
      </c>
      <c r="D220" s="66" t="s">
        <v>48</v>
      </c>
      <c r="E220" s="70">
        <v>1600</v>
      </c>
    </row>
    <row r="221" spans="2:5" x14ac:dyDescent="0.25">
      <c r="B221" s="213">
        <v>46133</v>
      </c>
      <c r="C221" s="94" t="s">
        <v>198</v>
      </c>
      <c r="D221" s="66" t="s">
        <v>39</v>
      </c>
      <c r="E221" s="70">
        <v>148080</v>
      </c>
    </row>
    <row r="222" spans="2:5" x14ac:dyDescent="0.25">
      <c r="B222" s="213">
        <v>46133</v>
      </c>
      <c r="C222" s="94" t="s">
        <v>199</v>
      </c>
      <c r="D222" s="66" t="s">
        <v>31</v>
      </c>
      <c r="E222" s="70">
        <v>178370</v>
      </c>
    </row>
    <row r="223" spans="2:5" x14ac:dyDescent="0.25">
      <c r="B223" s="213">
        <v>46133</v>
      </c>
      <c r="C223" s="94" t="s">
        <v>200</v>
      </c>
      <c r="D223" s="66" t="s">
        <v>67</v>
      </c>
      <c r="E223" s="70">
        <v>56807</v>
      </c>
    </row>
    <row r="224" spans="2:5" x14ac:dyDescent="0.25">
      <c r="B224" s="213">
        <v>46133</v>
      </c>
      <c r="C224" s="94" t="s">
        <v>201</v>
      </c>
      <c r="D224" s="66" t="s">
        <v>38</v>
      </c>
      <c r="E224" s="70">
        <v>5605</v>
      </c>
    </row>
    <row r="225" spans="2:5" x14ac:dyDescent="0.25">
      <c r="B225" s="213">
        <v>46133</v>
      </c>
      <c r="C225" s="94" t="s">
        <v>202</v>
      </c>
      <c r="D225" s="66" t="s">
        <v>39</v>
      </c>
      <c r="E225" s="70">
        <v>1375</v>
      </c>
    </row>
    <row r="226" spans="2:5" x14ac:dyDescent="0.25">
      <c r="B226" s="213">
        <v>46133</v>
      </c>
      <c r="C226" s="94" t="s">
        <v>203</v>
      </c>
      <c r="D226" s="66" t="s">
        <v>37</v>
      </c>
      <c r="E226" s="70">
        <v>8195</v>
      </c>
    </row>
    <row r="227" spans="2:5" x14ac:dyDescent="0.25">
      <c r="B227" s="213">
        <v>46133</v>
      </c>
      <c r="C227" s="94" t="s">
        <v>204</v>
      </c>
      <c r="D227" s="66" t="s">
        <v>37</v>
      </c>
      <c r="E227" s="70">
        <v>13033</v>
      </c>
    </row>
    <row r="228" spans="2:5" x14ac:dyDescent="0.25">
      <c r="B228" s="213">
        <v>46133</v>
      </c>
      <c r="C228" s="94" t="s">
        <v>205</v>
      </c>
      <c r="D228" s="66" t="s">
        <v>39</v>
      </c>
      <c r="E228" s="70">
        <v>46219</v>
      </c>
    </row>
    <row r="229" spans="2:5" x14ac:dyDescent="0.25">
      <c r="B229" s="213">
        <v>46134</v>
      </c>
      <c r="C229" s="94" t="s">
        <v>206</v>
      </c>
      <c r="D229" s="66" t="s">
        <v>31</v>
      </c>
      <c r="E229" s="70">
        <v>130690</v>
      </c>
    </row>
    <row r="230" spans="2:5" x14ac:dyDescent="0.25">
      <c r="B230" s="213">
        <v>46134</v>
      </c>
      <c r="C230" s="94" t="s">
        <v>94</v>
      </c>
      <c r="D230" s="66" t="s">
        <v>38</v>
      </c>
      <c r="E230" s="70">
        <v>925</v>
      </c>
    </row>
    <row r="231" spans="2:5" x14ac:dyDescent="0.25">
      <c r="B231" s="213">
        <v>46134</v>
      </c>
      <c r="C231" s="94" t="s">
        <v>207</v>
      </c>
      <c r="D231" s="66" t="s">
        <v>37</v>
      </c>
      <c r="E231" s="70">
        <v>4335206.32</v>
      </c>
    </row>
    <row r="232" spans="2:5" x14ac:dyDescent="0.25">
      <c r="B232" s="213">
        <v>46134</v>
      </c>
      <c r="C232" s="94" t="s">
        <v>208</v>
      </c>
      <c r="D232" s="66" t="s">
        <v>42</v>
      </c>
      <c r="E232" s="70">
        <v>12057.98</v>
      </c>
    </row>
    <row r="233" spans="2:5" x14ac:dyDescent="0.25">
      <c r="B233" s="213">
        <v>46134</v>
      </c>
      <c r="C233" s="94" t="s">
        <v>209</v>
      </c>
      <c r="D233" s="66" t="s">
        <v>42</v>
      </c>
      <c r="E233" s="70">
        <v>3814.65</v>
      </c>
    </row>
    <row r="234" spans="2:5" x14ac:dyDescent="0.25">
      <c r="B234" s="213">
        <v>46134</v>
      </c>
      <c r="C234" s="94" t="s">
        <v>210</v>
      </c>
      <c r="D234" s="66" t="s">
        <v>37</v>
      </c>
      <c r="E234" s="70">
        <v>15281</v>
      </c>
    </row>
    <row r="235" spans="2:5" x14ac:dyDescent="0.25">
      <c r="B235" s="213">
        <v>46134</v>
      </c>
      <c r="C235" s="215" t="s">
        <v>211</v>
      </c>
      <c r="D235" s="66" t="s">
        <v>37</v>
      </c>
      <c r="E235" s="70">
        <v>8320</v>
      </c>
    </row>
    <row r="236" spans="2:5" x14ac:dyDescent="0.25">
      <c r="B236" s="213">
        <v>46134</v>
      </c>
      <c r="C236" s="94" t="s">
        <v>212</v>
      </c>
      <c r="D236" s="66" t="s">
        <v>48</v>
      </c>
      <c r="E236" s="70">
        <v>1830</v>
      </c>
    </row>
    <row r="237" spans="2:5" x14ac:dyDescent="0.25">
      <c r="B237" s="213">
        <v>46134</v>
      </c>
      <c r="C237" s="94" t="s">
        <v>213</v>
      </c>
      <c r="D237" s="66" t="s">
        <v>62</v>
      </c>
      <c r="E237" s="70">
        <v>383</v>
      </c>
    </row>
    <row r="238" spans="2:5" x14ac:dyDescent="0.25">
      <c r="B238" s="213">
        <v>46134</v>
      </c>
      <c r="C238" s="94" t="s">
        <v>214</v>
      </c>
      <c r="D238" s="66" t="s">
        <v>28</v>
      </c>
      <c r="E238" s="70">
        <v>3750</v>
      </c>
    </row>
    <row r="239" spans="2:5" x14ac:dyDescent="0.25">
      <c r="B239" s="213">
        <v>46134</v>
      </c>
      <c r="C239" s="94" t="s">
        <v>215</v>
      </c>
      <c r="D239" s="66" t="s">
        <v>62</v>
      </c>
      <c r="E239" s="70">
        <v>1250</v>
      </c>
    </row>
    <row r="240" spans="2:5" x14ac:dyDescent="0.25">
      <c r="B240" s="213">
        <v>46134</v>
      </c>
      <c r="C240" s="209" t="s">
        <v>216</v>
      </c>
      <c r="D240" s="66" t="s">
        <v>38</v>
      </c>
      <c r="E240" s="70">
        <v>15105</v>
      </c>
    </row>
    <row r="241" spans="2:5" x14ac:dyDescent="0.25">
      <c r="B241" s="213">
        <v>46135</v>
      </c>
      <c r="C241" s="216" t="s">
        <v>217</v>
      </c>
      <c r="D241" s="66" t="s">
        <v>31</v>
      </c>
      <c r="E241" s="70">
        <v>169940</v>
      </c>
    </row>
    <row r="242" spans="2:5" x14ac:dyDescent="0.25">
      <c r="B242" s="213">
        <v>46135</v>
      </c>
      <c r="C242" s="216" t="s">
        <v>267</v>
      </c>
      <c r="D242" s="66" t="s">
        <v>31</v>
      </c>
      <c r="E242" s="70">
        <v>5250</v>
      </c>
    </row>
    <row r="243" spans="2:5" x14ac:dyDescent="0.25">
      <c r="B243" s="213">
        <v>46135</v>
      </c>
      <c r="C243" s="94" t="s">
        <v>218</v>
      </c>
      <c r="D243" s="66" t="s">
        <v>67</v>
      </c>
      <c r="E243" s="70">
        <v>61370</v>
      </c>
    </row>
    <row r="244" spans="2:5" x14ac:dyDescent="0.25">
      <c r="B244" s="213">
        <v>46135</v>
      </c>
      <c r="C244" s="94" t="s">
        <v>219</v>
      </c>
      <c r="D244" s="66" t="s">
        <v>38</v>
      </c>
      <c r="E244" s="70">
        <v>137637.14000000001</v>
      </c>
    </row>
    <row r="245" spans="2:5" x14ac:dyDescent="0.25">
      <c r="B245" s="213">
        <v>46135</v>
      </c>
      <c r="C245" s="94" t="s">
        <v>220</v>
      </c>
      <c r="D245" s="66" t="s">
        <v>39</v>
      </c>
      <c r="E245" s="70">
        <v>1763</v>
      </c>
    </row>
    <row r="246" spans="2:5" x14ac:dyDescent="0.25">
      <c r="B246" s="213">
        <v>46135</v>
      </c>
      <c r="C246" s="94" t="s">
        <v>221</v>
      </c>
      <c r="D246" s="66" t="s">
        <v>37</v>
      </c>
      <c r="E246" s="70">
        <v>8660</v>
      </c>
    </row>
    <row r="247" spans="2:5" x14ac:dyDescent="0.25">
      <c r="B247" s="213">
        <v>46135</v>
      </c>
      <c r="C247" s="94" t="s">
        <v>222</v>
      </c>
      <c r="D247" s="66" t="s">
        <v>37</v>
      </c>
      <c r="E247" s="70">
        <v>14709</v>
      </c>
    </row>
    <row r="248" spans="2:5" x14ac:dyDescent="0.25">
      <c r="B248" s="213">
        <v>46135</v>
      </c>
      <c r="C248" s="94" t="s">
        <v>223</v>
      </c>
      <c r="D248" s="66" t="s">
        <v>40</v>
      </c>
      <c r="E248" s="70">
        <v>2380</v>
      </c>
    </row>
    <row r="249" spans="2:5" x14ac:dyDescent="0.25">
      <c r="B249" s="213">
        <v>46135</v>
      </c>
      <c r="C249" s="94" t="s">
        <v>268</v>
      </c>
      <c r="D249" s="66" t="s">
        <v>62</v>
      </c>
      <c r="E249" s="70">
        <v>9614</v>
      </c>
    </row>
    <row r="250" spans="2:5" x14ac:dyDescent="0.25">
      <c r="B250" s="213">
        <v>46135</v>
      </c>
      <c r="C250" s="94" t="s">
        <v>224</v>
      </c>
      <c r="D250" s="66" t="s">
        <v>48</v>
      </c>
      <c r="E250" s="70">
        <v>1750</v>
      </c>
    </row>
    <row r="251" spans="2:5" x14ac:dyDescent="0.25">
      <c r="B251" s="213">
        <v>46135</v>
      </c>
      <c r="C251" s="94" t="s">
        <v>225</v>
      </c>
      <c r="D251" s="66" t="s">
        <v>68</v>
      </c>
      <c r="E251" s="70">
        <v>713</v>
      </c>
    </row>
    <row r="252" spans="2:5" x14ac:dyDescent="0.25">
      <c r="B252" s="213">
        <v>46135</v>
      </c>
      <c r="C252" s="94" t="s">
        <v>226</v>
      </c>
      <c r="D252" s="66" t="s">
        <v>48</v>
      </c>
      <c r="E252" s="70">
        <v>3250</v>
      </c>
    </row>
    <row r="253" spans="2:5" x14ac:dyDescent="0.25">
      <c r="B253" s="213">
        <v>46136</v>
      </c>
      <c r="C253" s="94" t="s">
        <v>227</v>
      </c>
      <c r="D253" s="66" t="s">
        <v>31</v>
      </c>
      <c r="E253" s="70">
        <v>280697.24</v>
      </c>
    </row>
    <row r="254" spans="2:5" x14ac:dyDescent="0.25">
      <c r="B254" s="213">
        <v>46136</v>
      </c>
      <c r="C254" s="94" t="s">
        <v>228</v>
      </c>
      <c r="D254" s="66" t="s">
        <v>31</v>
      </c>
      <c r="E254" s="70">
        <v>42475</v>
      </c>
    </row>
    <row r="255" spans="2:5" x14ac:dyDescent="0.25">
      <c r="B255" s="213">
        <v>46136</v>
      </c>
      <c r="C255" s="94" t="s">
        <v>229</v>
      </c>
      <c r="D255" s="66" t="s">
        <v>62</v>
      </c>
      <c r="E255" s="70">
        <v>8</v>
      </c>
    </row>
    <row r="256" spans="2:5" x14ac:dyDescent="0.25">
      <c r="B256" s="213">
        <v>46136</v>
      </c>
      <c r="C256" s="94" t="s">
        <v>230</v>
      </c>
      <c r="D256" s="66" t="s">
        <v>38</v>
      </c>
      <c r="E256" s="70">
        <v>575</v>
      </c>
    </row>
    <row r="257" spans="2:5" x14ac:dyDescent="0.25">
      <c r="B257" s="213">
        <v>46136</v>
      </c>
      <c r="C257" s="94" t="s">
        <v>231</v>
      </c>
      <c r="D257" s="66" t="s">
        <v>28</v>
      </c>
      <c r="E257" s="70">
        <v>11</v>
      </c>
    </row>
    <row r="258" spans="2:5" x14ac:dyDescent="0.25">
      <c r="B258" s="213">
        <v>46136</v>
      </c>
      <c r="C258" s="94" t="s">
        <v>232</v>
      </c>
      <c r="D258" s="66" t="s">
        <v>62</v>
      </c>
      <c r="E258" s="70">
        <v>528</v>
      </c>
    </row>
    <row r="259" spans="2:5" x14ac:dyDescent="0.25">
      <c r="B259" s="213">
        <v>46136</v>
      </c>
      <c r="C259" s="94" t="s">
        <v>233</v>
      </c>
      <c r="D259" s="66" t="s">
        <v>39</v>
      </c>
      <c r="E259" s="70">
        <v>20167.03</v>
      </c>
    </row>
    <row r="260" spans="2:5" x14ac:dyDescent="0.25">
      <c r="B260" s="213">
        <v>46136</v>
      </c>
      <c r="C260" s="94" t="s">
        <v>234</v>
      </c>
      <c r="D260" s="66" t="s">
        <v>37</v>
      </c>
      <c r="E260" s="70">
        <v>10310</v>
      </c>
    </row>
    <row r="261" spans="2:5" x14ac:dyDescent="0.25">
      <c r="B261" s="213">
        <v>46136</v>
      </c>
      <c r="C261" s="94" t="s">
        <v>235</v>
      </c>
      <c r="D261" s="66" t="s">
        <v>37</v>
      </c>
      <c r="E261" s="70">
        <v>13381</v>
      </c>
    </row>
    <row r="262" spans="2:5" x14ac:dyDescent="0.25">
      <c r="B262" s="213">
        <v>46136</v>
      </c>
      <c r="C262" s="94" t="s">
        <v>236</v>
      </c>
      <c r="D262" s="66" t="s">
        <v>31</v>
      </c>
      <c r="E262" s="70">
        <v>2370</v>
      </c>
    </row>
    <row r="263" spans="2:5" x14ac:dyDescent="0.25">
      <c r="B263" s="213">
        <v>46136</v>
      </c>
      <c r="C263" s="94" t="s">
        <v>237</v>
      </c>
      <c r="D263" s="66" t="s">
        <v>39</v>
      </c>
      <c r="E263" s="70">
        <v>10210</v>
      </c>
    </row>
    <row r="264" spans="2:5" x14ac:dyDescent="0.25">
      <c r="B264" s="213">
        <v>46136</v>
      </c>
      <c r="C264" s="94" t="s">
        <v>238</v>
      </c>
      <c r="D264" s="66" t="s">
        <v>39</v>
      </c>
      <c r="E264" s="70">
        <v>3200</v>
      </c>
    </row>
    <row r="265" spans="2:5" x14ac:dyDescent="0.25">
      <c r="B265" s="213">
        <v>46136</v>
      </c>
      <c r="C265" s="94" t="s">
        <v>239</v>
      </c>
      <c r="D265" s="66" t="s">
        <v>67</v>
      </c>
      <c r="E265" s="70">
        <v>27112</v>
      </c>
    </row>
    <row r="266" spans="2:5" x14ac:dyDescent="0.25">
      <c r="B266" s="213">
        <v>46136</v>
      </c>
      <c r="C266" s="94" t="s">
        <v>240</v>
      </c>
      <c r="D266" s="66" t="s">
        <v>67</v>
      </c>
      <c r="E266" s="70">
        <v>2500</v>
      </c>
    </row>
    <row r="267" spans="2:5" x14ac:dyDescent="0.25">
      <c r="B267" s="213">
        <v>46136</v>
      </c>
      <c r="C267" s="94" t="s">
        <v>241</v>
      </c>
      <c r="D267" s="66" t="s">
        <v>40</v>
      </c>
      <c r="E267" s="70">
        <v>8750</v>
      </c>
    </row>
    <row r="268" spans="2:5" x14ac:dyDescent="0.25">
      <c r="B268" s="213">
        <v>46139</v>
      </c>
      <c r="C268" s="94" t="s">
        <v>242</v>
      </c>
      <c r="D268" s="66" t="s">
        <v>62</v>
      </c>
      <c r="E268" s="70">
        <v>13305</v>
      </c>
    </row>
    <row r="269" spans="2:5" x14ac:dyDescent="0.25">
      <c r="B269" s="213">
        <v>46139</v>
      </c>
      <c r="C269" s="94" t="s">
        <v>243</v>
      </c>
      <c r="D269" s="66" t="s">
        <v>31</v>
      </c>
      <c r="E269" s="70">
        <v>154410</v>
      </c>
    </row>
    <row r="270" spans="2:5" x14ac:dyDescent="0.25">
      <c r="B270" s="213">
        <v>46139</v>
      </c>
      <c r="C270" s="94" t="s">
        <v>244</v>
      </c>
      <c r="D270" s="66" t="s">
        <v>68</v>
      </c>
      <c r="E270" s="70">
        <v>9030</v>
      </c>
    </row>
    <row r="271" spans="2:5" x14ac:dyDescent="0.25">
      <c r="B271" s="213">
        <v>46139</v>
      </c>
      <c r="C271" s="94" t="s">
        <v>245</v>
      </c>
      <c r="D271" s="66" t="s">
        <v>31</v>
      </c>
      <c r="E271" s="70">
        <v>33358.379999999997</v>
      </c>
    </row>
    <row r="272" spans="2:5" x14ac:dyDescent="0.25">
      <c r="B272" s="213">
        <v>46139</v>
      </c>
      <c r="C272" s="94" t="s">
        <v>299</v>
      </c>
      <c r="D272" s="66" t="s">
        <v>62</v>
      </c>
      <c r="E272" s="228">
        <v>13305</v>
      </c>
    </row>
    <row r="273" spans="2:5" x14ac:dyDescent="0.25">
      <c r="B273" s="213">
        <v>46139</v>
      </c>
      <c r="C273" s="94" t="s">
        <v>246</v>
      </c>
      <c r="D273" s="66" t="s">
        <v>40</v>
      </c>
      <c r="E273" s="70">
        <v>8750</v>
      </c>
    </row>
    <row r="274" spans="2:5" x14ac:dyDescent="0.25">
      <c r="B274" s="213">
        <v>46139</v>
      </c>
      <c r="C274" s="94" t="s">
        <v>247</v>
      </c>
      <c r="D274" s="66" t="s">
        <v>37</v>
      </c>
      <c r="E274" s="70">
        <v>401707.11</v>
      </c>
    </row>
    <row r="275" spans="2:5" x14ac:dyDescent="0.25">
      <c r="B275" s="213">
        <v>46139</v>
      </c>
      <c r="C275" s="94" t="s">
        <v>78</v>
      </c>
      <c r="D275" s="66" t="s">
        <v>37</v>
      </c>
      <c r="E275" s="70">
        <v>9851072.0700000003</v>
      </c>
    </row>
    <row r="276" spans="2:5" x14ac:dyDescent="0.25">
      <c r="B276" s="213">
        <v>46139</v>
      </c>
      <c r="C276" s="94" t="s">
        <v>248</v>
      </c>
      <c r="D276" s="66" t="s">
        <v>37</v>
      </c>
      <c r="E276" s="70">
        <v>4000000</v>
      </c>
    </row>
    <row r="277" spans="2:5" x14ac:dyDescent="0.25">
      <c r="B277" s="213">
        <v>46139</v>
      </c>
      <c r="C277" s="94" t="s">
        <v>269</v>
      </c>
      <c r="D277" s="66" t="s">
        <v>38</v>
      </c>
      <c r="E277" s="70">
        <v>500</v>
      </c>
    </row>
    <row r="278" spans="2:5" x14ac:dyDescent="0.25">
      <c r="B278" s="213">
        <v>46139</v>
      </c>
      <c r="C278" s="94" t="s">
        <v>249</v>
      </c>
      <c r="D278" s="66" t="s">
        <v>40</v>
      </c>
      <c r="E278" s="70">
        <v>7266</v>
      </c>
    </row>
    <row r="279" spans="2:5" x14ac:dyDescent="0.25">
      <c r="B279" s="213">
        <v>46139</v>
      </c>
      <c r="C279" s="94" t="s">
        <v>250</v>
      </c>
      <c r="D279" s="66" t="s">
        <v>37</v>
      </c>
      <c r="E279" s="70">
        <v>10370</v>
      </c>
    </row>
    <row r="280" spans="2:5" x14ac:dyDescent="0.25">
      <c r="B280" s="213">
        <v>46139</v>
      </c>
      <c r="C280" s="94" t="s">
        <v>251</v>
      </c>
      <c r="D280" s="66" t="s">
        <v>37</v>
      </c>
      <c r="E280" s="70">
        <v>11149</v>
      </c>
    </row>
    <row r="281" spans="2:5" x14ac:dyDescent="0.25">
      <c r="B281" s="213">
        <v>46139</v>
      </c>
      <c r="C281" s="94" t="s">
        <v>252</v>
      </c>
      <c r="D281" s="66" t="s">
        <v>37</v>
      </c>
      <c r="E281" s="70">
        <v>10360</v>
      </c>
    </row>
    <row r="282" spans="2:5" x14ac:dyDescent="0.25">
      <c r="B282" s="213">
        <v>46139</v>
      </c>
      <c r="C282" s="94" t="s">
        <v>253</v>
      </c>
      <c r="D282" s="66" t="s">
        <v>62</v>
      </c>
      <c r="E282" s="70">
        <v>1728</v>
      </c>
    </row>
    <row r="283" spans="2:5" x14ac:dyDescent="0.25">
      <c r="B283" s="213">
        <v>46139</v>
      </c>
      <c r="C283" s="209" t="s">
        <v>254</v>
      </c>
      <c r="D283" s="66" t="s">
        <v>39</v>
      </c>
      <c r="E283" s="70">
        <v>6267</v>
      </c>
    </row>
    <row r="284" spans="2:5" x14ac:dyDescent="0.25">
      <c r="B284" s="213">
        <v>46139</v>
      </c>
      <c r="C284" s="94" t="s">
        <v>255</v>
      </c>
      <c r="D284" s="66" t="s">
        <v>39</v>
      </c>
      <c r="E284" s="70">
        <v>3741</v>
      </c>
    </row>
    <row r="285" spans="2:5" x14ac:dyDescent="0.25">
      <c r="B285" s="213">
        <v>46139</v>
      </c>
      <c r="C285" s="94" t="s">
        <v>256</v>
      </c>
      <c r="D285" s="66" t="s">
        <v>68</v>
      </c>
      <c r="E285" s="70">
        <v>2778</v>
      </c>
    </row>
    <row r="286" spans="2:5" x14ac:dyDescent="0.25">
      <c r="B286" s="213">
        <v>46139</v>
      </c>
      <c r="C286" s="94" t="s">
        <v>257</v>
      </c>
      <c r="D286" s="66" t="s">
        <v>68</v>
      </c>
      <c r="E286" s="70">
        <v>2918</v>
      </c>
    </row>
    <row r="287" spans="2:5" x14ac:dyDescent="0.25">
      <c r="B287" s="213">
        <v>46140</v>
      </c>
      <c r="C287" s="94" t="s">
        <v>258</v>
      </c>
      <c r="D287" s="66" t="s">
        <v>31</v>
      </c>
      <c r="E287" s="70">
        <v>156474.49</v>
      </c>
    </row>
    <row r="288" spans="2:5" x14ac:dyDescent="0.25">
      <c r="B288" s="213">
        <v>46140</v>
      </c>
      <c r="C288" s="94" t="s">
        <v>259</v>
      </c>
      <c r="D288" s="66" t="s">
        <v>31</v>
      </c>
      <c r="E288" s="70">
        <v>56715</v>
      </c>
    </row>
    <row r="289" spans="2:5" x14ac:dyDescent="0.25">
      <c r="B289" s="213">
        <v>46140</v>
      </c>
      <c r="C289" s="94" t="s">
        <v>270</v>
      </c>
      <c r="D289" s="66" t="s">
        <v>67</v>
      </c>
      <c r="E289" s="70">
        <v>1770</v>
      </c>
    </row>
    <row r="290" spans="2:5" x14ac:dyDescent="0.25">
      <c r="B290" s="213">
        <v>46140</v>
      </c>
      <c r="C290" s="94" t="s">
        <v>271</v>
      </c>
      <c r="D290" s="66" t="s">
        <v>38</v>
      </c>
      <c r="E290" s="70">
        <v>106952.15</v>
      </c>
    </row>
    <row r="291" spans="2:5" x14ac:dyDescent="0.25">
      <c r="B291" s="213">
        <v>46140</v>
      </c>
      <c r="C291" s="94" t="s">
        <v>272</v>
      </c>
      <c r="D291" s="66" t="s">
        <v>39</v>
      </c>
      <c r="E291" s="70">
        <v>20855</v>
      </c>
    </row>
    <row r="292" spans="2:5" x14ac:dyDescent="0.25">
      <c r="B292" s="213">
        <v>46140</v>
      </c>
      <c r="C292" s="94" t="s">
        <v>260</v>
      </c>
      <c r="D292" s="66" t="s">
        <v>37</v>
      </c>
      <c r="E292" s="70">
        <v>7753</v>
      </c>
    </row>
    <row r="293" spans="2:5" x14ac:dyDescent="0.25">
      <c r="B293" s="213">
        <v>46140</v>
      </c>
      <c r="C293" s="94" t="s">
        <v>261</v>
      </c>
      <c r="D293" s="66" t="s">
        <v>37</v>
      </c>
      <c r="E293" s="70">
        <v>11760</v>
      </c>
    </row>
    <row r="294" spans="2:5" x14ac:dyDescent="0.25">
      <c r="B294" s="213">
        <v>46140</v>
      </c>
      <c r="C294" s="94" t="s">
        <v>262</v>
      </c>
      <c r="D294" s="66" t="s">
        <v>38</v>
      </c>
      <c r="E294" s="70">
        <v>16373</v>
      </c>
    </row>
    <row r="295" spans="2:5" x14ac:dyDescent="0.25">
      <c r="B295" s="213">
        <v>46141</v>
      </c>
      <c r="C295" s="94" t="s">
        <v>273</v>
      </c>
      <c r="D295" s="66" t="s">
        <v>31</v>
      </c>
      <c r="E295" s="70">
        <v>713902.04</v>
      </c>
    </row>
    <row r="296" spans="2:5" x14ac:dyDescent="0.25">
      <c r="B296" s="213">
        <v>46141</v>
      </c>
      <c r="C296" s="94" t="s">
        <v>274</v>
      </c>
      <c r="D296" s="66" t="s">
        <v>31</v>
      </c>
      <c r="E296" s="70">
        <v>134665</v>
      </c>
    </row>
    <row r="297" spans="2:5" x14ac:dyDescent="0.25">
      <c r="B297" s="213">
        <v>46141</v>
      </c>
      <c r="C297" s="94" t="s">
        <v>275</v>
      </c>
      <c r="D297" s="66" t="s">
        <v>67</v>
      </c>
      <c r="E297" s="70">
        <v>589</v>
      </c>
    </row>
    <row r="298" spans="2:5" x14ac:dyDescent="0.25">
      <c r="B298" s="213">
        <v>46141</v>
      </c>
      <c r="C298" s="94" t="s">
        <v>276</v>
      </c>
      <c r="D298" s="66" t="s">
        <v>38</v>
      </c>
      <c r="E298" s="70">
        <v>500</v>
      </c>
    </row>
    <row r="299" spans="2:5" x14ac:dyDescent="0.25">
      <c r="B299" s="213">
        <v>46141</v>
      </c>
      <c r="C299" s="94" t="s">
        <v>277</v>
      </c>
      <c r="D299" s="66" t="s">
        <v>37</v>
      </c>
      <c r="E299" s="70">
        <v>501182.78</v>
      </c>
    </row>
    <row r="300" spans="2:5" x14ac:dyDescent="0.25">
      <c r="B300" s="213">
        <v>46141</v>
      </c>
      <c r="C300" s="94" t="s">
        <v>278</v>
      </c>
      <c r="D300" s="66" t="s">
        <v>39</v>
      </c>
      <c r="E300" s="70">
        <v>1933</v>
      </c>
    </row>
    <row r="301" spans="2:5" x14ac:dyDescent="0.25">
      <c r="B301" s="213">
        <v>46141</v>
      </c>
      <c r="C301" s="94" t="s">
        <v>279</v>
      </c>
      <c r="D301" s="66" t="s">
        <v>38</v>
      </c>
      <c r="E301" s="70">
        <v>392924.23</v>
      </c>
    </row>
    <row r="302" spans="2:5" x14ac:dyDescent="0.25">
      <c r="B302" s="213">
        <v>46141</v>
      </c>
      <c r="C302" s="94" t="s">
        <v>280</v>
      </c>
      <c r="D302" s="66" t="s">
        <v>37</v>
      </c>
      <c r="E302" s="70">
        <v>14672</v>
      </c>
    </row>
    <row r="303" spans="2:5" x14ac:dyDescent="0.25">
      <c r="B303" s="213">
        <v>46141</v>
      </c>
      <c r="C303" s="94" t="s">
        <v>281</v>
      </c>
      <c r="D303" s="66" t="s">
        <v>37</v>
      </c>
      <c r="E303" s="70">
        <v>9450</v>
      </c>
    </row>
    <row r="304" spans="2:5" x14ac:dyDescent="0.25">
      <c r="B304" s="213">
        <v>46141</v>
      </c>
      <c r="C304" s="94" t="s">
        <v>282</v>
      </c>
      <c r="D304" s="66" t="s">
        <v>40</v>
      </c>
      <c r="E304" s="70">
        <v>912</v>
      </c>
    </row>
    <row r="305" spans="2:5" x14ac:dyDescent="0.25">
      <c r="B305" s="213">
        <v>46141</v>
      </c>
      <c r="C305" s="94" t="s">
        <v>283</v>
      </c>
      <c r="D305" s="66" t="s">
        <v>40</v>
      </c>
      <c r="E305" s="70">
        <v>816</v>
      </c>
    </row>
    <row r="306" spans="2:5" x14ac:dyDescent="0.25">
      <c r="B306" s="213">
        <v>46141</v>
      </c>
      <c r="C306" s="94" t="s">
        <v>284</v>
      </c>
      <c r="D306" s="66" t="s">
        <v>39</v>
      </c>
      <c r="E306" s="70">
        <v>2100</v>
      </c>
    </row>
    <row r="307" spans="2:5" x14ac:dyDescent="0.25">
      <c r="B307" s="213">
        <v>46141</v>
      </c>
      <c r="C307" s="94" t="s">
        <v>285</v>
      </c>
      <c r="D307" s="66" t="s">
        <v>48</v>
      </c>
      <c r="E307" s="70">
        <v>1870</v>
      </c>
    </row>
    <row r="308" spans="2:5" x14ac:dyDescent="0.25">
      <c r="B308" s="213">
        <v>46141</v>
      </c>
      <c r="C308" s="94" t="s">
        <v>286</v>
      </c>
      <c r="D308" s="66" t="s">
        <v>62</v>
      </c>
      <c r="E308" s="70">
        <v>816</v>
      </c>
    </row>
    <row r="309" spans="2:5" x14ac:dyDescent="0.25">
      <c r="B309" s="213">
        <v>46142</v>
      </c>
      <c r="C309" s="94" t="s">
        <v>287</v>
      </c>
      <c r="D309" s="66" t="s">
        <v>31</v>
      </c>
      <c r="E309" s="70">
        <v>491955.31</v>
      </c>
    </row>
    <row r="310" spans="2:5" x14ac:dyDescent="0.25">
      <c r="B310" s="213">
        <v>46142</v>
      </c>
      <c r="C310" s="94" t="s">
        <v>288</v>
      </c>
      <c r="D310" s="66" t="s">
        <v>38</v>
      </c>
      <c r="E310" s="70">
        <v>3209</v>
      </c>
    </row>
    <row r="311" spans="2:5" x14ac:dyDescent="0.25">
      <c r="B311" s="213">
        <v>46142</v>
      </c>
      <c r="C311" s="94" t="s">
        <v>289</v>
      </c>
      <c r="D311" s="66" t="s">
        <v>39</v>
      </c>
      <c r="E311" s="70">
        <v>63127</v>
      </c>
    </row>
    <row r="312" spans="2:5" x14ac:dyDescent="0.25">
      <c r="B312" s="213">
        <v>46142</v>
      </c>
      <c r="C312" s="94" t="s">
        <v>290</v>
      </c>
      <c r="D312" s="66" t="s">
        <v>40</v>
      </c>
      <c r="E312" s="70">
        <v>720</v>
      </c>
    </row>
    <row r="313" spans="2:5" x14ac:dyDescent="0.25">
      <c r="B313" s="213">
        <v>46142</v>
      </c>
      <c r="C313" s="94" t="s">
        <v>291</v>
      </c>
      <c r="D313" s="66" t="s">
        <v>40</v>
      </c>
      <c r="E313" s="70">
        <v>576</v>
      </c>
    </row>
    <row r="314" spans="2:5" x14ac:dyDescent="0.25">
      <c r="B314" s="213">
        <v>46142</v>
      </c>
      <c r="C314" s="94" t="s">
        <v>292</v>
      </c>
      <c r="D314" s="66" t="s">
        <v>37</v>
      </c>
      <c r="E314" s="70">
        <v>10070</v>
      </c>
    </row>
    <row r="315" spans="2:5" x14ac:dyDescent="0.25">
      <c r="B315" s="213">
        <v>46142</v>
      </c>
      <c r="C315" s="94" t="s">
        <v>293</v>
      </c>
      <c r="D315" s="66" t="s">
        <v>37</v>
      </c>
      <c r="E315" s="70">
        <v>14125</v>
      </c>
    </row>
    <row r="316" spans="2:5" x14ac:dyDescent="0.25">
      <c r="B316" s="213">
        <v>46142</v>
      </c>
      <c r="C316" s="94" t="s">
        <v>224</v>
      </c>
      <c r="D316" s="66" t="s">
        <v>48</v>
      </c>
      <c r="E316" s="70">
        <v>1750</v>
      </c>
    </row>
    <row r="317" spans="2:5" x14ac:dyDescent="0.25">
      <c r="B317" s="213">
        <v>46142</v>
      </c>
      <c r="C317" s="94" t="s">
        <v>294</v>
      </c>
      <c r="D317" s="66" t="s">
        <v>62</v>
      </c>
      <c r="E317" s="70">
        <v>240</v>
      </c>
    </row>
    <row r="318" spans="2:5" x14ac:dyDescent="0.25">
      <c r="B318" s="213">
        <v>46142</v>
      </c>
      <c r="C318" s="94" t="s">
        <v>295</v>
      </c>
      <c r="D318" s="66" t="s">
        <v>68</v>
      </c>
      <c r="E318" s="70">
        <v>1445</v>
      </c>
    </row>
    <row r="319" spans="2:5" ht="16.5" thickBot="1" x14ac:dyDescent="0.3">
      <c r="B319" s="72"/>
      <c r="C319" s="72"/>
      <c r="D319" s="75" t="s">
        <v>4</v>
      </c>
      <c r="E319" s="76">
        <f>SUM(E88:E318)</f>
        <v>67973780.930000007</v>
      </c>
    </row>
    <row r="320" spans="2:5" ht="16.5" thickTop="1" x14ac:dyDescent="0.25">
      <c r="B320" s="72"/>
      <c r="C320" s="72"/>
      <c r="D320" s="72"/>
      <c r="E320" s="72"/>
    </row>
    <row r="321" spans="2:5" ht="16.5" thickBot="1" x14ac:dyDescent="0.3">
      <c r="B321" s="275" t="s">
        <v>43</v>
      </c>
      <c r="C321" s="275"/>
      <c r="D321" s="275"/>
      <c r="E321" s="275"/>
    </row>
    <row r="322" spans="2:5" ht="32.25" thickBot="1" x14ac:dyDescent="0.3">
      <c r="B322" s="112" t="s">
        <v>2</v>
      </c>
      <c r="C322" s="113" t="s">
        <v>1</v>
      </c>
      <c r="D322" s="110" t="s">
        <v>8</v>
      </c>
      <c r="E322" s="114" t="s">
        <v>9</v>
      </c>
    </row>
    <row r="323" spans="2:5" x14ac:dyDescent="0.25">
      <c r="B323" s="85">
        <v>46113</v>
      </c>
      <c r="C323" s="98">
        <v>202260100789185</v>
      </c>
      <c r="D323" s="278" t="s">
        <v>43</v>
      </c>
      <c r="E323" s="150">
        <v>11817.8</v>
      </c>
    </row>
    <row r="324" spans="2:5" x14ac:dyDescent="0.25">
      <c r="B324" s="85">
        <v>46113</v>
      </c>
      <c r="C324" s="98">
        <v>202260100789292</v>
      </c>
      <c r="D324" s="279"/>
      <c r="E324" s="150">
        <v>9158795.1600000001</v>
      </c>
    </row>
    <row r="325" spans="2:5" x14ac:dyDescent="0.25">
      <c r="B325" s="85">
        <v>46120</v>
      </c>
      <c r="C325" s="98">
        <v>202260101338649</v>
      </c>
      <c r="D325" s="279"/>
      <c r="E325" s="150">
        <v>9545.83</v>
      </c>
    </row>
    <row r="326" spans="2:5" x14ac:dyDescent="0.25">
      <c r="B326" s="85">
        <v>46120</v>
      </c>
      <c r="C326" s="98">
        <v>202260101339727</v>
      </c>
      <c r="D326" s="279"/>
      <c r="E326" s="150">
        <v>51420</v>
      </c>
    </row>
    <row r="327" spans="2:5" x14ac:dyDescent="0.25">
      <c r="B327" s="85">
        <v>46125</v>
      </c>
      <c r="C327" s="98">
        <v>202260101608291</v>
      </c>
      <c r="D327" s="279"/>
      <c r="E327" s="150">
        <v>9333</v>
      </c>
    </row>
    <row r="328" spans="2:5" x14ac:dyDescent="0.25">
      <c r="B328" s="85">
        <v>46128</v>
      </c>
      <c r="C328" s="98">
        <v>202260102148590</v>
      </c>
      <c r="D328" s="279"/>
      <c r="E328" s="150">
        <v>126165.6</v>
      </c>
    </row>
    <row r="329" spans="2:5" x14ac:dyDescent="0.25">
      <c r="B329" s="148">
        <v>46129</v>
      </c>
      <c r="C329" s="149">
        <v>202260102260931</v>
      </c>
      <c r="D329" s="279"/>
      <c r="E329" s="150">
        <v>48000</v>
      </c>
    </row>
    <row r="330" spans="2:5" x14ac:dyDescent="0.25">
      <c r="B330" s="148">
        <v>46132</v>
      </c>
      <c r="C330" s="149">
        <v>202260102529655</v>
      </c>
      <c r="D330" s="279"/>
      <c r="E330" s="150">
        <v>10678</v>
      </c>
    </row>
    <row r="331" spans="2:5" x14ac:dyDescent="0.25">
      <c r="B331" s="148">
        <v>46133</v>
      </c>
      <c r="C331" s="149">
        <v>202260102581287</v>
      </c>
      <c r="D331" s="279"/>
      <c r="E331" s="150">
        <v>343384.16</v>
      </c>
    </row>
    <row r="332" spans="2:5" x14ac:dyDescent="0.25">
      <c r="B332" s="148">
        <v>46134</v>
      </c>
      <c r="C332" s="149">
        <v>202260102732640</v>
      </c>
      <c r="D332" s="279"/>
      <c r="E332" s="150">
        <v>24427149</v>
      </c>
    </row>
    <row r="333" spans="2:5" x14ac:dyDescent="0.25">
      <c r="B333" s="148">
        <v>46136</v>
      </c>
      <c r="C333" s="149">
        <v>202260102924417</v>
      </c>
      <c r="D333" s="279"/>
      <c r="E333" s="150">
        <v>10876.39</v>
      </c>
    </row>
    <row r="334" spans="2:5" x14ac:dyDescent="0.25">
      <c r="B334" s="148">
        <v>46140</v>
      </c>
      <c r="C334" s="149">
        <v>202260103224679</v>
      </c>
      <c r="D334" s="279"/>
      <c r="E334" s="150">
        <v>905064.2</v>
      </c>
    </row>
    <row r="335" spans="2:5" x14ac:dyDescent="0.25">
      <c r="B335" s="148">
        <v>46140</v>
      </c>
      <c r="C335" s="149">
        <v>202260103225717</v>
      </c>
      <c r="D335" s="279"/>
      <c r="E335" s="150">
        <v>5200</v>
      </c>
    </row>
    <row r="336" spans="2:5" x14ac:dyDescent="0.25">
      <c r="B336" s="148">
        <v>46141</v>
      </c>
      <c r="C336" s="149">
        <v>202260103267920</v>
      </c>
      <c r="D336" s="279"/>
      <c r="E336" s="150">
        <v>11275</v>
      </c>
    </row>
    <row r="337" spans="2:5" x14ac:dyDescent="0.25">
      <c r="B337" s="85">
        <v>46141</v>
      </c>
      <c r="C337" s="98">
        <v>202260103313474</v>
      </c>
      <c r="D337" s="280"/>
      <c r="E337" s="226">
        <v>4310329</v>
      </c>
    </row>
    <row r="338" spans="2:5" ht="16.5" thickBot="1" x14ac:dyDescent="0.3">
      <c r="B338" s="72"/>
      <c r="C338" s="72"/>
      <c r="D338" s="75" t="s">
        <v>4</v>
      </c>
      <c r="E338" s="76">
        <f>SUM(E323:E337)</f>
        <v>39439033.140000001</v>
      </c>
    </row>
    <row r="339" spans="2:5" ht="16.5" thickTop="1" x14ac:dyDescent="0.25">
      <c r="B339" s="72"/>
      <c r="C339" s="72"/>
      <c r="D339" s="72"/>
      <c r="E339" s="72"/>
    </row>
    <row r="340" spans="2:5" ht="15.75" x14ac:dyDescent="0.25">
      <c r="B340" s="72"/>
      <c r="C340" s="72"/>
      <c r="D340" s="72"/>
      <c r="E340" s="72"/>
    </row>
    <row r="341" spans="2:5" ht="16.5" thickBot="1" x14ac:dyDescent="0.3">
      <c r="B341" s="281" t="s">
        <v>46</v>
      </c>
      <c r="C341" s="281"/>
      <c r="D341" s="281"/>
      <c r="E341" s="281"/>
    </row>
    <row r="342" spans="2:5" ht="32.25" thickBot="1" x14ac:dyDescent="0.3">
      <c r="B342" s="115" t="s">
        <v>2</v>
      </c>
      <c r="C342" s="113" t="s">
        <v>1</v>
      </c>
      <c r="D342" s="113" t="s">
        <v>8</v>
      </c>
      <c r="E342" s="111" t="s">
        <v>9</v>
      </c>
    </row>
    <row r="343" spans="2:5" x14ac:dyDescent="0.25">
      <c r="B343" s="165">
        <v>46113</v>
      </c>
      <c r="C343" s="164">
        <v>4524000033560</v>
      </c>
      <c r="D343" s="272" t="s">
        <v>59</v>
      </c>
      <c r="E343" s="168">
        <v>11996</v>
      </c>
    </row>
    <row r="344" spans="2:5" x14ac:dyDescent="0.25">
      <c r="B344" s="165">
        <v>46113</v>
      </c>
      <c r="C344" s="166">
        <v>4524000050954</v>
      </c>
      <c r="D344" s="273"/>
      <c r="E344" s="70">
        <v>1803</v>
      </c>
    </row>
    <row r="345" spans="2:5" x14ac:dyDescent="0.25">
      <c r="B345" s="165">
        <v>46114</v>
      </c>
      <c r="C345" s="166">
        <v>4524000035450</v>
      </c>
      <c r="D345" s="273"/>
      <c r="E345" s="70">
        <v>10284</v>
      </c>
    </row>
    <row r="346" spans="2:5" x14ac:dyDescent="0.25">
      <c r="B346" s="165">
        <v>46114</v>
      </c>
      <c r="C346" s="166">
        <v>4524000039711</v>
      </c>
      <c r="D346" s="273"/>
      <c r="E346" s="70">
        <v>2698347.22</v>
      </c>
    </row>
    <row r="347" spans="2:5" x14ac:dyDescent="0.25">
      <c r="B347" s="165">
        <v>46114</v>
      </c>
      <c r="C347" s="166">
        <v>4524000032372</v>
      </c>
      <c r="D347" s="273"/>
      <c r="E347" s="70">
        <v>124649.01</v>
      </c>
    </row>
    <row r="348" spans="2:5" x14ac:dyDescent="0.25">
      <c r="B348" s="165">
        <v>46118</v>
      </c>
      <c r="C348" s="166">
        <v>4524000032767</v>
      </c>
      <c r="D348" s="273"/>
      <c r="E348" s="70">
        <v>1920</v>
      </c>
    </row>
    <row r="349" spans="2:5" x14ac:dyDescent="0.25">
      <c r="B349" s="165">
        <v>46119</v>
      </c>
      <c r="C349" s="166">
        <v>4524000037419</v>
      </c>
      <c r="D349" s="273"/>
      <c r="E349" s="70">
        <v>3298</v>
      </c>
    </row>
    <row r="350" spans="2:5" x14ac:dyDescent="0.25">
      <c r="B350" s="165">
        <v>46120</v>
      </c>
      <c r="C350" s="166">
        <v>4524000034127</v>
      </c>
      <c r="D350" s="273"/>
      <c r="E350" s="70">
        <v>2340</v>
      </c>
    </row>
    <row r="351" spans="2:5" x14ac:dyDescent="0.25">
      <c r="B351" s="165">
        <v>46120</v>
      </c>
      <c r="C351" s="166">
        <v>4524000034785</v>
      </c>
      <c r="D351" s="273"/>
      <c r="E351" s="146">
        <v>3804</v>
      </c>
    </row>
    <row r="352" spans="2:5" x14ac:dyDescent="0.25">
      <c r="B352" s="165">
        <v>46121</v>
      </c>
      <c r="C352" s="166">
        <v>4524000030736</v>
      </c>
      <c r="D352" s="273"/>
      <c r="E352" s="146">
        <v>5079</v>
      </c>
    </row>
    <row r="353" spans="2:5" x14ac:dyDescent="0.25">
      <c r="B353" s="165">
        <v>46121</v>
      </c>
      <c r="C353" s="166">
        <v>4524000050590</v>
      </c>
      <c r="D353" s="273"/>
      <c r="E353" s="146">
        <v>3028</v>
      </c>
    </row>
    <row r="354" spans="2:5" x14ac:dyDescent="0.25">
      <c r="B354" s="165">
        <v>46121</v>
      </c>
      <c r="C354" s="166">
        <v>4524000052974</v>
      </c>
      <c r="D354" s="273"/>
      <c r="E354" s="146">
        <v>286394.13</v>
      </c>
    </row>
    <row r="355" spans="2:5" x14ac:dyDescent="0.25">
      <c r="B355" s="165">
        <v>46121</v>
      </c>
      <c r="C355" s="166">
        <v>4524000051873</v>
      </c>
      <c r="D355" s="273"/>
      <c r="E355" s="146">
        <v>450</v>
      </c>
    </row>
    <row r="356" spans="2:5" x14ac:dyDescent="0.25">
      <c r="B356" s="165">
        <v>46122</v>
      </c>
      <c r="C356" s="166">
        <v>4524000033841</v>
      </c>
      <c r="D356" s="273"/>
      <c r="E356" s="146">
        <v>84588</v>
      </c>
    </row>
    <row r="357" spans="2:5" x14ac:dyDescent="0.25">
      <c r="B357" s="165">
        <v>46125</v>
      </c>
      <c r="C357" s="166">
        <v>4524000039573</v>
      </c>
      <c r="D357" s="273"/>
      <c r="E357" s="146">
        <v>1072307.18</v>
      </c>
    </row>
    <row r="358" spans="2:5" x14ac:dyDescent="0.25">
      <c r="B358" s="165">
        <v>46125</v>
      </c>
      <c r="C358" s="166">
        <v>4524000039759</v>
      </c>
      <c r="D358" s="273"/>
      <c r="E358" s="146">
        <v>2193589.4</v>
      </c>
    </row>
    <row r="359" spans="2:5" x14ac:dyDescent="0.25">
      <c r="B359" s="165">
        <v>46125</v>
      </c>
      <c r="C359" s="167">
        <v>4524000039906</v>
      </c>
      <c r="D359" s="273"/>
      <c r="E359" s="86">
        <v>168873.93</v>
      </c>
    </row>
    <row r="360" spans="2:5" x14ac:dyDescent="0.25">
      <c r="B360" s="165">
        <v>46125</v>
      </c>
      <c r="C360" s="167">
        <v>4524000031239</v>
      </c>
      <c r="D360" s="273"/>
      <c r="E360" s="86">
        <v>2980</v>
      </c>
    </row>
    <row r="361" spans="2:5" x14ac:dyDescent="0.25">
      <c r="B361" s="165">
        <v>46125</v>
      </c>
      <c r="C361" s="167">
        <v>4524000035805</v>
      </c>
      <c r="D361" s="273"/>
      <c r="E361" s="86">
        <v>142519</v>
      </c>
    </row>
    <row r="362" spans="2:5" x14ac:dyDescent="0.25">
      <c r="B362" s="165">
        <v>46126</v>
      </c>
      <c r="C362" s="167">
        <v>4524000054355</v>
      </c>
      <c r="D362" s="273"/>
      <c r="E362" s="86">
        <v>7644</v>
      </c>
    </row>
    <row r="363" spans="2:5" x14ac:dyDescent="0.25">
      <c r="B363" s="165">
        <v>46127</v>
      </c>
      <c r="C363" s="167">
        <v>4524000036830</v>
      </c>
      <c r="D363" s="273"/>
      <c r="E363" s="86">
        <v>2463.54</v>
      </c>
    </row>
    <row r="364" spans="2:5" x14ac:dyDescent="0.25">
      <c r="B364" s="165">
        <v>46127</v>
      </c>
      <c r="C364" s="167">
        <v>4524000038124</v>
      </c>
      <c r="D364" s="273"/>
      <c r="E364" s="86">
        <v>4197</v>
      </c>
    </row>
    <row r="365" spans="2:5" x14ac:dyDescent="0.25">
      <c r="B365" s="165">
        <v>46127</v>
      </c>
      <c r="C365" s="167">
        <v>4524000052256</v>
      </c>
      <c r="D365" s="273"/>
      <c r="E365" s="86">
        <v>12110</v>
      </c>
    </row>
    <row r="366" spans="2:5" x14ac:dyDescent="0.25">
      <c r="B366" s="165">
        <v>46129</v>
      </c>
      <c r="C366" s="167">
        <v>4524000033616</v>
      </c>
      <c r="D366" s="273"/>
      <c r="E366" s="86">
        <v>113552.38</v>
      </c>
    </row>
    <row r="367" spans="2:5" x14ac:dyDescent="0.25">
      <c r="B367" s="165">
        <v>46129</v>
      </c>
      <c r="C367" s="167">
        <v>4524000050240</v>
      </c>
      <c r="D367" s="273"/>
      <c r="E367" s="86">
        <v>11952</v>
      </c>
    </row>
    <row r="368" spans="2:5" x14ac:dyDescent="0.25">
      <c r="B368" s="165">
        <v>46129</v>
      </c>
      <c r="C368" s="167">
        <v>4524000050040</v>
      </c>
      <c r="D368" s="273"/>
      <c r="E368" s="86">
        <v>199575</v>
      </c>
    </row>
    <row r="369" spans="2:5" x14ac:dyDescent="0.25">
      <c r="B369" s="165">
        <v>46132</v>
      </c>
      <c r="C369" s="167">
        <v>4524000031122</v>
      </c>
      <c r="D369" s="273"/>
      <c r="E369" s="86">
        <v>85308</v>
      </c>
    </row>
    <row r="370" spans="2:5" x14ac:dyDescent="0.25">
      <c r="B370" s="165">
        <v>46132</v>
      </c>
      <c r="C370" s="167">
        <v>4524000034441</v>
      </c>
      <c r="D370" s="273"/>
      <c r="E370" s="86">
        <v>48529.36</v>
      </c>
    </row>
    <row r="371" spans="2:5" x14ac:dyDescent="0.25">
      <c r="B371" s="165">
        <v>46132</v>
      </c>
      <c r="C371" s="167">
        <v>4524000034442</v>
      </c>
      <c r="D371" s="273"/>
      <c r="E371" s="86">
        <v>1913333.55</v>
      </c>
    </row>
    <row r="372" spans="2:5" x14ac:dyDescent="0.25">
      <c r="B372" s="165">
        <v>46132</v>
      </c>
      <c r="C372" s="167">
        <v>4524000036664</v>
      </c>
      <c r="D372" s="273"/>
      <c r="E372" s="86">
        <v>7000</v>
      </c>
    </row>
    <row r="373" spans="2:5" x14ac:dyDescent="0.25">
      <c r="B373" s="165">
        <v>46132</v>
      </c>
      <c r="C373" s="167">
        <v>4524000036747</v>
      </c>
      <c r="D373" s="273"/>
      <c r="E373" s="86">
        <v>3228.19</v>
      </c>
    </row>
    <row r="374" spans="2:5" x14ac:dyDescent="0.25">
      <c r="B374" s="165">
        <v>46132</v>
      </c>
      <c r="C374" s="167">
        <v>4524000036769</v>
      </c>
      <c r="D374" s="273"/>
      <c r="E374" s="86">
        <v>1342.2</v>
      </c>
    </row>
    <row r="375" spans="2:5" x14ac:dyDescent="0.25">
      <c r="B375" s="165">
        <v>46133</v>
      </c>
      <c r="C375" s="167">
        <v>4524000032887</v>
      </c>
      <c r="D375" s="273"/>
      <c r="E375" s="86">
        <v>1730</v>
      </c>
    </row>
    <row r="376" spans="2:5" x14ac:dyDescent="0.25">
      <c r="B376" s="165">
        <v>46133</v>
      </c>
      <c r="C376" s="167">
        <v>4524000033950</v>
      </c>
      <c r="D376" s="273"/>
      <c r="E376" s="86">
        <v>1108.8</v>
      </c>
    </row>
    <row r="377" spans="2:5" x14ac:dyDescent="0.25">
      <c r="B377" s="165">
        <v>46134</v>
      </c>
      <c r="C377" s="167">
        <v>4524000050350</v>
      </c>
      <c r="D377" s="273"/>
      <c r="E377" s="86">
        <v>102952.31</v>
      </c>
    </row>
    <row r="378" spans="2:5" x14ac:dyDescent="0.25">
      <c r="B378" s="147">
        <v>46134</v>
      </c>
      <c r="C378" s="149">
        <v>4524000050706</v>
      </c>
      <c r="D378" s="273"/>
      <c r="E378" s="70">
        <v>2482.13</v>
      </c>
    </row>
    <row r="379" spans="2:5" x14ac:dyDescent="0.25">
      <c r="B379" s="151">
        <v>46135</v>
      </c>
      <c r="C379" s="167">
        <v>4524000056229</v>
      </c>
      <c r="D379" s="273"/>
      <c r="E379" s="86">
        <v>420</v>
      </c>
    </row>
    <row r="380" spans="2:5" x14ac:dyDescent="0.25">
      <c r="B380" s="151">
        <v>46136</v>
      </c>
      <c r="C380" s="167">
        <v>4524000031670</v>
      </c>
      <c r="D380" s="273"/>
      <c r="E380" s="86">
        <v>19500</v>
      </c>
    </row>
    <row r="381" spans="2:5" x14ac:dyDescent="0.25">
      <c r="B381" s="151">
        <v>46136</v>
      </c>
      <c r="C381" s="167">
        <v>4524000058227</v>
      </c>
      <c r="D381" s="273"/>
      <c r="E381" s="86">
        <v>42385</v>
      </c>
    </row>
    <row r="382" spans="2:5" x14ac:dyDescent="0.25">
      <c r="B382" s="151">
        <v>46139</v>
      </c>
      <c r="C382" s="167">
        <v>4524000034170</v>
      </c>
      <c r="D382" s="273"/>
      <c r="E382" s="86">
        <v>437</v>
      </c>
    </row>
    <row r="383" spans="2:5" x14ac:dyDescent="0.25">
      <c r="B383" s="151">
        <v>46139</v>
      </c>
      <c r="C383" s="167">
        <v>4524000039746</v>
      </c>
      <c r="D383" s="273"/>
      <c r="E383" s="86">
        <v>3125476.68</v>
      </c>
    </row>
    <row r="384" spans="2:5" x14ac:dyDescent="0.25">
      <c r="B384" s="151">
        <v>46139</v>
      </c>
      <c r="C384" s="167">
        <v>4524000032192</v>
      </c>
      <c r="D384" s="273"/>
      <c r="E384" s="86">
        <v>2081.8000000000002</v>
      </c>
    </row>
    <row r="385" spans="2:5" x14ac:dyDescent="0.25">
      <c r="B385" s="151">
        <v>46139</v>
      </c>
      <c r="C385" s="167">
        <v>4524000039533</v>
      </c>
      <c r="D385" s="273"/>
      <c r="E385" s="86">
        <v>30013.38</v>
      </c>
    </row>
    <row r="386" spans="2:5" x14ac:dyDescent="0.25">
      <c r="B386" s="151">
        <v>46140</v>
      </c>
      <c r="C386" s="167">
        <v>4524000030805</v>
      </c>
      <c r="D386" s="273"/>
      <c r="E386" s="86">
        <v>124649.01</v>
      </c>
    </row>
    <row r="387" spans="2:5" x14ac:dyDescent="0.25">
      <c r="B387" s="151">
        <v>46140</v>
      </c>
      <c r="C387" s="167">
        <v>4524000057593</v>
      </c>
      <c r="D387" s="273"/>
      <c r="E387" s="86">
        <v>41615</v>
      </c>
    </row>
    <row r="388" spans="2:5" x14ac:dyDescent="0.25">
      <c r="B388" s="151">
        <v>46140</v>
      </c>
      <c r="C388" s="167">
        <v>4524000057387</v>
      </c>
      <c r="D388" s="273"/>
      <c r="E388" s="86">
        <v>54795</v>
      </c>
    </row>
    <row r="389" spans="2:5" x14ac:dyDescent="0.25">
      <c r="B389" s="151">
        <v>46141</v>
      </c>
      <c r="C389" s="167">
        <v>4524000036294</v>
      </c>
      <c r="D389" s="273"/>
      <c r="E389" s="86">
        <v>571862.51</v>
      </c>
    </row>
    <row r="390" spans="2:5" x14ac:dyDescent="0.25">
      <c r="B390" s="151">
        <v>46141</v>
      </c>
      <c r="C390" s="167">
        <v>4524000057351</v>
      </c>
      <c r="D390" s="273"/>
      <c r="E390" s="86">
        <v>3477120.81</v>
      </c>
    </row>
    <row r="391" spans="2:5" x14ac:dyDescent="0.25">
      <c r="B391" s="151">
        <v>46142</v>
      </c>
      <c r="C391" s="167">
        <v>4524000039182</v>
      </c>
      <c r="D391" s="273"/>
      <c r="E391" s="86">
        <v>596522.66</v>
      </c>
    </row>
    <row r="392" spans="2:5" ht="16.5" thickBot="1" x14ac:dyDescent="0.3">
      <c r="B392" s="274" t="s">
        <v>14</v>
      </c>
      <c r="C392" s="274"/>
      <c r="D392" s="274"/>
      <c r="E392" s="105">
        <f>SUM(E343:E391)</f>
        <v>17423637.18</v>
      </c>
    </row>
    <row r="393" spans="2:5" ht="16.5" thickTop="1" x14ac:dyDescent="0.25">
      <c r="B393" s="72"/>
      <c r="C393" s="72"/>
      <c r="D393" s="72"/>
      <c r="E393" s="72"/>
    </row>
    <row r="394" spans="2:5" ht="15.75" x14ac:dyDescent="0.25">
      <c r="B394" s="74"/>
      <c r="C394" s="73"/>
      <c r="D394" s="77"/>
      <c r="E394" s="78"/>
    </row>
    <row r="395" spans="2:5" ht="16.5" thickBot="1" x14ac:dyDescent="0.3">
      <c r="B395" s="275" t="s">
        <v>7</v>
      </c>
      <c r="C395" s="258"/>
      <c r="D395" s="275"/>
      <c r="E395" s="275"/>
    </row>
    <row r="396" spans="2:5" ht="16.5" thickBot="1" x14ac:dyDescent="0.3">
      <c r="B396" s="108" t="s">
        <v>2</v>
      </c>
      <c r="C396" s="109" t="s">
        <v>1</v>
      </c>
      <c r="D396" s="110" t="s">
        <v>0</v>
      </c>
      <c r="E396" s="111" t="s">
        <v>13</v>
      </c>
    </row>
    <row r="397" spans="2:5" x14ac:dyDescent="0.25">
      <c r="B397" s="198">
        <v>46142</v>
      </c>
      <c r="C397" s="199" t="s">
        <v>296</v>
      </c>
      <c r="D397" s="200" t="s">
        <v>66</v>
      </c>
      <c r="E397" s="227">
        <v>192129.92000000001</v>
      </c>
    </row>
    <row r="398" spans="2:5" ht="16.5" thickBot="1" x14ac:dyDescent="0.3">
      <c r="B398" s="269" t="s">
        <v>27</v>
      </c>
      <c r="C398" s="269"/>
      <c r="D398" s="269"/>
      <c r="E398" s="106">
        <f>SUM(E397:E397)</f>
        <v>192129.92000000001</v>
      </c>
    </row>
    <row r="399" spans="2:5" ht="16.5" thickTop="1" x14ac:dyDescent="0.25">
      <c r="B399" s="79"/>
      <c r="C399" s="79"/>
      <c r="D399" s="79"/>
      <c r="E399" s="80"/>
    </row>
    <row r="400" spans="2:5" ht="15.75" x14ac:dyDescent="0.25">
      <c r="B400" s="79"/>
      <c r="C400" s="79"/>
      <c r="D400" s="79"/>
      <c r="E400" s="80"/>
    </row>
    <row r="401" spans="2:6" ht="16.5" thickBot="1" x14ac:dyDescent="0.3">
      <c r="B401" s="275" t="s">
        <v>54</v>
      </c>
      <c r="C401" s="275"/>
      <c r="D401" s="275"/>
      <c r="E401" s="275"/>
    </row>
    <row r="402" spans="2:6" ht="16.5" thickBot="1" x14ac:dyDescent="0.3">
      <c r="B402" s="116" t="s">
        <v>56</v>
      </c>
      <c r="C402" s="117" t="s">
        <v>2</v>
      </c>
      <c r="D402" s="117" t="s">
        <v>55</v>
      </c>
      <c r="E402" s="118" t="s">
        <v>8</v>
      </c>
      <c r="F402" s="119" t="s">
        <v>9</v>
      </c>
    </row>
    <row r="403" spans="2:6" x14ac:dyDescent="0.25">
      <c r="B403" s="217">
        <v>267386</v>
      </c>
      <c r="C403" s="85">
        <v>46118</v>
      </c>
      <c r="D403" s="218" t="s">
        <v>297</v>
      </c>
      <c r="E403" s="218" t="s">
        <v>298</v>
      </c>
      <c r="F403" s="89">
        <v>128800</v>
      </c>
    </row>
    <row r="404" spans="2:6" ht="16.5" thickBot="1" x14ac:dyDescent="0.3">
      <c r="B404" s="269"/>
      <c r="C404" s="269"/>
      <c r="D404" s="269"/>
      <c r="E404" s="269"/>
      <c r="F404" s="107">
        <f>SUM(F403)</f>
        <v>128800</v>
      </c>
    </row>
    <row r="405" spans="2:6" ht="16.5" thickTop="1" x14ac:dyDescent="0.25">
      <c r="B405" s="79"/>
      <c r="C405" s="79"/>
      <c r="D405" s="79"/>
      <c r="E405" s="80"/>
    </row>
    <row r="406" spans="2:6" ht="15.75" x14ac:dyDescent="0.25">
      <c r="B406" s="79"/>
      <c r="C406" s="79"/>
      <c r="D406" s="79"/>
      <c r="E406" s="80"/>
    </row>
    <row r="407" spans="2:6" ht="15.75" x14ac:dyDescent="0.25">
      <c r="B407" s="258" t="s">
        <v>25</v>
      </c>
      <c r="C407" s="258"/>
      <c r="D407" s="258"/>
      <c r="E407" s="258"/>
    </row>
    <row r="408" spans="2:6" x14ac:dyDescent="0.25">
      <c r="B408" s="270" t="s">
        <v>26</v>
      </c>
      <c r="C408" s="270"/>
      <c r="D408" s="270"/>
      <c r="E408" s="270"/>
    </row>
    <row r="409" spans="2:6" x14ac:dyDescent="0.25">
      <c r="B409" s="270" t="s">
        <v>23</v>
      </c>
      <c r="C409" s="270"/>
      <c r="D409" s="270"/>
      <c r="E409" s="270"/>
    </row>
    <row r="410" spans="2:6" x14ac:dyDescent="0.25">
      <c r="B410" s="271" t="s">
        <v>36</v>
      </c>
      <c r="C410" s="271"/>
      <c r="D410" s="271"/>
      <c r="E410" s="271"/>
    </row>
    <row r="411" spans="2:6" x14ac:dyDescent="0.25">
      <c r="B411" s="81"/>
      <c r="C411" s="81"/>
      <c r="D411" s="81"/>
      <c r="E411" s="81"/>
    </row>
    <row r="412" spans="2:6" x14ac:dyDescent="0.25">
      <c r="B412" s="82" t="s">
        <v>2</v>
      </c>
      <c r="C412" s="82" t="s">
        <v>1</v>
      </c>
      <c r="D412" s="82" t="s">
        <v>44</v>
      </c>
      <c r="E412" s="82" t="s">
        <v>45</v>
      </c>
    </row>
    <row r="413" spans="2:6" x14ac:dyDescent="0.25">
      <c r="B413" s="65"/>
      <c r="C413" s="71"/>
      <c r="D413" s="66"/>
      <c r="E413" s="70"/>
    </row>
    <row r="414" spans="2:6" x14ac:dyDescent="0.25">
      <c r="B414" s="260" t="s">
        <v>14</v>
      </c>
      <c r="C414" s="261"/>
      <c r="D414" s="262"/>
      <c r="E414" s="83">
        <f>SUM(E413:E413)</f>
        <v>0</v>
      </c>
    </row>
    <row r="415" spans="2:6" ht="15.75" x14ac:dyDescent="0.25">
      <c r="B415" s="79"/>
      <c r="C415" s="79"/>
      <c r="D415" s="79"/>
      <c r="E415" s="80"/>
    </row>
    <row r="416" spans="2:6" ht="15.75" x14ac:dyDescent="0.25">
      <c r="B416" s="79"/>
      <c r="C416" s="79"/>
      <c r="D416" s="79"/>
      <c r="E416" s="80"/>
    </row>
    <row r="417" spans="1:6" ht="16.5" thickBot="1" x14ac:dyDescent="0.3">
      <c r="B417" s="79"/>
      <c r="C417" s="79"/>
      <c r="D417" s="79"/>
      <c r="E417" s="80"/>
    </row>
    <row r="418" spans="1:6" ht="16.5" thickBot="1" x14ac:dyDescent="0.3">
      <c r="B418" s="263" t="s">
        <v>32</v>
      </c>
      <c r="C418" s="264"/>
      <c r="D418" s="264"/>
      <c r="E418" s="265">
        <f>E319+E338+E392+E398+F404</f>
        <v>125157381.17</v>
      </c>
      <c r="F418" s="266"/>
    </row>
    <row r="422" spans="1:6" x14ac:dyDescent="0.25">
      <c r="A422" s="4"/>
      <c r="B422" s="18"/>
      <c r="C422" s="18"/>
      <c r="D422" s="18"/>
      <c r="E422" s="19"/>
      <c r="F422" s="4"/>
    </row>
    <row r="423" spans="1:6" x14ac:dyDescent="0.25">
      <c r="A423" s="4"/>
      <c r="B423" s="18"/>
      <c r="C423" s="18"/>
      <c r="D423" s="18"/>
      <c r="E423" s="19"/>
      <c r="F423" s="4"/>
    </row>
    <row r="424" spans="1:6" x14ac:dyDescent="0.25">
      <c r="A424" s="4"/>
      <c r="B424" s="18"/>
      <c r="C424" s="18"/>
      <c r="D424" s="18"/>
      <c r="E424" s="19"/>
      <c r="F424" s="4"/>
    </row>
    <row r="425" spans="1:6" x14ac:dyDescent="0.25">
      <c r="A425" s="4"/>
      <c r="B425" s="18"/>
      <c r="C425" s="18"/>
      <c r="D425" s="18"/>
      <c r="E425" s="19"/>
      <c r="F425" s="4"/>
    </row>
    <row r="426" spans="1:6" x14ac:dyDescent="0.25">
      <c r="A426" s="4"/>
      <c r="B426" s="18"/>
      <c r="C426" s="18"/>
      <c r="D426" s="18"/>
      <c r="E426" s="19"/>
      <c r="F426" s="4"/>
    </row>
    <row r="427" spans="1:6" ht="16.5" x14ac:dyDescent="0.25">
      <c r="A427" s="4"/>
      <c r="B427" s="267"/>
      <c r="C427" s="267"/>
      <c r="D427" s="267"/>
      <c r="E427" s="267"/>
      <c r="F427" s="4"/>
    </row>
    <row r="428" spans="1:6" ht="16.5" x14ac:dyDescent="0.25">
      <c r="A428" s="4"/>
      <c r="B428" s="236"/>
      <c r="C428" s="236"/>
      <c r="D428" s="236"/>
      <c r="E428" s="236"/>
      <c r="F428" s="4"/>
    </row>
    <row r="429" spans="1:6" ht="16.5" x14ac:dyDescent="0.25">
      <c r="A429" s="4"/>
      <c r="B429" s="236"/>
      <c r="C429" s="236"/>
      <c r="D429" s="236"/>
      <c r="E429" s="236"/>
      <c r="F429" s="4"/>
    </row>
    <row r="430" spans="1:6" ht="16.5" x14ac:dyDescent="0.25">
      <c r="A430" s="4"/>
      <c r="B430" s="236"/>
      <c r="C430" s="236"/>
      <c r="D430" s="236"/>
      <c r="E430" s="236"/>
      <c r="F430" s="4"/>
    </row>
    <row r="433" spans="1:6" ht="19.5" thickBot="1" x14ac:dyDescent="0.35">
      <c r="A433" s="4"/>
      <c r="B433" s="268" t="s">
        <v>11</v>
      </c>
      <c r="C433" s="268"/>
      <c r="D433" s="268"/>
      <c r="E433" s="268"/>
      <c r="F433" s="4"/>
    </row>
    <row r="434" spans="1:6" ht="32.25" thickBot="1" x14ac:dyDescent="0.3">
      <c r="A434" s="4"/>
      <c r="B434" s="108" t="s">
        <v>19</v>
      </c>
      <c r="C434" s="108" t="s">
        <v>1</v>
      </c>
      <c r="D434" s="108" t="s">
        <v>20</v>
      </c>
      <c r="E434" s="120" t="s">
        <v>9</v>
      </c>
      <c r="F434" s="4"/>
    </row>
    <row r="435" spans="1:6" x14ac:dyDescent="0.25">
      <c r="A435" s="4"/>
      <c r="B435" s="87">
        <v>46113</v>
      </c>
      <c r="C435" s="170" t="s">
        <v>300</v>
      </c>
      <c r="D435" s="171" t="s">
        <v>41</v>
      </c>
      <c r="E435" s="89">
        <v>2380</v>
      </c>
      <c r="F435" s="4"/>
    </row>
    <row r="436" spans="1:6" x14ac:dyDescent="0.25">
      <c r="A436" s="4"/>
      <c r="B436" s="87">
        <v>46113</v>
      </c>
      <c r="C436" s="170" t="s">
        <v>301</v>
      </c>
      <c r="D436" s="171" t="s">
        <v>41</v>
      </c>
      <c r="E436" s="89">
        <v>2963</v>
      </c>
      <c r="F436" s="4"/>
    </row>
    <row r="437" spans="1:6" x14ac:dyDescent="0.25">
      <c r="A437" s="4"/>
      <c r="B437" s="87">
        <v>46113</v>
      </c>
      <c r="C437" s="170" t="s">
        <v>302</v>
      </c>
      <c r="D437" s="171" t="s">
        <v>303</v>
      </c>
      <c r="E437" s="89">
        <v>1125</v>
      </c>
      <c r="F437" s="4"/>
    </row>
    <row r="438" spans="1:6" x14ac:dyDescent="0.25">
      <c r="A438" s="4"/>
      <c r="B438" s="87">
        <v>46118</v>
      </c>
      <c r="C438" s="170" t="s">
        <v>304</v>
      </c>
      <c r="D438" s="171" t="s">
        <v>303</v>
      </c>
      <c r="E438" s="89">
        <v>610</v>
      </c>
      <c r="F438" s="4"/>
    </row>
    <row r="439" spans="1:6" x14ac:dyDescent="0.25">
      <c r="A439" s="4"/>
      <c r="B439" s="87">
        <v>46119</v>
      </c>
      <c r="C439" s="170" t="s">
        <v>305</v>
      </c>
      <c r="D439" s="171" t="s">
        <v>303</v>
      </c>
      <c r="E439" s="89">
        <v>500</v>
      </c>
      <c r="F439" s="4"/>
    </row>
    <row r="440" spans="1:6" x14ac:dyDescent="0.25">
      <c r="A440" s="4"/>
      <c r="B440" s="87">
        <v>46120</v>
      </c>
      <c r="C440" s="170" t="s">
        <v>306</v>
      </c>
      <c r="D440" s="171" t="s">
        <v>41</v>
      </c>
      <c r="E440" s="89">
        <v>7267</v>
      </c>
      <c r="F440" s="4"/>
    </row>
    <row r="441" spans="1:6" x14ac:dyDescent="0.25">
      <c r="A441" s="4"/>
      <c r="B441" s="87">
        <v>46121</v>
      </c>
      <c r="C441" s="170" t="s">
        <v>307</v>
      </c>
      <c r="D441" s="171" t="s">
        <v>303</v>
      </c>
      <c r="E441" s="89">
        <v>475</v>
      </c>
      <c r="F441" s="4"/>
    </row>
    <row r="442" spans="1:6" x14ac:dyDescent="0.25">
      <c r="A442" s="4"/>
      <c r="B442" s="87">
        <v>46122</v>
      </c>
      <c r="C442" s="170" t="s">
        <v>308</v>
      </c>
      <c r="D442" s="171" t="s">
        <v>303</v>
      </c>
      <c r="E442" s="89">
        <v>13000</v>
      </c>
      <c r="F442" s="4"/>
    </row>
    <row r="443" spans="1:6" x14ac:dyDescent="0.25">
      <c r="A443" s="4"/>
      <c r="B443" s="87">
        <v>46122</v>
      </c>
      <c r="C443" s="170" t="s">
        <v>309</v>
      </c>
      <c r="D443" s="171" t="s">
        <v>303</v>
      </c>
      <c r="E443" s="89">
        <v>430</v>
      </c>
      <c r="F443" s="4"/>
    </row>
    <row r="444" spans="1:6" x14ac:dyDescent="0.25">
      <c r="A444" s="4"/>
      <c r="B444" s="87">
        <v>46125</v>
      </c>
      <c r="C444" s="170" t="s">
        <v>310</v>
      </c>
      <c r="D444" s="171" t="s">
        <v>303</v>
      </c>
      <c r="E444" s="89">
        <v>400</v>
      </c>
      <c r="F444" s="4"/>
    </row>
    <row r="445" spans="1:6" x14ac:dyDescent="0.25">
      <c r="A445" s="4"/>
      <c r="B445" s="87">
        <v>46125</v>
      </c>
      <c r="C445" s="170" t="s">
        <v>311</v>
      </c>
      <c r="D445" s="171" t="s">
        <v>303</v>
      </c>
      <c r="E445" s="89">
        <v>135</v>
      </c>
      <c r="F445" s="4"/>
    </row>
    <row r="446" spans="1:6" x14ac:dyDescent="0.25">
      <c r="A446" s="4"/>
      <c r="B446" s="87">
        <v>46126</v>
      </c>
      <c r="C446" s="170" t="s">
        <v>312</v>
      </c>
      <c r="D446" s="171" t="s">
        <v>303</v>
      </c>
      <c r="E446" s="89">
        <v>275</v>
      </c>
      <c r="F446" s="4"/>
    </row>
    <row r="447" spans="1:6" x14ac:dyDescent="0.25">
      <c r="A447" s="4"/>
      <c r="B447" s="87">
        <v>46127</v>
      </c>
      <c r="C447" s="170" t="s">
        <v>313</v>
      </c>
      <c r="D447" s="171" t="s">
        <v>303</v>
      </c>
      <c r="E447" s="89">
        <v>440</v>
      </c>
      <c r="F447" s="4"/>
    </row>
    <row r="448" spans="1:6" x14ac:dyDescent="0.25">
      <c r="A448" s="4"/>
      <c r="B448" s="87">
        <v>46127</v>
      </c>
      <c r="C448" s="170" t="s">
        <v>314</v>
      </c>
      <c r="D448" s="171" t="s">
        <v>41</v>
      </c>
      <c r="E448" s="89">
        <v>2027</v>
      </c>
      <c r="F448" s="4"/>
    </row>
    <row r="449" spans="1:6" x14ac:dyDescent="0.25">
      <c r="A449" s="4"/>
      <c r="B449" s="169">
        <v>46128</v>
      </c>
      <c r="C449" s="172" t="s">
        <v>315</v>
      </c>
      <c r="D449" s="101" t="s">
        <v>303</v>
      </c>
      <c r="E449" s="173">
        <v>310</v>
      </c>
      <c r="F449" s="4"/>
    </row>
    <row r="450" spans="1:6" x14ac:dyDescent="0.25">
      <c r="A450" s="4"/>
      <c r="B450" s="169">
        <v>46128</v>
      </c>
      <c r="C450" s="172" t="s">
        <v>316</v>
      </c>
      <c r="D450" s="101" t="s">
        <v>41</v>
      </c>
      <c r="E450" s="173">
        <v>4099</v>
      </c>
      <c r="F450" s="4"/>
    </row>
    <row r="451" spans="1:6" x14ac:dyDescent="0.25">
      <c r="A451" s="4"/>
      <c r="B451" s="169">
        <v>46128</v>
      </c>
      <c r="C451" s="172" t="s">
        <v>317</v>
      </c>
      <c r="D451" s="101" t="s">
        <v>41</v>
      </c>
      <c r="E451" s="173">
        <v>14195.88</v>
      </c>
      <c r="F451" s="4"/>
    </row>
    <row r="452" spans="1:6" x14ac:dyDescent="0.25">
      <c r="A452" s="4"/>
      <c r="B452" s="169">
        <v>46128</v>
      </c>
      <c r="C452" s="172" t="s">
        <v>318</v>
      </c>
      <c r="D452" s="101" t="s">
        <v>41</v>
      </c>
      <c r="E452" s="173">
        <v>5716.88</v>
      </c>
      <c r="F452" s="4"/>
    </row>
    <row r="453" spans="1:6" x14ac:dyDescent="0.25">
      <c r="A453" s="4"/>
      <c r="B453" s="169">
        <v>46129</v>
      </c>
      <c r="C453" s="172" t="s">
        <v>319</v>
      </c>
      <c r="D453" s="101" t="s">
        <v>303</v>
      </c>
      <c r="E453" s="173">
        <v>400</v>
      </c>
      <c r="F453" s="4"/>
    </row>
    <row r="454" spans="1:6" x14ac:dyDescent="0.25">
      <c r="A454" s="4"/>
      <c r="B454" s="169">
        <v>46129</v>
      </c>
      <c r="C454" s="172" t="s">
        <v>320</v>
      </c>
      <c r="D454" s="101" t="s">
        <v>41</v>
      </c>
      <c r="E454" s="173">
        <v>3746.64</v>
      </c>
      <c r="F454" s="4"/>
    </row>
    <row r="455" spans="1:6" x14ac:dyDescent="0.25">
      <c r="A455" s="4"/>
      <c r="B455" s="169">
        <v>46132</v>
      </c>
      <c r="C455" s="172" t="s">
        <v>321</v>
      </c>
      <c r="D455" s="101" t="s">
        <v>38</v>
      </c>
      <c r="E455" s="173">
        <v>15000</v>
      </c>
      <c r="F455" s="4"/>
    </row>
    <row r="456" spans="1:6" x14ac:dyDescent="0.25">
      <c r="A456" s="4"/>
      <c r="B456" s="169">
        <v>46132</v>
      </c>
      <c r="C456" s="172" t="s">
        <v>322</v>
      </c>
      <c r="D456" s="101" t="s">
        <v>303</v>
      </c>
      <c r="E456" s="173">
        <v>465</v>
      </c>
      <c r="F456" s="4"/>
    </row>
    <row r="457" spans="1:6" x14ac:dyDescent="0.25">
      <c r="A457" s="4"/>
      <c r="B457" s="169">
        <v>46132</v>
      </c>
      <c r="C457" s="172" t="s">
        <v>323</v>
      </c>
      <c r="D457" s="101" t="s">
        <v>303</v>
      </c>
      <c r="E457" s="173">
        <v>555</v>
      </c>
      <c r="F457" s="4"/>
    </row>
    <row r="458" spans="1:6" x14ac:dyDescent="0.25">
      <c r="A458" s="4"/>
      <c r="B458" s="87">
        <v>46133</v>
      </c>
      <c r="C458" s="170" t="s">
        <v>324</v>
      </c>
      <c r="D458" s="171" t="s">
        <v>303</v>
      </c>
      <c r="E458" s="89">
        <v>630</v>
      </c>
      <c r="F458" s="4"/>
    </row>
    <row r="459" spans="1:6" x14ac:dyDescent="0.25">
      <c r="A459" s="4"/>
      <c r="B459" s="87">
        <v>46133</v>
      </c>
      <c r="C459" s="170" t="s">
        <v>325</v>
      </c>
      <c r="D459" s="171" t="s">
        <v>41</v>
      </c>
      <c r="E459" s="89">
        <v>3323.76</v>
      </c>
      <c r="F459" s="4"/>
    </row>
    <row r="460" spans="1:6" x14ac:dyDescent="0.25">
      <c r="A460" s="4"/>
      <c r="B460" s="87">
        <v>46134</v>
      </c>
      <c r="C460" s="170" t="s">
        <v>326</v>
      </c>
      <c r="D460" s="171" t="s">
        <v>303</v>
      </c>
      <c r="E460" s="89">
        <v>715</v>
      </c>
      <c r="F460" s="4"/>
    </row>
    <row r="461" spans="1:6" x14ac:dyDescent="0.25">
      <c r="A461" s="4"/>
      <c r="B461" s="169">
        <v>46135</v>
      </c>
      <c r="C461" s="172" t="s">
        <v>327</v>
      </c>
      <c r="D461" s="101" t="s">
        <v>303</v>
      </c>
      <c r="E461" s="173">
        <v>730</v>
      </c>
      <c r="F461" s="4"/>
    </row>
    <row r="462" spans="1:6" x14ac:dyDescent="0.25">
      <c r="A462" s="4"/>
      <c r="B462" s="87">
        <v>46136</v>
      </c>
      <c r="C462" s="170" t="s">
        <v>328</v>
      </c>
      <c r="D462" s="171" t="s">
        <v>303</v>
      </c>
      <c r="E462" s="89">
        <v>275</v>
      </c>
      <c r="F462" s="4"/>
    </row>
    <row r="463" spans="1:6" x14ac:dyDescent="0.25">
      <c r="A463" s="4"/>
      <c r="B463" s="169">
        <v>46139</v>
      </c>
      <c r="C463" s="172" t="s">
        <v>329</v>
      </c>
      <c r="D463" s="101" t="s">
        <v>303</v>
      </c>
      <c r="E463" s="173">
        <v>355</v>
      </c>
      <c r="F463" s="4"/>
    </row>
    <row r="464" spans="1:6" x14ac:dyDescent="0.25">
      <c r="A464" s="4"/>
      <c r="B464" s="169">
        <v>46140</v>
      </c>
      <c r="C464" s="172" t="s">
        <v>330</v>
      </c>
      <c r="D464" s="101" t="s">
        <v>303</v>
      </c>
      <c r="E464" s="173">
        <v>305</v>
      </c>
      <c r="F464" s="4"/>
    </row>
    <row r="465" spans="1:7" x14ac:dyDescent="0.25">
      <c r="A465" s="4"/>
      <c r="B465" s="87">
        <v>46142</v>
      </c>
      <c r="C465" s="170" t="s">
        <v>331</v>
      </c>
      <c r="D465" s="171" t="s">
        <v>303</v>
      </c>
      <c r="E465" s="89">
        <v>440</v>
      </c>
      <c r="F465" s="4"/>
    </row>
    <row r="466" spans="1:7" x14ac:dyDescent="0.25">
      <c r="A466" s="4"/>
      <c r="B466" s="169">
        <v>46142</v>
      </c>
      <c r="C466" s="172" t="s">
        <v>332</v>
      </c>
      <c r="D466" s="101" t="s">
        <v>303</v>
      </c>
      <c r="E466" s="173">
        <v>475</v>
      </c>
      <c r="F466" s="4"/>
    </row>
    <row r="467" spans="1:7" x14ac:dyDescent="0.25">
      <c r="A467" s="4"/>
      <c r="B467" s="169" t="s">
        <v>333</v>
      </c>
      <c r="C467" s="172" t="s">
        <v>334</v>
      </c>
      <c r="D467" s="101" t="s">
        <v>41</v>
      </c>
      <c r="E467" s="173">
        <v>12145</v>
      </c>
      <c r="F467" s="4"/>
    </row>
    <row r="468" spans="1:7" x14ac:dyDescent="0.25">
      <c r="A468" s="4"/>
      <c r="B468" s="169">
        <v>46142</v>
      </c>
      <c r="C468" s="172" t="s">
        <v>335</v>
      </c>
      <c r="D468" s="101" t="s">
        <v>41</v>
      </c>
      <c r="E468" s="173">
        <v>2881.1</v>
      </c>
      <c r="F468" s="4"/>
    </row>
    <row r="469" spans="1:7" x14ac:dyDescent="0.25">
      <c r="A469" s="4"/>
      <c r="B469" s="169">
        <v>46142</v>
      </c>
      <c r="C469" s="172" t="s">
        <v>336</v>
      </c>
      <c r="D469" s="101" t="s">
        <v>41</v>
      </c>
      <c r="E469" s="173">
        <v>31803.86</v>
      </c>
      <c r="F469" s="4"/>
    </row>
    <row r="470" spans="1:7" ht="15.75" thickBot="1" x14ac:dyDescent="0.3">
      <c r="B470" s="253" t="s">
        <v>4</v>
      </c>
      <c r="C470" s="253"/>
      <c r="D470" s="253"/>
      <c r="E470" s="69">
        <f>SUM(E435:E469)</f>
        <v>130594.12</v>
      </c>
    </row>
    <row r="471" spans="1:7" ht="15.75" thickTop="1" x14ac:dyDescent="0.25">
      <c r="B471" s="44"/>
      <c r="C471" s="58"/>
      <c r="D471" s="59"/>
      <c r="E471" s="60"/>
      <c r="F471" s="57"/>
      <c r="G471" s="57"/>
    </row>
    <row r="472" spans="1:7" ht="17.25" thickBot="1" x14ac:dyDescent="0.3">
      <c r="B472" s="254" t="s">
        <v>30</v>
      </c>
      <c r="C472" s="254"/>
      <c r="D472" s="254"/>
      <c r="E472" s="254"/>
      <c r="F472" s="63"/>
      <c r="G472" s="63"/>
    </row>
    <row r="473" spans="1:7" ht="16.5" thickBot="1" x14ac:dyDescent="0.3">
      <c r="B473" s="108" t="s">
        <v>2</v>
      </c>
      <c r="C473" s="109" t="s">
        <v>1</v>
      </c>
      <c r="D473" s="121" t="s">
        <v>8</v>
      </c>
      <c r="E473" s="122" t="s">
        <v>13</v>
      </c>
    </row>
    <row r="474" spans="1:7" x14ac:dyDescent="0.25">
      <c r="B474" s="152">
        <v>46118</v>
      </c>
      <c r="C474" s="153">
        <v>4524000059354</v>
      </c>
      <c r="D474" s="255" t="s">
        <v>47</v>
      </c>
      <c r="E474" s="154">
        <v>8446</v>
      </c>
    </row>
    <row r="475" spans="1:7" x14ac:dyDescent="0.25">
      <c r="B475" s="152">
        <v>46119</v>
      </c>
      <c r="C475" s="153">
        <v>4524000031990</v>
      </c>
      <c r="D475" s="256"/>
      <c r="E475" s="154">
        <v>185253.4</v>
      </c>
    </row>
    <row r="476" spans="1:7" x14ac:dyDescent="0.25">
      <c r="B476" s="152">
        <v>46126</v>
      </c>
      <c r="C476" s="153">
        <v>4524000031566</v>
      </c>
      <c r="D476" s="256"/>
      <c r="E476" s="154">
        <v>4953.2</v>
      </c>
    </row>
    <row r="477" spans="1:7" x14ac:dyDescent="0.25">
      <c r="B477" s="152">
        <v>46127</v>
      </c>
      <c r="C477" s="153">
        <v>4524000038171</v>
      </c>
      <c r="D477" s="256"/>
      <c r="E477" s="154">
        <v>5766.2</v>
      </c>
    </row>
    <row r="478" spans="1:7" x14ac:dyDescent="0.25">
      <c r="B478" s="152">
        <v>46128</v>
      </c>
      <c r="C478" s="153">
        <v>4524000034040</v>
      </c>
      <c r="D478" s="256"/>
      <c r="E478" s="154">
        <v>2063.7600000000002</v>
      </c>
    </row>
    <row r="479" spans="1:7" x14ac:dyDescent="0.25">
      <c r="B479" s="152">
        <v>46128</v>
      </c>
      <c r="C479" s="153">
        <v>4524000030520</v>
      </c>
      <c r="D479" s="256"/>
      <c r="E479" s="154">
        <v>2999.7</v>
      </c>
    </row>
    <row r="480" spans="1:7" x14ac:dyDescent="0.25">
      <c r="B480" s="152">
        <v>46128</v>
      </c>
      <c r="C480" s="153">
        <v>4524000055220</v>
      </c>
      <c r="D480" s="256"/>
      <c r="E480" s="154">
        <v>2261.7600000000002</v>
      </c>
    </row>
    <row r="481" spans="1:6" x14ac:dyDescent="0.25">
      <c r="B481" s="219">
        <v>46129</v>
      </c>
      <c r="C481" s="220">
        <v>4524000030934</v>
      </c>
      <c r="D481" s="256"/>
      <c r="E481" s="221">
        <v>2054</v>
      </c>
    </row>
    <row r="482" spans="1:6" x14ac:dyDescent="0.25">
      <c r="B482" s="152">
        <v>46129</v>
      </c>
      <c r="C482" s="153">
        <v>4524000033547</v>
      </c>
      <c r="D482" s="256"/>
      <c r="E482" s="154">
        <v>2063.7600000000002</v>
      </c>
    </row>
    <row r="483" spans="1:6" x14ac:dyDescent="0.25">
      <c r="B483" s="219">
        <v>46129</v>
      </c>
      <c r="C483" s="220">
        <v>4524000050132</v>
      </c>
      <c r="D483" s="256"/>
      <c r="E483" s="221">
        <v>186270</v>
      </c>
    </row>
    <row r="484" spans="1:6" x14ac:dyDescent="0.25">
      <c r="B484" s="219">
        <v>46132</v>
      </c>
      <c r="C484" s="220">
        <v>4524000033404</v>
      </c>
      <c r="D484" s="256"/>
      <c r="E484" s="221">
        <v>191569.8</v>
      </c>
    </row>
    <row r="485" spans="1:6" x14ac:dyDescent="0.25">
      <c r="B485" s="219">
        <v>46132</v>
      </c>
      <c r="C485" s="220">
        <v>4524000030731</v>
      </c>
      <c r="D485" s="256"/>
      <c r="E485" s="221">
        <v>1842</v>
      </c>
    </row>
    <row r="486" spans="1:6" x14ac:dyDescent="0.25">
      <c r="B486" s="219">
        <v>46132</v>
      </c>
      <c r="C486" s="220">
        <v>4524000036627</v>
      </c>
      <c r="D486" s="256"/>
      <c r="E486" s="221">
        <v>26261.4</v>
      </c>
    </row>
    <row r="487" spans="1:6" x14ac:dyDescent="0.25">
      <c r="B487" s="152">
        <v>46133</v>
      </c>
      <c r="C487" s="153">
        <v>4524000034133</v>
      </c>
      <c r="D487" s="256"/>
      <c r="E487" s="154">
        <v>6980.88</v>
      </c>
    </row>
    <row r="488" spans="1:6" x14ac:dyDescent="0.25">
      <c r="B488" s="219">
        <v>46141</v>
      </c>
      <c r="C488" s="220">
        <v>4524000032577</v>
      </c>
      <c r="D488" s="256"/>
      <c r="E488" s="221">
        <v>1377.88</v>
      </c>
    </row>
    <row r="489" spans="1:6" x14ac:dyDescent="0.25">
      <c r="B489" s="152">
        <v>46141</v>
      </c>
      <c r="C489" s="153">
        <v>4524000032880</v>
      </c>
      <c r="D489" s="256"/>
      <c r="E489" s="154">
        <v>4800</v>
      </c>
    </row>
    <row r="490" spans="1:6" x14ac:dyDescent="0.25">
      <c r="B490" s="219">
        <v>46142</v>
      </c>
      <c r="C490" s="220">
        <v>4524000038838</v>
      </c>
      <c r="D490" s="256"/>
      <c r="E490" s="221">
        <v>1842</v>
      </c>
    </row>
    <row r="491" spans="1:6" x14ac:dyDescent="0.25">
      <c r="B491" s="219">
        <v>46142</v>
      </c>
      <c r="C491" s="220">
        <v>4524000034147</v>
      </c>
      <c r="D491" s="257"/>
      <c r="E491" s="221">
        <v>3795.72</v>
      </c>
    </row>
    <row r="492" spans="1:6" ht="15.75" thickBot="1" x14ac:dyDescent="0.3">
      <c r="B492" s="90"/>
      <c r="C492" s="91"/>
      <c r="D492" s="92" t="s">
        <v>4</v>
      </c>
      <c r="E492" s="93">
        <f>SUM(E474:E491)</f>
        <v>640601.46000000008</v>
      </c>
    </row>
    <row r="493" spans="1:6" ht="15.75" thickTop="1" x14ac:dyDescent="0.25">
      <c r="B493" s="44"/>
      <c r="C493" s="32"/>
      <c r="D493" s="33"/>
      <c r="E493" s="34"/>
    </row>
    <row r="494" spans="1:6" ht="18.75" x14ac:dyDescent="0.3">
      <c r="A494" s="45"/>
      <c r="B494" s="10"/>
      <c r="C494" s="22"/>
      <c r="D494" s="23"/>
      <c r="E494" s="23"/>
      <c r="F494" s="30"/>
    </row>
    <row r="495" spans="1:6" ht="15.75" x14ac:dyDescent="0.25">
      <c r="A495" s="3"/>
      <c r="B495" s="258" t="s">
        <v>15</v>
      </c>
      <c r="C495" s="258"/>
      <c r="D495" s="258"/>
      <c r="E495" s="258"/>
      <c r="F495" s="67"/>
    </row>
    <row r="496" spans="1:6" ht="15.75" x14ac:dyDescent="0.25">
      <c r="A496" s="3"/>
      <c r="B496" s="259" t="s">
        <v>29</v>
      </c>
      <c r="C496" s="259"/>
      <c r="D496" s="259"/>
      <c r="E496" s="259"/>
      <c r="F496" s="64"/>
    </row>
    <row r="497" spans="1:6" ht="16.5" x14ac:dyDescent="0.25">
      <c r="A497" s="3"/>
      <c r="B497" s="248" t="s">
        <v>65</v>
      </c>
      <c r="C497" s="248"/>
      <c r="D497" s="248"/>
      <c r="E497" s="248"/>
      <c r="F497" s="61"/>
    </row>
    <row r="498" spans="1:6" ht="15.75" x14ac:dyDescent="0.25">
      <c r="A498" s="3"/>
      <c r="B498" s="249" t="s">
        <v>34</v>
      </c>
      <c r="C498" s="249"/>
      <c r="D498" s="249"/>
      <c r="E498" s="249"/>
      <c r="F498" s="62"/>
    </row>
    <row r="499" spans="1:6" ht="15.75" x14ac:dyDescent="0.25">
      <c r="A499" s="3"/>
      <c r="B499" s="68"/>
      <c r="C499" s="68"/>
      <c r="D499" s="68"/>
      <c r="E499" s="68"/>
      <c r="F499" s="62"/>
    </row>
    <row r="500" spans="1:6" ht="16.5" x14ac:dyDescent="0.25">
      <c r="A500" s="3"/>
      <c r="B500" s="42" t="s">
        <v>21</v>
      </c>
      <c r="C500" s="42" t="s">
        <v>1</v>
      </c>
      <c r="D500" s="46" t="s">
        <v>8</v>
      </c>
      <c r="E500" s="42" t="s">
        <v>22</v>
      </c>
      <c r="F500" s="21"/>
    </row>
    <row r="501" spans="1:6" ht="16.5" x14ac:dyDescent="0.25">
      <c r="A501" s="3"/>
      <c r="B501" s="194"/>
      <c r="C501" s="195"/>
      <c r="D501" s="196"/>
      <c r="E501" s="197"/>
      <c r="F501" s="21"/>
    </row>
    <row r="502" spans="1:6" ht="16.5" x14ac:dyDescent="0.25">
      <c r="A502" s="3"/>
      <c r="B502" s="194"/>
      <c r="C502" s="195"/>
      <c r="D502" s="196"/>
      <c r="E502" s="197"/>
      <c r="F502" s="21"/>
    </row>
    <row r="503" spans="1:6" ht="16.5" x14ac:dyDescent="0.25">
      <c r="A503" s="3"/>
      <c r="B503" s="250" t="s">
        <v>14</v>
      </c>
      <c r="C503" s="251"/>
      <c r="D503" s="252"/>
      <c r="E503" s="42">
        <f>SUM(E501:E502)</f>
        <v>0</v>
      </c>
      <c r="F503" s="21"/>
    </row>
    <row r="504" spans="1:6" ht="16.5" x14ac:dyDescent="0.25">
      <c r="A504" s="3"/>
      <c r="B504" s="53"/>
      <c r="C504" s="53"/>
      <c r="D504" s="53"/>
      <c r="E504" s="20"/>
      <c r="F504" s="21"/>
    </row>
    <row r="505" spans="1:6" ht="17.25" thickBot="1" x14ac:dyDescent="0.3">
      <c r="A505" s="3"/>
      <c r="B505" s="27"/>
      <c r="C505" s="28"/>
      <c r="D505" s="43"/>
      <c r="E505" s="43"/>
      <c r="F505" s="43"/>
    </row>
    <row r="506" spans="1:6" ht="24" thickBot="1" x14ac:dyDescent="0.3">
      <c r="A506" s="3"/>
      <c r="B506" s="241" t="s">
        <v>5</v>
      </c>
      <c r="C506" s="242"/>
      <c r="D506" s="242"/>
      <c r="E506" s="103">
        <f>E503+E492+E470</f>
        <v>771195.58000000007</v>
      </c>
    </row>
    <row r="507" spans="1:6" x14ac:dyDescent="0.25">
      <c r="A507" s="3"/>
      <c r="B507" s="22"/>
      <c r="C507" s="23"/>
      <c r="D507" s="23"/>
      <c r="E507" s="24"/>
      <c r="F507" s="3"/>
    </row>
    <row r="508" spans="1:6" x14ac:dyDescent="0.25">
      <c r="A508" s="4"/>
      <c r="B508" s="4"/>
      <c r="C508" s="4"/>
      <c r="D508" s="25"/>
      <c r="E508" s="26"/>
      <c r="F508" s="3"/>
    </row>
    <row r="509" spans="1:6" ht="18" x14ac:dyDescent="0.25">
      <c r="A509" s="31"/>
      <c r="B509" s="236"/>
      <c r="C509" s="236"/>
      <c r="D509" s="29"/>
      <c r="E509" s="5"/>
      <c r="F509" s="5"/>
    </row>
    <row r="519" spans="2:6" x14ac:dyDescent="0.25">
      <c r="B519" s="7"/>
      <c r="C519" s="7"/>
      <c r="D519" s="8"/>
      <c r="E519" s="4"/>
    </row>
    <row r="520" spans="2:6" ht="18.75" x14ac:dyDescent="0.3">
      <c r="B520" s="39"/>
      <c r="C520" s="39"/>
      <c r="D520" s="40"/>
      <c r="E520" s="4"/>
    </row>
    <row r="521" spans="2:6" ht="19.5" thickBot="1" x14ac:dyDescent="0.35">
      <c r="B521" s="243" t="s">
        <v>24</v>
      </c>
      <c r="C521" s="243"/>
      <c r="D521" s="243"/>
      <c r="E521" s="243"/>
      <c r="F521" s="41"/>
    </row>
    <row r="522" spans="2:6" ht="16.5" thickBot="1" x14ac:dyDescent="0.3">
      <c r="B522" s="124" t="s">
        <v>1</v>
      </c>
      <c r="C522" s="125" t="s">
        <v>2</v>
      </c>
      <c r="D522" s="126" t="s">
        <v>3</v>
      </c>
      <c r="E522" s="127" t="s">
        <v>4</v>
      </c>
      <c r="F522" s="128"/>
    </row>
    <row r="523" spans="2:6" ht="15.75" x14ac:dyDescent="0.25">
      <c r="B523" s="160">
        <v>510040150</v>
      </c>
      <c r="C523" s="157">
        <v>45812</v>
      </c>
      <c r="D523" s="175"/>
      <c r="E523" s="159"/>
      <c r="F523" s="128"/>
    </row>
    <row r="524" spans="2:6" ht="19.5" thickBot="1" x14ac:dyDescent="0.35">
      <c r="B524" s="244" t="s">
        <v>35</v>
      </c>
      <c r="C524" s="244"/>
      <c r="D524" s="35">
        <f>SUM(D523:D523)</f>
        <v>0</v>
      </c>
      <c r="E524" s="35">
        <f>SUM(E523:E523)</f>
        <v>0</v>
      </c>
    </row>
    <row r="525" spans="2:6" ht="15.75" thickTop="1" x14ac:dyDescent="0.25">
      <c r="B525" s="7"/>
      <c r="C525" s="7"/>
      <c r="D525" s="8"/>
      <c r="E525" s="9"/>
    </row>
    <row r="526" spans="2:6" x14ac:dyDescent="0.25">
      <c r="B526" s="7"/>
      <c r="C526" s="7"/>
      <c r="D526" s="8"/>
      <c r="E526" s="9"/>
    </row>
    <row r="527" spans="2:6" ht="19.5" thickBot="1" x14ac:dyDescent="0.35">
      <c r="B527" s="243" t="s">
        <v>37</v>
      </c>
      <c r="C527" s="243"/>
      <c r="D527" s="243"/>
      <c r="E527" s="243"/>
    </row>
    <row r="528" spans="2:6" ht="16.5" thickBot="1" x14ac:dyDescent="0.3">
      <c r="B528" s="186" t="s">
        <v>19</v>
      </c>
      <c r="C528" s="186" t="s">
        <v>1</v>
      </c>
      <c r="D528" s="186" t="s">
        <v>20</v>
      </c>
      <c r="E528" s="127" t="s">
        <v>4</v>
      </c>
    </row>
    <row r="529" spans="2:6" ht="15.75" x14ac:dyDescent="0.25">
      <c r="B529" s="87"/>
      <c r="C529" s="88"/>
      <c r="D529" s="171"/>
      <c r="E529" s="89"/>
      <c r="F529" s="123"/>
    </row>
    <row r="530" spans="2:6" ht="19.5" thickBot="1" x14ac:dyDescent="0.35">
      <c r="B530" s="244" t="s">
        <v>10</v>
      </c>
      <c r="C530" s="244"/>
      <c r="D530" s="35"/>
      <c r="E530" s="35">
        <f>SUM(E529:E529)</f>
        <v>0</v>
      </c>
    </row>
    <row r="531" spans="2:6" ht="19.5" thickTop="1" x14ac:dyDescent="0.3">
      <c r="B531" s="102"/>
      <c r="C531" s="102"/>
      <c r="D531" s="40"/>
      <c r="E531" s="40"/>
    </row>
    <row r="536" spans="2:6" ht="18.75" x14ac:dyDescent="0.3">
      <c r="B536" s="102"/>
      <c r="C536" s="102"/>
      <c r="D536" s="40"/>
      <c r="E536" s="40"/>
    </row>
    <row r="537" spans="2:6" ht="19.5" thickBot="1" x14ac:dyDescent="0.35">
      <c r="B537" s="243" t="s">
        <v>31</v>
      </c>
      <c r="C537" s="243"/>
      <c r="D537" s="243"/>
      <c r="E537" s="243"/>
    </row>
    <row r="538" spans="2:6" ht="16.5" thickBot="1" x14ac:dyDescent="0.3">
      <c r="B538" s="124" t="s">
        <v>1</v>
      </c>
      <c r="C538" s="125" t="s">
        <v>2</v>
      </c>
      <c r="D538" s="126" t="s">
        <v>3</v>
      </c>
      <c r="E538" s="127" t="s">
        <v>4</v>
      </c>
    </row>
    <row r="539" spans="2:6" ht="15.75" x14ac:dyDescent="0.25">
      <c r="B539" s="141"/>
      <c r="C539" s="142"/>
      <c r="D539" s="144"/>
      <c r="E539" s="143"/>
    </row>
    <row r="540" spans="2:6" ht="19.5" thickBot="1" x14ac:dyDescent="0.35">
      <c r="B540" s="244" t="s">
        <v>10</v>
      </c>
      <c r="C540" s="244"/>
      <c r="D540" s="35">
        <f>SUM(D539:D539)</f>
        <v>0</v>
      </c>
      <c r="E540" s="35">
        <f>SUM(E539:E539)</f>
        <v>0</v>
      </c>
    </row>
    <row r="541" spans="2:6" ht="19.5" thickTop="1" x14ac:dyDescent="0.3">
      <c r="B541" s="102"/>
      <c r="C541" s="102"/>
      <c r="D541" s="40"/>
      <c r="E541" s="40"/>
    </row>
    <row r="542" spans="2:6" ht="19.5" thickBot="1" x14ac:dyDescent="0.35">
      <c r="B542" s="245" t="s">
        <v>60</v>
      </c>
      <c r="C542" s="245"/>
      <c r="D542" s="245"/>
      <c r="E542" s="246"/>
    </row>
    <row r="543" spans="2:6" ht="16.5" thickBot="1" x14ac:dyDescent="0.3">
      <c r="B543" s="185" t="s">
        <v>1</v>
      </c>
      <c r="C543" s="185" t="s">
        <v>2</v>
      </c>
      <c r="D543" s="184" t="s">
        <v>3</v>
      </c>
      <c r="E543" s="183" t="s">
        <v>4</v>
      </c>
    </row>
    <row r="544" spans="2:6" x14ac:dyDescent="0.25">
      <c r="B544" s="160"/>
      <c r="C544" s="182"/>
      <c r="D544" s="181"/>
      <c r="E544" s="158"/>
    </row>
    <row r="545" spans="2:6" x14ac:dyDescent="0.25">
      <c r="B545" s="174"/>
      <c r="C545" s="180"/>
      <c r="D545" s="179"/>
      <c r="E545" s="158"/>
    </row>
    <row r="546" spans="2:6" ht="19.5" thickBot="1" x14ac:dyDescent="0.35">
      <c r="B546" s="244" t="s">
        <v>10</v>
      </c>
      <c r="C546" s="244"/>
      <c r="D546" s="178">
        <f>SUM(D544:D545)</f>
        <v>0</v>
      </c>
      <c r="E546" s="177">
        <f>SUM(E544:E545)</f>
        <v>0</v>
      </c>
    </row>
    <row r="547" spans="2:6" ht="16.5" thickTop="1" x14ac:dyDescent="0.25">
      <c r="B547" s="176"/>
      <c r="C547" s="176"/>
      <c r="D547" s="176"/>
      <c r="E547" s="176"/>
    </row>
    <row r="548" spans="2:6" ht="18.75" x14ac:dyDescent="0.3">
      <c r="B548" s="39"/>
      <c r="C548" s="39"/>
      <c r="D548" s="40"/>
      <c r="E548" s="54"/>
      <c r="F548" s="49"/>
    </row>
    <row r="549" spans="2:6" ht="15.75" thickBot="1" x14ac:dyDescent="0.3">
      <c r="B549" s="7"/>
      <c r="C549" s="7"/>
      <c r="D549" s="12"/>
      <c r="E549" s="11"/>
      <c r="F549" s="55"/>
    </row>
    <row r="550" spans="2:6" ht="24" thickBot="1" x14ac:dyDescent="0.3">
      <c r="B550" s="241" t="s">
        <v>5</v>
      </c>
      <c r="C550" s="242"/>
      <c r="D550" s="242"/>
      <c r="E550" s="103">
        <f>SUM(E530)</f>
        <v>0</v>
      </c>
      <c r="F550" s="56"/>
    </row>
    <row r="551" spans="2:6" ht="18.75" x14ac:dyDescent="0.3">
      <c r="B551" s="7"/>
      <c r="C551" s="13"/>
      <c r="D551" s="36"/>
      <c r="E551" s="11"/>
    </row>
    <row r="552" spans="2:6" x14ac:dyDescent="0.25">
      <c r="B552" s="7"/>
      <c r="C552" s="13"/>
      <c r="D552" s="8"/>
      <c r="E552" s="17"/>
    </row>
    <row r="553" spans="2:6" x14ac:dyDescent="0.25">
      <c r="B553" s="2"/>
      <c r="C553" s="47"/>
      <c r="D553" s="47"/>
      <c r="E553" s="47"/>
    </row>
    <row r="554" spans="2:6" x14ac:dyDescent="0.25">
      <c r="B554" s="51"/>
      <c r="C554" s="51"/>
      <c r="D554" s="51"/>
      <c r="E554" s="55"/>
    </row>
    <row r="562" spans="2:8" x14ac:dyDescent="0.25">
      <c r="C562" s="7"/>
      <c r="D562" s="7"/>
      <c r="E562" s="8"/>
      <c r="F562" s="4"/>
    </row>
    <row r="563" spans="2:8" ht="18.75" x14ac:dyDescent="0.3">
      <c r="C563" s="39"/>
      <c r="D563" s="39"/>
      <c r="E563" s="40"/>
      <c r="F563" s="4"/>
    </row>
    <row r="564" spans="2:8" ht="19.5" thickBot="1" x14ac:dyDescent="0.35">
      <c r="C564" s="243" t="s">
        <v>24</v>
      </c>
      <c r="D564" s="243"/>
      <c r="E564" s="243"/>
      <c r="F564" s="243"/>
      <c r="G564" s="41"/>
    </row>
    <row r="565" spans="2:8" ht="16.5" thickBot="1" x14ac:dyDescent="0.3">
      <c r="B565" s="129"/>
      <c r="C565" s="124" t="s">
        <v>1</v>
      </c>
      <c r="D565" s="125" t="s">
        <v>2</v>
      </c>
      <c r="E565" s="126" t="s">
        <v>3</v>
      </c>
      <c r="F565" s="127" t="s">
        <v>4</v>
      </c>
      <c r="G565" s="128"/>
      <c r="H565" s="129"/>
    </row>
    <row r="566" spans="2:8" ht="15.75" x14ac:dyDescent="0.25">
      <c r="B566" s="129"/>
      <c r="C566" s="160">
        <v>510040150</v>
      </c>
      <c r="D566" s="157">
        <v>45812</v>
      </c>
      <c r="E566" s="175"/>
      <c r="F566" s="159"/>
      <c r="G566" s="128"/>
      <c r="H566" s="129"/>
    </row>
    <row r="567" spans="2:8" ht="19.5" thickBot="1" x14ac:dyDescent="0.35">
      <c r="C567" s="244" t="s">
        <v>35</v>
      </c>
      <c r="D567" s="244"/>
      <c r="E567" s="35">
        <f>SUM(E566:E566)</f>
        <v>0</v>
      </c>
      <c r="F567" s="35">
        <f>SUM(F566:F566)</f>
        <v>0</v>
      </c>
    </row>
    <row r="568" spans="2:8" ht="15.75" thickTop="1" x14ac:dyDescent="0.25">
      <c r="C568" s="7"/>
      <c r="D568" s="7"/>
      <c r="E568" s="8"/>
      <c r="F568" s="9"/>
    </row>
    <row r="569" spans="2:8" x14ac:dyDescent="0.25">
      <c r="C569" s="7"/>
      <c r="D569" s="7"/>
      <c r="E569" s="8"/>
      <c r="F569" s="9"/>
    </row>
    <row r="570" spans="2:8" ht="19.5" thickBot="1" x14ac:dyDescent="0.35">
      <c r="C570" s="243" t="s">
        <v>11</v>
      </c>
      <c r="D570" s="243"/>
      <c r="E570" s="243"/>
      <c r="F570" s="243"/>
    </row>
    <row r="571" spans="2:8" ht="15.75" x14ac:dyDescent="0.25">
      <c r="C571" s="222" t="s">
        <v>2</v>
      </c>
      <c r="D571" s="223" t="s">
        <v>1</v>
      </c>
      <c r="E571" s="224" t="s">
        <v>57</v>
      </c>
      <c r="F571" s="225" t="s">
        <v>13</v>
      </c>
    </row>
    <row r="572" spans="2:8" ht="43.5" x14ac:dyDescent="0.25">
      <c r="C572" s="201">
        <v>46119</v>
      </c>
      <c r="D572" s="204" t="s">
        <v>64</v>
      </c>
      <c r="E572" s="202" t="s">
        <v>63</v>
      </c>
      <c r="F572" s="203">
        <v>3000000</v>
      </c>
    </row>
    <row r="573" spans="2:8" ht="43.5" x14ac:dyDescent="0.25">
      <c r="C573" s="201">
        <v>46133</v>
      </c>
      <c r="D573" s="204" t="s">
        <v>64</v>
      </c>
      <c r="E573" s="202" t="s">
        <v>63</v>
      </c>
      <c r="F573" s="203">
        <v>86000000</v>
      </c>
    </row>
    <row r="574" spans="2:8" ht="43.5" x14ac:dyDescent="0.25">
      <c r="C574" s="201">
        <v>46142</v>
      </c>
      <c r="D574" s="204" t="s">
        <v>64</v>
      </c>
      <c r="E574" s="202" t="s">
        <v>63</v>
      </c>
      <c r="F574" s="203">
        <v>5000000</v>
      </c>
    </row>
    <row r="575" spans="2:8" ht="19.5" thickBot="1" x14ac:dyDescent="0.35">
      <c r="C575" s="244" t="s">
        <v>10</v>
      </c>
      <c r="D575" s="244"/>
      <c r="E575" s="35"/>
      <c r="F575" s="35">
        <f>SUM(F572:F574)</f>
        <v>94000000</v>
      </c>
    </row>
    <row r="576" spans="2:8" ht="19.5" thickTop="1" x14ac:dyDescent="0.3">
      <c r="C576" s="102"/>
      <c r="D576" s="102"/>
      <c r="E576" s="40"/>
      <c r="F576" s="40"/>
    </row>
    <row r="581" spans="2:6" ht="18.75" x14ac:dyDescent="0.3">
      <c r="C581" s="102"/>
      <c r="D581" s="102"/>
      <c r="E581" s="40"/>
      <c r="F581" s="40"/>
    </row>
    <row r="582" spans="2:6" ht="19.5" thickBot="1" x14ac:dyDescent="0.35">
      <c r="C582" s="243" t="s">
        <v>31</v>
      </c>
      <c r="D582" s="243"/>
      <c r="E582" s="243"/>
      <c r="F582" s="243"/>
    </row>
    <row r="583" spans="2:6" ht="16.5" thickBot="1" x14ac:dyDescent="0.3">
      <c r="C583" s="124" t="s">
        <v>1</v>
      </c>
      <c r="D583" s="125" t="s">
        <v>2</v>
      </c>
      <c r="E583" s="126" t="s">
        <v>3</v>
      </c>
      <c r="F583" s="127" t="s">
        <v>4</v>
      </c>
    </row>
    <row r="584" spans="2:6" ht="15.75" x14ac:dyDescent="0.25">
      <c r="C584" s="141"/>
      <c r="D584" s="142"/>
      <c r="E584" s="144"/>
      <c r="F584" s="143"/>
    </row>
    <row r="585" spans="2:6" ht="19.5" thickBot="1" x14ac:dyDescent="0.35">
      <c r="C585" s="244" t="s">
        <v>10</v>
      </c>
      <c r="D585" s="244"/>
      <c r="E585" s="35">
        <f>SUM(E584:E584)</f>
        <v>0</v>
      </c>
      <c r="F585" s="35">
        <f>SUM(F584:F584)</f>
        <v>0</v>
      </c>
    </row>
    <row r="586" spans="2:6" ht="19.5" thickTop="1" x14ac:dyDescent="0.3">
      <c r="C586" s="102"/>
      <c r="D586" s="102"/>
      <c r="E586" s="40"/>
      <c r="F586" s="40"/>
    </row>
    <row r="587" spans="2:6" ht="19.5" thickBot="1" x14ac:dyDescent="0.35">
      <c r="C587" s="245" t="s">
        <v>60</v>
      </c>
      <c r="D587" s="245"/>
      <c r="E587" s="245"/>
      <c r="F587" s="246"/>
    </row>
    <row r="588" spans="2:6" ht="16.5" thickBot="1" x14ac:dyDescent="0.3">
      <c r="C588" s="185" t="s">
        <v>1</v>
      </c>
      <c r="D588" s="185" t="s">
        <v>2</v>
      </c>
      <c r="E588" s="184" t="s">
        <v>3</v>
      </c>
      <c r="F588" s="183" t="s">
        <v>4</v>
      </c>
    </row>
    <row r="589" spans="2:6" x14ac:dyDescent="0.25">
      <c r="C589" s="160"/>
      <c r="D589" s="182"/>
      <c r="E589" s="181"/>
      <c r="F589" s="158"/>
    </row>
    <row r="590" spans="2:6" x14ac:dyDescent="0.25">
      <c r="C590" s="174"/>
      <c r="D590" s="180"/>
      <c r="E590" s="179"/>
      <c r="F590" s="158"/>
    </row>
    <row r="591" spans="2:6" ht="19.5" thickBot="1" x14ac:dyDescent="0.35">
      <c r="C591" s="244" t="s">
        <v>10</v>
      </c>
      <c r="D591" s="244"/>
      <c r="E591" s="178">
        <f>SUM(E589:E590)</f>
        <v>0</v>
      </c>
      <c r="F591" s="177">
        <f>SUM(F589:F590)</f>
        <v>0</v>
      </c>
    </row>
    <row r="592" spans="2:6" ht="16.5" thickTop="1" x14ac:dyDescent="0.25">
      <c r="B592" s="247"/>
      <c r="C592" s="247"/>
      <c r="D592" s="247"/>
      <c r="E592" s="247"/>
      <c r="F592" s="247"/>
    </row>
    <row r="593" spans="1:8" ht="18.75" x14ac:dyDescent="0.3">
      <c r="C593" s="39"/>
      <c r="D593" s="39"/>
      <c r="E593" s="40"/>
      <c r="F593" s="54"/>
      <c r="G593" s="49"/>
      <c r="H593" s="50"/>
    </row>
    <row r="594" spans="1:8" ht="15.75" thickBot="1" x14ac:dyDescent="0.3">
      <c r="C594" s="7"/>
      <c r="D594" s="7"/>
      <c r="E594" s="12"/>
      <c r="F594" s="11"/>
      <c r="G594" s="55"/>
      <c r="H594" s="52"/>
    </row>
    <row r="595" spans="1:8" ht="24" thickBot="1" x14ac:dyDescent="0.3">
      <c r="C595" s="241" t="s">
        <v>5</v>
      </c>
      <c r="D595" s="242"/>
      <c r="E595" s="242"/>
      <c r="F595" s="103">
        <f>SUM(F575)</f>
        <v>94000000</v>
      </c>
      <c r="G595" s="56"/>
      <c r="H595" s="56"/>
    </row>
    <row r="596" spans="1:8" ht="18.75" x14ac:dyDescent="0.3">
      <c r="C596" s="7"/>
      <c r="D596" s="13"/>
      <c r="E596" s="36"/>
      <c r="F596" s="11"/>
    </row>
    <row r="597" spans="1:8" x14ac:dyDescent="0.25">
      <c r="C597" s="7"/>
      <c r="D597" s="13"/>
      <c r="E597" s="8"/>
      <c r="F597" s="17"/>
    </row>
    <row r="607" spans="1:8" ht="21" x14ac:dyDescent="0.35">
      <c r="A607" s="237" t="s">
        <v>359</v>
      </c>
      <c r="B607" s="237" t="s">
        <v>360</v>
      </c>
      <c r="C607" s="237" t="s">
        <v>361</v>
      </c>
      <c r="D607" s="237" t="s">
        <v>362</v>
      </c>
      <c r="E607" s="237" t="s">
        <v>363</v>
      </c>
      <c r="F607" s="237" t="s">
        <v>364</v>
      </c>
    </row>
    <row r="608" spans="1:8" ht="15" customHeight="1" x14ac:dyDescent="0.25">
      <c r="A608" s="238" t="s">
        <v>365</v>
      </c>
      <c r="B608" s="238" t="s">
        <v>393</v>
      </c>
      <c r="C608" s="239" t="s">
        <v>297</v>
      </c>
      <c r="D608" s="239" t="s">
        <v>298</v>
      </c>
      <c r="E608" s="238" t="s">
        <v>426</v>
      </c>
      <c r="F608" s="238">
        <v>128800</v>
      </c>
    </row>
    <row r="609" spans="1:6" ht="15.75" x14ac:dyDescent="0.25">
      <c r="A609" s="238" t="s">
        <v>366</v>
      </c>
      <c r="B609" s="238" t="s">
        <v>394</v>
      </c>
      <c r="C609" s="239" t="s">
        <v>398</v>
      </c>
      <c r="D609" s="239" t="s">
        <v>424</v>
      </c>
      <c r="E609" s="238" t="s">
        <v>426</v>
      </c>
      <c r="F609" s="238">
        <v>23026.65</v>
      </c>
    </row>
    <row r="610" spans="1:6" ht="15.75" x14ac:dyDescent="0.25">
      <c r="A610" s="238" t="s">
        <v>367</v>
      </c>
      <c r="B610" s="238" t="s">
        <v>394</v>
      </c>
      <c r="C610" s="239" t="s">
        <v>399</v>
      </c>
      <c r="D610" s="239" t="s">
        <v>424</v>
      </c>
      <c r="E610" s="238" t="s">
        <v>426</v>
      </c>
      <c r="F610" s="238">
        <v>67697.14</v>
      </c>
    </row>
    <row r="611" spans="1:6" ht="15" customHeight="1" x14ac:dyDescent="0.25">
      <c r="A611" s="238" t="s">
        <v>368</v>
      </c>
      <c r="B611" s="238" t="s">
        <v>394</v>
      </c>
      <c r="C611" s="239" t="s">
        <v>400</v>
      </c>
      <c r="D611" s="239" t="s">
        <v>424</v>
      </c>
      <c r="E611" s="238" t="s">
        <v>426</v>
      </c>
      <c r="F611" s="238">
        <v>14459.71</v>
      </c>
    </row>
    <row r="612" spans="1:6" ht="15.75" x14ac:dyDescent="0.25">
      <c r="A612" s="238" t="s">
        <v>369</v>
      </c>
      <c r="B612" s="238" t="s">
        <v>394</v>
      </c>
      <c r="C612" s="239" t="s">
        <v>401</v>
      </c>
      <c r="D612" s="239" t="s">
        <v>424</v>
      </c>
      <c r="E612" s="238" t="s">
        <v>426</v>
      </c>
      <c r="F612" s="238">
        <v>164450.97</v>
      </c>
    </row>
    <row r="613" spans="1:6" ht="15" customHeight="1" x14ac:dyDescent="0.25">
      <c r="A613" s="238" t="s">
        <v>370</v>
      </c>
      <c r="B613" s="238" t="s">
        <v>394</v>
      </c>
      <c r="C613" s="239" t="s">
        <v>402</v>
      </c>
      <c r="D613" s="239" t="s">
        <v>424</v>
      </c>
      <c r="E613" s="238" t="s">
        <v>426</v>
      </c>
      <c r="F613" s="238">
        <v>107403.83</v>
      </c>
    </row>
    <row r="614" spans="1:6" ht="15.75" x14ac:dyDescent="0.25">
      <c r="A614" s="238" t="s">
        <v>371</v>
      </c>
      <c r="B614" s="238" t="s">
        <v>394</v>
      </c>
      <c r="C614" s="239" t="s">
        <v>403</v>
      </c>
      <c r="D614" s="239" t="s">
        <v>424</v>
      </c>
      <c r="E614" s="238" t="s">
        <v>426</v>
      </c>
      <c r="F614" s="238">
        <v>17804.939999999999</v>
      </c>
    </row>
    <row r="615" spans="1:6" ht="15.75" x14ac:dyDescent="0.25">
      <c r="A615" s="238" t="s">
        <v>372</v>
      </c>
      <c r="B615" s="238" t="s">
        <v>394</v>
      </c>
      <c r="C615" s="239" t="s">
        <v>404</v>
      </c>
      <c r="D615" s="239" t="s">
        <v>424</v>
      </c>
      <c r="E615" s="238" t="s">
        <v>426</v>
      </c>
      <c r="F615" s="238">
        <v>61440.9</v>
      </c>
    </row>
    <row r="616" spans="1:6" ht="15" customHeight="1" x14ac:dyDescent="0.25">
      <c r="A616" s="238" t="s">
        <v>373</v>
      </c>
      <c r="B616" s="238" t="s">
        <v>394</v>
      </c>
      <c r="C616" s="239" t="s">
        <v>405</v>
      </c>
      <c r="D616" s="239" t="s">
        <v>424</v>
      </c>
      <c r="E616" s="238" t="s">
        <v>426</v>
      </c>
      <c r="F616" s="238">
        <v>115244.16</v>
      </c>
    </row>
    <row r="617" spans="1:6" ht="15" customHeight="1" x14ac:dyDescent="0.25">
      <c r="A617" s="238" t="s">
        <v>374</v>
      </c>
      <c r="B617" s="238" t="s">
        <v>394</v>
      </c>
      <c r="C617" s="239" t="s">
        <v>406</v>
      </c>
      <c r="D617" s="239" t="s">
        <v>424</v>
      </c>
      <c r="E617" s="238" t="s">
        <v>426</v>
      </c>
      <c r="F617" s="238">
        <v>251508.32</v>
      </c>
    </row>
    <row r="618" spans="1:6" ht="15" customHeight="1" x14ac:dyDescent="0.25">
      <c r="A618" s="238" t="s">
        <v>375</v>
      </c>
      <c r="B618" s="238" t="s">
        <v>394</v>
      </c>
      <c r="C618" s="239" t="s">
        <v>407</v>
      </c>
      <c r="D618" s="239" t="s">
        <v>424</v>
      </c>
      <c r="E618" s="238" t="s">
        <v>426</v>
      </c>
      <c r="F618" s="238">
        <v>42958.62</v>
      </c>
    </row>
    <row r="619" spans="1:6" ht="15.75" x14ac:dyDescent="0.25">
      <c r="A619" s="238" t="s">
        <v>376</v>
      </c>
      <c r="B619" s="238" t="s">
        <v>394</v>
      </c>
      <c r="C619" s="239" t="s">
        <v>408</v>
      </c>
      <c r="D619" s="239" t="s">
        <v>424</v>
      </c>
      <c r="E619" s="238" t="s">
        <v>426</v>
      </c>
      <c r="F619" s="238">
        <v>0</v>
      </c>
    </row>
    <row r="620" spans="1:6" ht="15" customHeight="1" x14ac:dyDescent="0.25">
      <c r="A620" s="238" t="s">
        <v>377</v>
      </c>
      <c r="B620" s="238" t="s">
        <v>394</v>
      </c>
      <c r="C620" s="239" t="s">
        <v>409</v>
      </c>
      <c r="D620" s="239" t="s">
        <v>424</v>
      </c>
      <c r="E620" s="238" t="s">
        <v>426</v>
      </c>
      <c r="F620" s="238">
        <v>1045226.32</v>
      </c>
    </row>
    <row r="621" spans="1:6" ht="15.75" x14ac:dyDescent="0.25">
      <c r="A621" s="238" t="s">
        <v>378</v>
      </c>
      <c r="B621" s="238" t="s">
        <v>394</v>
      </c>
      <c r="C621" s="239" t="s">
        <v>410</v>
      </c>
      <c r="D621" s="239" t="s">
        <v>424</v>
      </c>
      <c r="E621" s="238" t="s">
        <v>426</v>
      </c>
      <c r="F621" s="238">
        <v>481446.7</v>
      </c>
    </row>
    <row r="622" spans="1:6" ht="15" customHeight="1" x14ac:dyDescent="0.25">
      <c r="A622" s="238" t="s">
        <v>379</v>
      </c>
      <c r="B622" s="238" t="s">
        <v>394</v>
      </c>
      <c r="C622" s="239" t="s">
        <v>411</v>
      </c>
      <c r="D622" s="239" t="s">
        <v>424</v>
      </c>
      <c r="E622" s="238" t="s">
        <v>426</v>
      </c>
      <c r="F622" s="238">
        <v>6234.01</v>
      </c>
    </row>
    <row r="623" spans="1:6" ht="15" customHeight="1" x14ac:dyDescent="0.25">
      <c r="A623" s="238" t="s">
        <v>380</v>
      </c>
      <c r="B623" s="238" t="s">
        <v>395</v>
      </c>
      <c r="C623" s="239" t="s">
        <v>297</v>
      </c>
      <c r="D623" s="239" t="s">
        <v>298</v>
      </c>
      <c r="E623" s="238" t="s">
        <v>426</v>
      </c>
      <c r="F623" s="238">
        <v>128800</v>
      </c>
    </row>
    <row r="624" spans="1:6" ht="15" customHeight="1" x14ac:dyDescent="0.25">
      <c r="A624" s="238" t="s">
        <v>381</v>
      </c>
      <c r="B624" s="238" t="s">
        <v>396</v>
      </c>
      <c r="C624" s="239" t="s">
        <v>412</v>
      </c>
      <c r="D624" s="239" t="s">
        <v>424</v>
      </c>
      <c r="E624" s="238" t="s">
        <v>426</v>
      </c>
      <c r="F624" s="238">
        <v>30929.99</v>
      </c>
    </row>
    <row r="625" spans="1:6" ht="15.75" x14ac:dyDescent="0.25">
      <c r="A625" s="238" t="s">
        <v>382</v>
      </c>
      <c r="B625" s="238" t="s">
        <v>396</v>
      </c>
      <c r="C625" s="239" t="s">
        <v>413</v>
      </c>
      <c r="D625" s="239" t="s">
        <v>424</v>
      </c>
      <c r="E625" s="238" t="s">
        <v>426</v>
      </c>
      <c r="F625" s="238">
        <v>86026.02</v>
      </c>
    </row>
    <row r="626" spans="1:6" ht="15.75" x14ac:dyDescent="0.25">
      <c r="A626" s="238" t="s">
        <v>383</v>
      </c>
      <c r="B626" s="238" t="s">
        <v>396</v>
      </c>
      <c r="C626" s="239" t="s">
        <v>414</v>
      </c>
      <c r="D626" s="239" t="s">
        <v>424</v>
      </c>
      <c r="E626" s="238" t="s">
        <v>426</v>
      </c>
      <c r="F626" s="238">
        <v>14315.37</v>
      </c>
    </row>
    <row r="627" spans="1:6" ht="15" customHeight="1" x14ac:dyDescent="0.25">
      <c r="A627" s="238" t="s">
        <v>384</v>
      </c>
      <c r="B627" s="238" t="s">
        <v>396</v>
      </c>
      <c r="C627" s="239" t="s">
        <v>415</v>
      </c>
      <c r="D627" s="239" t="s">
        <v>424</v>
      </c>
      <c r="E627" s="238" t="s">
        <v>426</v>
      </c>
      <c r="F627" s="238">
        <v>516126.39</v>
      </c>
    </row>
    <row r="628" spans="1:6" ht="15" customHeight="1" x14ac:dyDescent="0.25">
      <c r="A628" s="238" t="s">
        <v>385</v>
      </c>
      <c r="B628" s="238" t="s">
        <v>396</v>
      </c>
      <c r="C628" s="239" t="s">
        <v>416</v>
      </c>
      <c r="D628" s="239" t="s">
        <v>424</v>
      </c>
      <c r="E628" s="238" t="s">
        <v>426</v>
      </c>
      <c r="F628" s="238">
        <v>133421.45000000001</v>
      </c>
    </row>
    <row r="629" spans="1:6" ht="15" customHeight="1" x14ac:dyDescent="0.25">
      <c r="A629" s="238" t="s">
        <v>386</v>
      </c>
      <c r="B629" s="238" t="s">
        <v>396</v>
      </c>
      <c r="C629" s="239" t="s">
        <v>417</v>
      </c>
      <c r="D629" s="239" t="s">
        <v>298</v>
      </c>
      <c r="E629" s="238" t="s">
        <v>426</v>
      </c>
      <c r="F629" s="238">
        <v>128675.65</v>
      </c>
    </row>
    <row r="630" spans="1:6" ht="15" customHeight="1" x14ac:dyDescent="0.25">
      <c r="A630" s="238" t="s">
        <v>387</v>
      </c>
      <c r="B630" s="238" t="s">
        <v>396</v>
      </c>
      <c r="C630" s="239" t="s">
        <v>418</v>
      </c>
      <c r="D630" s="239" t="s">
        <v>298</v>
      </c>
      <c r="E630" s="238" t="s">
        <v>426</v>
      </c>
      <c r="F630" s="238">
        <v>43952.21</v>
      </c>
    </row>
    <row r="631" spans="1:6" ht="15.75" x14ac:dyDescent="0.25">
      <c r="A631" s="238" t="s">
        <v>388</v>
      </c>
      <c r="B631" s="238" t="s">
        <v>396</v>
      </c>
      <c r="C631" s="239" t="s">
        <v>419</v>
      </c>
      <c r="D631" s="239" t="s">
        <v>298</v>
      </c>
      <c r="E631" s="238" t="s">
        <v>426</v>
      </c>
      <c r="F631" s="238">
        <v>131450.99</v>
      </c>
    </row>
    <row r="632" spans="1:6" ht="15" customHeight="1" x14ac:dyDescent="0.25">
      <c r="A632" s="238" t="s">
        <v>389</v>
      </c>
      <c r="B632" s="238" t="s">
        <v>396</v>
      </c>
      <c r="C632" s="239" t="s">
        <v>420</v>
      </c>
      <c r="D632" s="239" t="s">
        <v>425</v>
      </c>
      <c r="E632" s="238" t="s">
        <v>426</v>
      </c>
      <c r="F632" s="238">
        <v>100000</v>
      </c>
    </row>
    <row r="633" spans="1:6" ht="15" customHeight="1" x14ac:dyDescent="0.25">
      <c r="A633" s="238" t="s">
        <v>390</v>
      </c>
      <c r="B633" s="238" t="s">
        <v>396</v>
      </c>
      <c r="C633" s="239" t="s">
        <v>421</v>
      </c>
      <c r="D633" s="239" t="s">
        <v>425</v>
      </c>
      <c r="E633" s="238" t="s">
        <v>426</v>
      </c>
      <c r="F633" s="238">
        <v>100000</v>
      </c>
    </row>
    <row r="634" spans="1:6" ht="15" customHeight="1" x14ac:dyDescent="0.25">
      <c r="A634" s="238" t="s">
        <v>391</v>
      </c>
      <c r="B634" s="238" t="s">
        <v>397</v>
      </c>
      <c r="C634" s="239" t="s">
        <v>422</v>
      </c>
      <c r="D634" s="239" t="s">
        <v>298</v>
      </c>
      <c r="E634" s="238" t="s">
        <v>426</v>
      </c>
      <c r="F634" s="238">
        <v>9499.02</v>
      </c>
    </row>
    <row r="635" spans="1:6" ht="15.75" x14ac:dyDescent="0.25">
      <c r="A635" s="238" t="s">
        <v>392</v>
      </c>
      <c r="B635" s="238" t="s">
        <v>397</v>
      </c>
      <c r="C635" s="239" t="s">
        <v>423</v>
      </c>
      <c r="D635" s="239" t="s">
        <v>298</v>
      </c>
      <c r="E635" s="238" t="s">
        <v>426</v>
      </c>
      <c r="F635" s="238">
        <v>31500</v>
      </c>
    </row>
    <row r="636" spans="1:6" ht="15.75" x14ac:dyDescent="0.25">
      <c r="A636" s="240" t="s">
        <v>427</v>
      </c>
      <c r="B636" s="240"/>
      <c r="C636" s="240"/>
      <c r="D636" s="240"/>
      <c r="E636" s="240">
        <v>3982399.36</v>
      </c>
      <c r="F636" s="240"/>
    </row>
  </sheetData>
  <mergeCells count="73">
    <mergeCell ref="C70:D70"/>
    <mergeCell ref="B63:F63"/>
    <mergeCell ref="B67:C67"/>
    <mergeCell ref="B12:F12"/>
    <mergeCell ref="B33:C33"/>
    <mergeCell ref="B15:C15"/>
    <mergeCell ref="B43:C43"/>
    <mergeCell ref="B49:C49"/>
    <mergeCell ref="A55:F55"/>
    <mergeCell ref="B18:F18"/>
    <mergeCell ref="B36:F36"/>
    <mergeCell ref="B46:F46"/>
    <mergeCell ref="B54:C54"/>
    <mergeCell ref="B51:F51"/>
    <mergeCell ref="D65:D66"/>
    <mergeCell ref="E65:E66"/>
    <mergeCell ref="B56:F56"/>
    <mergeCell ref="B59:C59"/>
    <mergeCell ref="B6:H6"/>
    <mergeCell ref="B7:H7"/>
    <mergeCell ref="B4:H4"/>
    <mergeCell ref="B5:H5"/>
    <mergeCell ref="B10:F10"/>
    <mergeCell ref="B84:E84"/>
    <mergeCell ref="B86:E86"/>
    <mergeCell ref="B321:E321"/>
    <mergeCell ref="D323:D337"/>
    <mergeCell ref="B341:E341"/>
    <mergeCell ref="D343:D391"/>
    <mergeCell ref="B392:D392"/>
    <mergeCell ref="B395:E395"/>
    <mergeCell ref="B398:D398"/>
    <mergeCell ref="B401:E401"/>
    <mergeCell ref="B404:E404"/>
    <mergeCell ref="B407:E407"/>
    <mergeCell ref="B408:E408"/>
    <mergeCell ref="B409:E409"/>
    <mergeCell ref="B410:E410"/>
    <mergeCell ref="B414:D414"/>
    <mergeCell ref="B418:D418"/>
    <mergeCell ref="E418:F418"/>
    <mergeCell ref="B427:E427"/>
    <mergeCell ref="B433:E433"/>
    <mergeCell ref="B470:D470"/>
    <mergeCell ref="B472:E472"/>
    <mergeCell ref="D474:D491"/>
    <mergeCell ref="B495:E495"/>
    <mergeCell ref="B496:E496"/>
    <mergeCell ref="B540:C540"/>
    <mergeCell ref="B542:E542"/>
    <mergeCell ref="B546:C546"/>
    <mergeCell ref="B497:E497"/>
    <mergeCell ref="B498:E498"/>
    <mergeCell ref="B503:D503"/>
    <mergeCell ref="B506:D506"/>
    <mergeCell ref="B521:E521"/>
    <mergeCell ref="B524:C524"/>
    <mergeCell ref="B527:E527"/>
    <mergeCell ref="B530:C530"/>
    <mergeCell ref="B537:E537"/>
    <mergeCell ref="B550:D550"/>
    <mergeCell ref="C564:F564"/>
    <mergeCell ref="C567:D567"/>
    <mergeCell ref="C570:F570"/>
    <mergeCell ref="C575:D575"/>
    <mergeCell ref="A636:D636"/>
    <mergeCell ref="E636:F636"/>
    <mergeCell ref="C595:E595"/>
    <mergeCell ref="C582:F582"/>
    <mergeCell ref="C585:D585"/>
    <mergeCell ref="C587:F587"/>
    <mergeCell ref="C591:D591"/>
    <mergeCell ref="B592:F592"/>
  </mergeCells>
  <pageMargins left="0.7" right="0.7" top="0.75" bottom="0.75" header="0.3" footer="0.3"/>
  <pageSetup scale="41" orientation="portrait" verticalDpi="0" r:id="rId1"/>
  <rowBreaks count="4" manualBreakCount="4">
    <brk id="339" max="6" man="1"/>
    <brk id="420" max="6" man="1"/>
    <brk id="507" max="6" man="1"/>
    <brk id="596" max="6" man="1"/>
  </rowBreaks>
  <ignoredErrors>
    <ignoredError sqref="D49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61DE-3E47-4322-A86D-43D084B20AC4}">
  <dimension ref="C1:T85"/>
  <sheetViews>
    <sheetView showGridLines="0" tabSelected="1" view="pageBreakPreview" topLeftCell="C58" zoomScale="70" zoomScaleNormal="85" zoomScaleSheetLayoutView="70" workbookViewId="0">
      <pane xSplit="1" topLeftCell="D1" activePane="topRight" state="frozen"/>
      <selection activeCell="A636" sqref="A636:D636"/>
      <selection pane="topRight" activeCell="A636" sqref="A636:D636"/>
    </sheetView>
  </sheetViews>
  <sheetFormatPr baseColWidth="10" defaultColWidth="11.42578125" defaultRowHeight="21" x14ac:dyDescent="0.35"/>
  <cols>
    <col min="1" max="2" width="0" hidden="1" customWidth="1"/>
    <col min="3" max="3" width="65.7109375" style="297" customWidth="1"/>
    <col min="4" max="4" width="33.7109375" style="296" bestFit="1" customWidth="1"/>
    <col min="5" max="5" width="25.7109375" style="123" bestFit="1" customWidth="1"/>
    <col min="6" max="6" width="25.28515625" style="123" customWidth="1"/>
    <col min="7" max="7" width="16.42578125" style="123" bestFit="1" customWidth="1"/>
    <col min="8" max="8" width="14.7109375" style="123" customWidth="1"/>
    <col min="9" max="9" width="15.140625" style="123" customWidth="1"/>
    <col min="10" max="10" width="15.7109375" style="295" customWidth="1"/>
    <col min="11" max="11" width="15" style="123" customWidth="1"/>
    <col min="12" max="12" width="15.5703125" style="123" customWidth="1"/>
    <col min="13" max="13" width="14.42578125" style="123" customWidth="1"/>
    <col min="14" max="14" width="14.5703125" style="123" customWidth="1"/>
    <col min="15" max="15" width="13.28515625" style="123" customWidth="1"/>
    <col min="16" max="17" width="14.42578125" style="294" bestFit="1" customWidth="1"/>
    <col min="18" max="18" width="18.85546875" style="294" bestFit="1" customWidth="1"/>
    <col min="19" max="19" width="1.7109375" style="294" customWidth="1"/>
    <col min="20" max="20" width="12.5703125" bestFit="1" customWidth="1"/>
  </cols>
  <sheetData>
    <row r="1" spans="3:20" ht="28.5" customHeight="1" x14ac:dyDescent="0.25">
      <c r="C1" s="352" t="s">
        <v>524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0"/>
    </row>
    <row r="2" spans="3:20" ht="21.75" customHeight="1" x14ac:dyDescent="0.25">
      <c r="C2" s="346" t="s">
        <v>523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4"/>
    </row>
    <row r="3" spans="3:20" ht="15" customHeight="1" x14ac:dyDescent="0.25">
      <c r="C3" s="349">
        <v>2026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7"/>
    </row>
    <row r="4" spans="3:20" ht="27" customHeight="1" x14ac:dyDescent="0.25">
      <c r="C4" s="346" t="s">
        <v>522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4"/>
    </row>
    <row r="5" spans="3:20" ht="21.75" customHeight="1" x14ac:dyDescent="0.25">
      <c r="C5" s="345" t="s">
        <v>521</v>
      </c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4"/>
    </row>
    <row r="6" spans="3:20" ht="9.75" customHeight="1" x14ac:dyDescent="0.35"/>
    <row r="7" spans="3:20" s="298" customFormat="1" ht="25.5" customHeight="1" x14ac:dyDescent="0.25">
      <c r="C7" s="337" t="s">
        <v>520</v>
      </c>
      <c r="D7" s="343" t="s">
        <v>519</v>
      </c>
      <c r="E7" s="342" t="s">
        <v>518</v>
      </c>
      <c r="F7" s="341" t="s">
        <v>517</v>
      </c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39"/>
      <c r="S7" s="338"/>
    </row>
    <row r="8" spans="3:20" s="298" customFormat="1" x14ac:dyDescent="0.35">
      <c r="C8" s="337"/>
      <c r="D8" s="336"/>
      <c r="E8" s="335"/>
      <c r="F8" s="333" t="s">
        <v>516</v>
      </c>
      <c r="G8" s="333" t="s">
        <v>515</v>
      </c>
      <c r="H8" s="333" t="s">
        <v>514</v>
      </c>
      <c r="I8" s="333" t="s">
        <v>513</v>
      </c>
      <c r="J8" s="334" t="s">
        <v>512</v>
      </c>
      <c r="K8" s="333" t="s">
        <v>511</v>
      </c>
      <c r="L8" s="332" t="s">
        <v>510</v>
      </c>
      <c r="M8" s="333" t="s">
        <v>509</v>
      </c>
      <c r="N8" s="333" t="s">
        <v>508</v>
      </c>
      <c r="O8" s="333" t="s">
        <v>507</v>
      </c>
      <c r="P8" s="333" t="s">
        <v>506</v>
      </c>
      <c r="Q8" s="332" t="s">
        <v>505</v>
      </c>
      <c r="R8" s="331" t="s">
        <v>504</v>
      </c>
      <c r="S8" s="330"/>
    </row>
    <row r="9" spans="3:20" s="123" customFormat="1" x14ac:dyDescent="0.35">
      <c r="C9" s="319" t="s">
        <v>503</v>
      </c>
      <c r="D9" s="329"/>
      <c r="E9" s="328"/>
      <c r="F9" s="328"/>
      <c r="G9" s="328"/>
      <c r="H9" s="328"/>
      <c r="I9" s="328"/>
      <c r="J9" s="322"/>
      <c r="K9" s="328"/>
      <c r="L9" s="328"/>
      <c r="M9" s="328"/>
      <c r="N9" s="328"/>
      <c r="O9" s="328"/>
      <c r="P9" s="328"/>
      <c r="Q9" s="328"/>
      <c r="R9" s="327"/>
      <c r="S9" s="327"/>
    </row>
    <row r="10" spans="3:20" ht="15.75" x14ac:dyDescent="0.25">
      <c r="C10" s="314" t="s">
        <v>502</v>
      </c>
      <c r="D10" s="321">
        <f>D11+D12+D13+D14+D15</f>
        <v>1315474222</v>
      </c>
      <c r="E10" s="321">
        <f>E11+E12+E13+E14+E15</f>
        <v>1315474222</v>
      </c>
      <c r="F10" s="317">
        <f>SUM(F11:F15)</f>
        <v>89016390.289999992</v>
      </c>
      <c r="G10" s="326">
        <f>SUM(G11:G15)</f>
        <v>93030583.560000002</v>
      </c>
      <c r="H10" s="317">
        <f>SUM(H11:H15)</f>
        <v>92654471.870000005</v>
      </c>
      <c r="I10" s="317">
        <f>SUM(I11:I15)</f>
        <v>93774446.320000008</v>
      </c>
      <c r="J10" s="317">
        <f>SUM(J11:J15)</f>
        <v>0</v>
      </c>
      <c r="K10" s="317">
        <f>SUM(K11:K15)</f>
        <v>0</v>
      </c>
      <c r="L10" s="317">
        <f>SUM(L11:L15)</f>
        <v>0</v>
      </c>
      <c r="M10" s="317">
        <f>SUM(M11:M15)</f>
        <v>0</v>
      </c>
      <c r="N10" s="317">
        <f>SUM(N11:N15)</f>
        <v>0</v>
      </c>
      <c r="O10" s="322">
        <f>SUM(O11:O15)</f>
        <v>0</v>
      </c>
      <c r="P10" s="322">
        <f>SUM(P11:P15)</f>
        <v>0</v>
      </c>
      <c r="Q10" s="322">
        <f>SUM(Q11:Q15)</f>
        <v>0</v>
      </c>
      <c r="R10" s="317">
        <f>SUM(F10:Q10)</f>
        <v>368475892.04000002</v>
      </c>
      <c r="S10" s="317"/>
      <c r="T10" s="306"/>
    </row>
    <row r="11" spans="3:20" ht="22.5" customHeight="1" x14ac:dyDescent="0.25">
      <c r="C11" s="312" t="s">
        <v>501</v>
      </c>
      <c r="D11" s="320">
        <v>882654345</v>
      </c>
      <c r="E11" s="320">
        <v>882654345</v>
      </c>
      <c r="F11" s="320">
        <f>534235.32+74402170.67</f>
        <v>74936405.989999995</v>
      </c>
      <c r="G11" s="315">
        <f>3689393.59+75297004</f>
        <v>78986397.590000004</v>
      </c>
      <c r="H11" s="325">
        <v>78223743</v>
      </c>
      <c r="I11" s="315">
        <v>79667488.170000002</v>
      </c>
      <c r="J11" s="315"/>
      <c r="K11" s="315"/>
      <c r="L11" s="315"/>
      <c r="M11" s="315"/>
      <c r="N11" s="315"/>
      <c r="O11" s="315"/>
      <c r="P11" s="315"/>
      <c r="Q11" s="315"/>
      <c r="R11" s="315">
        <f>SUM(F11:Q11)</f>
        <v>311814034.75</v>
      </c>
      <c r="S11" s="315"/>
      <c r="T11" s="306"/>
    </row>
    <row r="12" spans="3:20" ht="22.5" customHeight="1" x14ac:dyDescent="0.25">
      <c r="C12" s="312" t="s">
        <v>500</v>
      </c>
      <c r="D12" s="320">
        <v>143846303</v>
      </c>
      <c r="E12" s="320">
        <v>143846303</v>
      </c>
      <c r="F12" s="320">
        <v>3060000</v>
      </c>
      <c r="G12" s="315">
        <v>3120000</v>
      </c>
      <c r="H12" s="325">
        <v>3060000</v>
      </c>
      <c r="I12" s="315">
        <v>3060000</v>
      </c>
      <c r="J12" s="315"/>
      <c r="K12" s="315"/>
      <c r="L12" s="315"/>
      <c r="M12" s="315"/>
      <c r="N12" s="315"/>
      <c r="O12" s="315"/>
      <c r="P12" s="315"/>
      <c r="Q12" s="315"/>
      <c r="R12" s="315">
        <f>SUM(F12:Q12)</f>
        <v>12300000</v>
      </c>
      <c r="S12" s="315"/>
      <c r="T12" s="306"/>
    </row>
    <row r="13" spans="3:20" ht="22.5" customHeight="1" x14ac:dyDescent="0.25">
      <c r="C13" s="312" t="s">
        <v>499</v>
      </c>
      <c r="D13" s="320">
        <v>1648500</v>
      </c>
      <c r="E13" s="320">
        <v>1648500</v>
      </c>
      <c r="F13" s="320">
        <v>220000</v>
      </c>
      <c r="G13" s="315">
        <v>30000</v>
      </c>
      <c r="H13" s="325">
        <v>440000</v>
      </c>
      <c r="I13" s="315">
        <v>30000</v>
      </c>
      <c r="J13" s="315"/>
      <c r="K13" s="315"/>
      <c r="L13" s="315"/>
      <c r="M13" s="315"/>
      <c r="N13" s="315"/>
      <c r="O13" s="315"/>
      <c r="P13" s="315"/>
      <c r="Q13" s="315"/>
      <c r="R13" s="315">
        <f>SUM(F13:Q13)</f>
        <v>720000</v>
      </c>
      <c r="S13" s="315"/>
      <c r="T13" s="306"/>
    </row>
    <row r="14" spans="3:20" ht="22.5" customHeight="1" x14ac:dyDescent="0.25">
      <c r="C14" s="312" t="s">
        <v>498</v>
      </c>
      <c r="D14" s="320">
        <v>110381333</v>
      </c>
      <c r="E14" s="320">
        <v>110381333</v>
      </c>
      <c r="F14" s="320">
        <v>55000</v>
      </c>
      <c r="G14" s="315">
        <v>0</v>
      </c>
      <c r="H14" s="325">
        <v>0</v>
      </c>
      <c r="I14" s="315">
        <v>30000</v>
      </c>
      <c r="J14" s="315"/>
      <c r="K14" s="315"/>
      <c r="L14" s="315"/>
      <c r="M14" s="315"/>
      <c r="N14" s="315"/>
      <c r="O14" s="315"/>
      <c r="P14" s="315"/>
      <c r="Q14" s="315"/>
      <c r="R14" s="315">
        <f>SUM(F14:Q14)</f>
        <v>85000</v>
      </c>
      <c r="S14" s="315"/>
      <c r="T14" s="306"/>
    </row>
    <row r="15" spans="3:20" ht="22.5" customHeight="1" x14ac:dyDescent="0.25">
      <c r="C15" s="312" t="s">
        <v>497</v>
      </c>
      <c r="D15" s="320">
        <v>176943741</v>
      </c>
      <c r="E15" s="320">
        <v>176943741</v>
      </c>
      <c r="F15" s="320">
        <f>213.76+10744770.54</f>
        <v>10744984.299999999</v>
      </c>
      <c r="G15" s="315">
        <v>10894185.970000001</v>
      </c>
      <c r="H15" s="325">
        <v>10930728.869999999</v>
      </c>
      <c r="I15" s="315">
        <v>10986958.15</v>
      </c>
      <c r="J15" s="315"/>
      <c r="K15" s="315"/>
      <c r="L15" s="315"/>
      <c r="M15" s="315"/>
      <c r="N15" s="315"/>
      <c r="O15" s="315"/>
      <c r="P15" s="315"/>
      <c r="Q15" s="315"/>
      <c r="R15" s="315">
        <f>SUM(F15:Q15)</f>
        <v>43556857.289999999</v>
      </c>
      <c r="S15" s="315"/>
      <c r="T15" s="306"/>
    </row>
    <row r="16" spans="3:20" ht="19.5" customHeight="1" x14ac:dyDescent="0.25">
      <c r="C16" s="314" t="s">
        <v>496</v>
      </c>
      <c r="D16" s="321">
        <f>D17+D18+D19+D20+D21+D22+D23+D24+D25</f>
        <v>414373418</v>
      </c>
      <c r="E16" s="321">
        <f>E17+E18+E19+E20+E21+E22+E23+E24+E25</f>
        <v>356317527.64999998</v>
      </c>
      <c r="F16" s="321">
        <f>F17+F18+F19+F20+F21+F22+F23+F24+F25</f>
        <v>9521466.1199999992</v>
      </c>
      <c r="G16" s="321">
        <f>G17+G18+G19+G20+G21+G22+G23+G24+G25</f>
        <v>30983224.200000003</v>
      </c>
      <c r="H16" s="317">
        <f>SUM(H17:H25)</f>
        <v>5930422.9100000001</v>
      </c>
      <c r="I16" s="317">
        <f>SUM(I17:I25)</f>
        <v>8895933.4499999993</v>
      </c>
      <c r="J16" s="317">
        <f>SUM(J17:J25)</f>
        <v>0</v>
      </c>
      <c r="K16" s="317">
        <f>SUM(K17:K25)</f>
        <v>0</v>
      </c>
      <c r="L16" s="317">
        <f>SUM(L17:L25)</f>
        <v>0</v>
      </c>
      <c r="M16" s="317">
        <f>SUM(M17:M25)</f>
        <v>0</v>
      </c>
      <c r="N16" s="317">
        <f>SUM(N17:N25)</f>
        <v>0</v>
      </c>
      <c r="O16" s="317">
        <f>SUM(O17:O25)</f>
        <v>0</v>
      </c>
      <c r="P16" s="317">
        <f>SUM(P17:P25)</f>
        <v>0</v>
      </c>
      <c r="Q16" s="322">
        <f>SUM(Q17:Q25)</f>
        <v>0</v>
      </c>
      <c r="R16" s="317">
        <f>SUM(F16:Q16)</f>
        <v>55331046.680000007</v>
      </c>
      <c r="S16" s="317"/>
      <c r="T16" s="306"/>
    </row>
    <row r="17" spans="3:20" ht="19.5" customHeight="1" x14ac:dyDescent="0.25">
      <c r="C17" s="312" t="s">
        <v>495</v>
      </c>
      <c r="D17" s="320">
        <v>35051141</v>
      </c>
      <c r="E17" s="320">
        <v>35051141</v>
      </c>
      <c r="F17" s="320">
        <v>23805</v>
      </c>
      <c r="G17" s="315">
        <v>1243413.97</v>
      </c>
      <c r="H17" s="315">
        <v>33050</v>
      </c>
      <c r="I17" s="315">
        <v>5900</v>
      </c>
      <c r="J17" s="315"/>
      <c r="K17" s="315"/>
      <c r="L17" s="315"/>
      <c r="M17" s="315"/>
      <c r="N17" s="315"/>
      <c r="O17" s="315"/>
      <c r="P17" s="315"/>
      <c r="Q17" s="315"/>
      <c r="R17" s="315">
        <f>SUM(F17:Q17)</f>
        <v>1306168.97</v>
      </c>
      <c r="S17" s="315"/>
      <c r="T17" s="306"/>
    </row>
    <row r="18" spans="3:20" ht="17.25" customHeight="1" x14ac:dyDescent="0.25">
      <c r="C18" s="312" t="s">
        <v>494</v>
      </c>
      <c r="D18" s="320">
        <v>62816535</v>
      </c>
      <c r="E18" s="320">
        <v>62816535</v>
      </c>
      <c r="F18" s="320">
        <v>0</v>
      </c>
      <c r="G18" s="315">
        <v>52590.65</v>
      </c>
      <c r="H18" s="315">
        <v>4620</v>
      </c>
      <c r="I18" s="315">
        <v>4864323.46</v>
      </c>
      <c r="J18" s="315"/>
      <c r="K18" s="315"/>
      <c r="L18" s="315"/>
      <c r="M18" s="315"/>
      <c r="N18" s="315"/>
      <c r="O18" s="315"/>
      <c r="P18" s="315"/>
      <c r="Q18" s="315"/>
      <c r="R18" s="315">
        <f>SUM(F18:Q18)</f>
        <v>4921534.1100000003</v>
      </c>
      <c r="S18" s="315"/>
      <c r="T18" s="306"/>
    </row>
    <row r="19" spans="3:20" ht="24" customHeight="1" x14ac:dyDescent="0.25">
      <c r="C19" s="312" t="s">
        <v>493</v>
      </c>
      <c r="D19" s="320">
        <v>14325617</v>
      </c>
      <c r="E19" s="320">
        <v>14325617</v>
      </c>
      <c r="F19" s="320">
        <v>476631.39</v>
      </c>
      <c r="G19" s="315">
        <v>1049196.5900000001</v>
      </c>
      <c r="H19" s="315">
        <v>980062.56</v>
      </c>
      <c r="I19" s="315">
        <v>1042315.3300000003</v>
      </c>
      <c r="J19" s="315"/>
      <c r="K19" s="315"/>
      <c r="L19" s="315"/>
      <c r="M19" s="315"/>
      <c r="N19" s="315"/>
      <c r="O19" s="315"/>
      <c r="P19" s="315"/>
      <c r="Q19" s="315"/>
      <c r="R19" s="315">
        <f>SUM(F19:Q19)</f>
        <v>3548205.87</v>
      </c>
      <c r="S19" s="315"/>
      <c r="T19" s="306"/>
    </row>
    <row r="20" spans="3:20" ht="25.5" customHeight="1" x14ac:dyDescent="0.25">
      <c r="C20" s="312" t="s">
        <v>492</v>
      </c>
      <c r="D20" s="320">
        <v>1210508</v>
      </c>
      <c r="E20" s="320">
        <v>1210508</v>
      </c>
      <c r="F20" s="320">
        <v>112765</v>
      </c>
      <c r="G20" s="315">
        <v>45085</v>
      </c>
      <c r="H20" s="315">
        <v>0</v>
      </c>
      <c r="I20" s="315">
        <v>20665</v>
      </c>
      <c r="J20" s="315"/>
      <c r="K20" s="315"/>
      <c r="L20" s="315"/>
      <c r="M20" s="315"/>
      <c r="N20" s="315"/>
      <c r="O20" s="315"/>
      <c r="P20" s="315"/>
      <c r="Q20" s="315"/>
      <c r="R20" s="315">
        <f>SUM(F20:Q20)</f>
        <v>178515</v>
      </c>
      <c r="S20" s="315"/>
      <c r="T20" s="306"/>
    </row>
    <row r="21" spans="3:20" ht="24" customHeight="1" x14ac:dyDescent="0.25">
      <c r="C21" s="312" t="s">
        <v>491</v>
      </c>
      <c r="D21" s="320">
        <v>19410066</v>
      </c>
      <c r="E21" s="320">
        <v>12531396</v>
      </c>
      <c r="F21" s="320">
        <v>0</v>
      </c>
      <c r="G21" s="315">
        <v>351339.67</v>
      </c>
      <c r="H21" s="315">
        <v>147200.73000000001</v>
      </c>
      <c r="I21" s="315">
        <v>145785.76999999999</v>
      </c>
      <c r="J21" s="315"/>
      <c r="K21" s="315"/>
      <c r="L21" s="315"/>
      <c r="M21" s="315"/>
      <c r="N21" s="315"/>
      <c r="O21" s="315"/>
      <c r="P21" s="315"/>
      <c r="Q21" s="315"/>
      <c r="R21" s="315">
        <f>SUM(F21:Q21)</f>
        <v>644326.17000000004</v>
      </c>
      <c r="S21" s="315"/>
      <c r="T21" s="306"/>
    </row>
    <row r="22" spans="3:20" ht="19.5" customHeight="1" x14ac:dyDescent="0.25">
      <c r="C22" s="312" t="s">
        <v>490</v>
      </c>
      <c r="D22" s="320">
        <v>43616689</v>
      </c>
      <c r="E22" s="320">
        <v>38673488.939999998</v>
      </c>
      <c r="F22" s="320">
        <v>251299.69</v>
      </c>
      <c r="G22" s="315">
        <v>2320545.04</v>
      </c>
      <c r="H22" s="315">
        <v>0</v>
      </c>
      <c r="I22" s="315">
        <v>0</v>
      </c>
      <c r="J22" s="315"/>
      <c r="K22" s="315"/>
      <c r="L22" s="315"/>
      <c r="M22" s="315"/>
      <c r="N22" s="315"/>
      <c r="O22" s="315"/>
      <c r="P22" s="315"/>
      <c r="Q22" s="315"/>
      <c r="R22" s="315">
        <f>SUM(F22:Q22)</f>
        <v>2571844.73</v>
      </c>
      <c r="S22" s="315"/>
      <c r="T22" s="306"/>
    </row>
    <row r="23" spans="3:20" ht="35.25" customHeight="1" x14ac:dyDescent="0.25">
      <c r="C23" s="312" t="s">
        <v>489</v>
      </c>
      <c r="D23" s="320">
        <v>20233742</v>
      </c>
      <c r="E23" s="320">
        <v>24196742</v>
      </c>
      <c r="F23" s="320">
        <v>0</v>
      </c>
      <c r="G23" s="315">
        <v>781822.79</v>
      </c>
      <c r="H23" s="315">
        <v>2121245.61</v>
      </c>
      <c r="I23" s="315">
        <v>796901.96</v>
      </c>
      <c r="J23" s="315"/>
      <c r="K23" s="315"/>
      <c r="L23" s="315"/>
      <c r="M23" s="315"/>
      <c r="N23" s="315"/>
      <c r="O23" s="315"/>
      <c r="P23" s="315"/>
      <c r="Q23" s="315"/>
      <c r="R23" s="315">
        <f>SUM(F23:Q23)</f>
        <v>3699970.36</v>
      </c>
      <c r="S23" s="315"/>
      <c r="T23" s="306"/>
    </row>
    <row r="24" spans="3:20" ht="30.75" customHeight="1" x14ac:dyDescent="0.25">
      <c r="C24" s="312" t="s">
        <v>488</v>
      </c>
      <c r="D24" s="320">
        <v>215882302</v>
      </c>
      <c r="E24" s="320">
        <v>165533281.71000001</v>
      </c>
      <c r="F24" s="295">
        <v>8656965.0399999991</v>
      </c>
      <c r="G24" s="315">
        <v>24161567.870000001</v>
      </c>
      <c r="H24" s="315">
        <v>2589649.34</v>
      </c>
      <c r="I24" s="315">
        <v>1944305.76</v>
      </c>
      <c r="J24" s="315"/>
      <c r="K24" s="315"/>
      <c r="L24" s="315"/>
      <c r="M24" s="315"/>
      <c r="N24" s="315"/>
      <c r="O24" s="315"/>
      <c r="P24" s="315"/>
      <c r="Q24" s="315"/>
      <c r="R24" s="315">
        <f>SUM(F24:Q24)</f>
        <v>37352488.009999998</v>
      </c>
      <c r="S24" s="315"/>
      <c r="T24" s="306"/>
    </row>
    <row r="25" spans="3:20" ht="15.75" x14ac:dyDescent="0.25">
      <c r="C25" s="312" t="s">
        <v>487</v>
      </c>
      <c r="D25" s="320">
        <v>1826818</v>
      </c>
      <c r="E25" s="320">
        <v>1978818</v>
      </c>
      <c r="F25" s="320">
        <v>0</v>
      </c>
      <c r="G25" s="315">
        <v>977662.62</v>
      </c>
      <c r="H25" s="315">
        <v>54594.67</v>
      </c>
      <c r="I25" s="315">
        <v>75736.17</v>
      </c>
      <c r="J25" s="315"/>
      <c r="K25" s="315"/>
      <c r="L25" s="315"/>
      <c r="M25" s="315"/>
      <c r="N25" s="315"/>
      <c r="O25" s="315"/>
      <c r="P25" s="315"/>
      <c r="Q25" s="315"/>
      <c r="R25" s="315">
        <f>SUM(F25:Q25)</f>
        <v>1107993.46</v>
      </c>
      <c r="S25" s="315"/>
      <c r="T25" s="306"/>
    </row>
    <row r="26" spans="3:20" ht="15.75" x14ac:dyDescent="0.25">
      <c r="C26" s="314" t="s">
        <v>486</v>
      </c>
      <c r="D26" s="321">
        <f>D27+D28+D29+D30+D31+D32+D33+D34+D35</f>
        <v>72735410</v>
      </c>
      <c r="E26" s="321">
        <f>E27+E28+E29+E30+E31+E32+E33+E34+E35</f>
        <v>40135410</v>
      </c>
      <c r="F26" s="321">
        <f>F27+F28+F29+F30+F31+F32+F33+F34+F35</f>
        <v>5467</v>
      </c>
      <c r="G26" s="321">
        <f>G27+G28+G29+G30+G31+G32+G33+G34+G35</f>
        <v>2481623.6799999997</v>
      </c>
      <c r="H26" s="317">
        <f>SUM(H27:H35)</f>
        <v>1588050.6400000001</v>
      </c>
      <c r="I26" s="317">
        <f>SUM(I27:I35)</f>
        <v>1546182</v>
      </c>
      <c r="J26" s="317">
        <f>SUM(J27:J35)</f>
        <v>0</v>
      </c>
      <c r="K26" s="317">
        <f>SUM(K27:K35)</f>
        <v>0</v>
      </c>
      <c r="L26" s="317">
        <f>SUM(L27:L35)</f>
        <v>0</v>
      </c>
      <c r="M26" s="317">
        <f>SUM(M27:M35)</f>
        <v>0</v>
      </c>
      <c r="N26" s="317">
        <f>SUM(N27:N35)</f>
        <v>0</v>
      </c>
      <c r="O26" s="317">
        <f>SUM(O27:O35)</f>
        <v>0</v>
      </c>
      <c r="P26" s="317">
        <f>SUM(P27:P35)</f>
        <v>0</v>
      </c>
      <c r="Q26" s="322">
        <f>SUM(Q27:Q35)</f>
        <v>0</v>
      </c>
      <c r="R26" s="317">
        <f>SUM(F26:Q26)</f>
        <v>5621323.3200000003</v>
      </c>
      <c r="S26" s="317"/>
      <c r="T26" s="306"/>
    </row>
    <row r="27" spans="3:20" ht="15.75" x14ac:dyDescent="0.25">
      <c r="C27" s="312" t="s">
        <v>485</v>
      </c>
      <c r="D27" s="320">
        <v>6206033</v>
      </c>
      <c r="E27" s="320">
        <v>2206033</v>
      </c>
      <c r="F27" s="315">
        <v>2567</v>
      </c>
      <c r="G27" s="315">
        <v>696623.64</v>
      </c>
      <c r="H27" s="315">
        <v>107862.76</v>
      </c>
      <c r="I27" s="315">
        <v>46289.07</v>
      </c>
      <c r="J27" s="315"/>
      <c r="K27" s="315"/>
      <c r="L27" s="315"/>
      <c r="M27" s="315"/>
      <c r="N27" s="315"/>
      <c r="O27" s="315"/>
      <c r="P27" s="315"/>
      <c r="Q27" s="315"/>
      <c r="R27" s="315">
        <f>SUM(F27:Q27)</f>
        <v>853342.47</v>
      </c>
      <c r="S27" s="315"/>
      <c r="T27" s="306"/>
    </row>
    <row r="28" spans="3:20" ht="15.75" x14ac:dyDescent="0.25">
      <c r="C28" s="312" t="s">
        <v>484</v>
      </c>
      <c r="D28" s="320">
        <v>2622890</v>
      </c>
      <c r="E28" s="320">
        <v>2622890</v>
      </c>
      <c r="F28" s="315">
        <v>0</v>
      </c>
      <c r="G28" s="315">
        <v>6166.19</v>
      </c>
      <c r="H28" s="315">
        <v>0</v>
      </c>
      <c r="I28" s="315">
        <v>785</v>
      </c>
      <c r="J28" s="315"/>
      <c r="K28" s="315"/>
      <c r="L28" s="315"/>
      <c r="M28" s="315"/>
      <c r="N28" s="315"/>
      <c r="O28" s="315"/>
      <c r="P28" s="315"/>
      <c r="Q28" s="315"/>
      <c r="R28" s="315">
        <f>SUM(F28:Q28)</f>
        <v>6951.19</v>
      </c>
      <c r="S28" s="315"/>
      <c r="T28" s="306"/>
    </row>
    <row r="29" spans="3:20" ht="15.75" x14ac:dyDescent="0.25">
      <c r="C29" s="312" t="s">
        <v>483</v>
      </c>
      <c r="D29" s="320">
        <v>1974194</v>
      </c>
      <c r="E29" s="320">
        <v>1974194</v>
      </c>
      <c r="F29" s="315">
        <v>0</v>
      </c>
      <c r="G29" s="315">
        <v>112938.08</v>
      </c>
      <c r="H29" s="315">
        <v>0</v>
      </c>
      <c r="I29" s="315">
        <v>4025.65</v>
      </c>
      <c r="J29" s="315"/>
      <c r="K29" s="315"/>
      <c r="L29" s="315"/>
      <c r="M29" s="315"/>
      <c r="N29" s="315"/>
      <c r="O29" s="315"/>
      <c r="P29"/>
      <c r="Q29" s="315"/>
      <c r="R29" s="315">
        <f>SUM(F29:Q29)</f>
        <v>116963.73</v>
      </c>
      <c r="S29" s="315"/>
      <c r="T29" s="306"/>
    </row>
    <row r="30" spans="3:20" ht="15.75" x14ac:dyDescent="0.25">
      <c r="C30" s="312" t="s">
        <v>482</v>
      </c>
      <c r="D30" s="320">
        <v>421458</v>
      </c>
      <c r="E30" s="320">
        <v>606458</v>
      </c>
      <c r="F30" s="315">
        <v>0</v>
      </c>
      <c r="G30" s="315">
        <v>0</v>
      </c>
      <c r="H30" s="315">
        <v>0</v>
      </c>
      <c r="I30" s="315">
        <v>0</v>
      </c>
      <c r="J30" s="315"/>
      <c r="K30" s="315"/>
      <c r="L30" s="315"/>
      <c r="M30" s="315"/>
      <c r="N30" s="315"/>
      <c r="O30" s="315"/>
      <c r="P30" s="315"/>
      <c r="Q30" s="315"/>
      <c r="R30" s="315">
        <f>SUM(F30:Q30)</f>
        <v>0</v>
      </c>
      <c r="S30" s="315"/>
      <c r="T30" s="306"/>
    </row>
    <row r="31" spans="3:20" ht="15.75" x14ac:dyDescent="0.25">
      <c r="C31" s="312" t="s">
        <v>481</v>
      </c>
      <c r="D31" s="320">
        <v>205737</v>
      </c>
      <c r="E31" s="320">
        <v>205737</v>
      </c>
      <c r="F31" s="315">
        <v>1300</v>
      </c>
      <c r="G31" s="315">
        <v>110251.61</v>
      </c>
      <c r="H31" s="315">
        <v>1560</v>
      </c>
      <c r="I31" s="315">
        <v>6920.2</v>
      </c>
      <c r="J31" s="315"/>
      <c r="K31" s="315"/>
      <c r="L31" s="315"/>
      <c r="M31" s="315"/>
      <c r="N31" s="315"/>
      <c r="O31" s="315"/>
      <c r="P31" s="315"/>
      <c r="Q31" s="315"/>
      <c r="R31" s="315">
        <f>SUM(F31:Q31)</f>
        <v>120031.81</v>
      </c>
      <c r="S31" s="315"/>
      <c r="T31" s="306"/>
    </row>
    <row r="32" spans="3:20" ht="15.75" x14ac:dyDescent="0.25">
      <c r="C32" s="312" t="s">
        <v>480</v>
      </c>
      <c r="D32" s="320">
        <v>31852950</v>
      </c>
      <c r="E32" s="320">
        <v>1852950</v>
      </c>
      <c r="F32" s="315">
        <v>1100</v>
      </c>
      <c r="G32" s="315">
        <v>27963</v>
      </c>
      <c r="H32" s="315">
        <v>13267.31</v>
      </c>
      <c r="I32" s="315">
        <v>6890</v>
      </c>
      <c r="J32" s="315"/>
      <c r="K32" s="315"/>
      <c r="L32" s="315"/>
      <c r="M32" s="315"/>
      <c r="N32" s="315"/>
      <c r="O32" s="315"/>
      <c r="P32"/>
      <c r="Q32" s="315"/>
      <c r="R32" s="315">
        <f>SUM(F32:Q32)</f>
        <v>49220.31</v>
      </c>
      <c r="S32" s="315"/>
      <c r="T32" s="306"/>
    </row>
    <row r="33" spans="3:20" ht="31.5" x14ac:dyDescent="0.25">
      <c r="C33" s="312" t="s">
        <v>479</v>
      </c>
      <c r="D33" s="320">
        <v>12353872</v>
      </c>
      <c r="E33" s="320">
        <v>18098872</v>
      </c>
      <c r="F33" s="315">
        <v>0</v>
      </c>
      <c r="G33" s="315">
        <v>863049.59</v>
      </c>
      <c r="H33" s="315">
        <v>1278221.02</v>
      </c>
      <c r="I33" s="315">
        <v>1457694</v>
      </c>
      <c r="J33" s="315"/>
      <c r="K33" s="315"/>
      <c r="L33" s="315"/>
      <c r="M33" s="315"/>
      <c r="N33" s="315"/>
      <c r="O33" s="315"/>
      <c r="P33" s="315"/>
      <c r="Q33" s="315"/>
      <c r="R33" s="315">
        <f>SUM(F33:Q33)</f>
        <v>3598964.61</v>
      </c>
      <c r="S33" s="315"/>
      <c r="T33" s="306"/>
    </row>
    <row r="34" spans="3:20" ht="31.5" x14ac:dyDescent="0.25">
      <c r="C34" s="312" t="s">
        <v>478</v>
      </c>
      <c r="D34" s="320">
        <v>0</v>
      </c>
      <c r="E34" s="320">
        <v>0</v>
      </c>
      <c r="F34" s="315">
        <v>0</v>
      </c>
      <c r="G34" s="315">
        <v>0</v>
      </c>
      <c r="H34" s="315">
        <v>0</v>
      </c>
      <c r="I34" s="315">
        <v>0</v>
      </c>
      <c r="J34" s="315"/>
      <c r="K34" s="315">
        <v>0</v>
      </c>
      <c r="L34" s="315"/>
      <c r="M34" s="315"/>
      <c r="N34" s="315"/>
      <c r="O34" s="315"/>
      <c r="P34" s="315"/>
      <c r="Q34" s="315"/>
      <c r="R34" s="315">
        <f>SUM(F34:Q34)</f>
        <v>0</v>
      </c>
      <c r="S34" s="315"/>
      <c r="T34" s="306"/>
    </row>
    <row r="35" spans="3:20" ht="15.75" x14ac:dyDescent="0.25">
      <c r="C35" s="312" t="s">
        <v>477</v>
      </c>
      <c r="D35" s="320">
        <v>17098276</v>
      </c>
      <c r="E35" s="320">
        <v>12568276</v>
      </c>
      <c r="F35" s="315">
        <v>500</v>
      </c>
      <c r="G35" s="315">
        <v>664631.56999999995</v>
      </c>
      <c r="H35" s="315">
        <v>187139.55</v>
      </c>
      <c r="I35" s="315">
        <v>23578.080000000002</v>
      </c>
      <c r="J35" s="315"/>
      <c r="K35" s="315"/>
      <c r="L35" s="315"/>
      <c r="M35" s="315"/>
      <c r="N35" s="315"/>
      <c r="O35" s="315"/>
      <c r="P35" s="315"/>
      <c r="Q35" s="315"/>
      <c r="R35" s="315">
        <f>SUM(F35:Q35)</f>
        <v>875849.19999999984</v>
      </c>
      <c r="S35" s="315"/>
      <c r="T35" s="306"/>
    </row>
    <row r="36" spans="3:20" ht="15.75" x14ac:dyDescent="0.25">
      <c r="C36" s="314" t="s">
        <v>476</v>
      </c>
      <c r="D36" s="321">
        <f>D37+D43+D38+D44+D39</f>
        <v>6693083</v>
      </c>
      <c r="E36" s="321">
        <f>E37+E43+E38+E44+E39</f>
        <v>8974951.3499999996</v>
      </c>
      <c r="F36" s="321">
        <f>F37+F43+F38+F44</f>
        <v>1016994.1799999999</v>
      </c>
      <c r="G36" s="321">
        <f>G37+G43+G39+G38+G44</f>
        <v>2871868.38</v>
      </c>
      <c r="H36" s="317">
        <f>SUM(H37:H51)</f>
        <v>300000</v>
      </c>
      <c r="I36" s="317">
        <f>SUM(I37:I51)</f>
        <v>200000</v>
      </c>
      <c r="J36" s="317">
        <f>SUM(J37:J51)</f>
        <v>0</v>
      </c>
      <c r="K36" s="317">
        <f>SUM(K37:K51)</f>
        <v>0</v>
      </c>
      <c r="L36" s="317">
        <f>SUM(L37:L51)</f>
        <v>0</v>
      </c>
      <c r="M36" s="317">
        <f>SUM(M37:M51)</f>
        <v>0</v>
      </c>
      <c r="N36" s="317">
        <f>SUM(N37:N51)</f>
        <v>0</v>
      </c>
      <c r="O36" s="317">
        <f>SUM(O37:O51)</f>
        <v>0</v>
      </c>
      <c r="P36" s="317">
        <f>SUM(P37:P51)</f>
        <v>0</v>
      </c>
      <c r="Q36" s="322">
        <f>SUM(Q37:Q51)</f>
        <v>0</v>
      </c>
      <c r="R36" s="315">
        <f>SUM(F36:Q36)</f>
        <v>4388862.5599999996</v>
      </c>
      <c r="S36" s="317"/>
      <c r="T36" s="306"/>
    </row>
    <row r="37" spans="3:20" ht="15.75" x14ac:dyDescent="0.25">
      <c r="C37" s="312" t="s">
        <v>475</v>
      </c>
      <c r="D37" s="320">
        <v>3998719</v>
      </c>
      <c r="E37" s="320">
        <v>5996219</v>
      </c>
      <c r="F37" s="315">
        <v>600000</v>
      </c>
      <c r="G37" s="315">
        <v>2467500</v>
      </c>
      <c r="H37" s="315">
        <v>300000</v>
      </c>
      <c r="I37" s="315">
        <v>200000</v>
      </c>
      <c r="J37" s="315"/>
      <c r="K37" s="315"/>
      <c r="L37" s="315"/>
      <c r="M37" s="315"/>
      <c r="N37" s="324"/>
      <c r="O37" s="315"/>
      <c r="P37" s="315"/>
      <c r="Q37" s="315"/>
      <c r="R37" s="315">
        <f>SUM(F37:Q37)</f>
        <v>3567500</v>
      </c>
      <c r="S37" s="315"/>
      <c r="T37" s="306"/>
    </row>
    <row r="38" spans="3:20" ht="31.5" x14ac:dyDescent="0.25">
      <c r="C38" s="312" t="s">
        <v>474</v>
      </c>
      <c r="D38" s="320">
        <v>363919</v>
      </c>
      <c r="E38" s="320">
        <v>443919</v>
      </c>
      <c r="F38" s="315">
        <v>416994.18</v>
      </c>
      <c r="G38" s="315">
        <v>0</v>
      </c>
      <c r="H38" s="315">
        <v>0</v>
      </c>
      <c r="I38" s="315">
        <v>0</v>
      </c>
      <c r="J38" s="315"/>
      <c r="K38" s="315"/>
      <c r="L38" s="323"/>
      <c r="M38" s="315"/>
      <c r="N38" s="315"/>
      <c r="O38" s="315"/>
      <c r="P38" s="315"/>
      <c r="Q38" s="315"/>
      <c r="R38" s="315">
        <f>SUM(F38:Q38)</f>
        <v>416994.18</v>
      </c>
      <c r="S38" s="315"/>
      <c r="T38" s="306"/>
    </row>
    <row r="39" spans="3:20" ht="31.5" x14ac:dyDescent="0.25">
      <c r="C39" s="312" t="s">
        <v>473</v>
      </c>
      <c r="D39" s="320">
        <v>527250</v>
      </c>
      <c r="E39" s="320">
        <v>527250</v>
      </c>
      <c r="F39" s="315">
        <v>0</v>
      </c>
      <c r="G39" s="315">
        <v>200000</v>
      </c>
      <c r="H39" s="315">
        <v>0</v>
      </c>
      <c r="I39" s="315">
        <v>0</v>
      </c>
      <c r="J39" s="315"/>
      <c r="K39" s="315"/>
      <c r="L39" s="323"/>
      <c r="M39" s="315"/>
      <c r="N39" s="315"/>
      <c r="O39" s="315"/>
      <c r="P39" s="315"/>
      <c r="Q39" s="315"/>
      <c r="R39" s="315">
        <f>SUM(F39:Q39)</f>
        <v>200000</v>
      </c>
      <c r="S39" s="315"/>
      <c r="T39" s="306"/>
    </row>
    <row r="40" spans="3:20" ht="31.5" hidden="1" x14ac:dyDescent="0.25">
      <c r="C40" s="312" t="s">
        <v>472</v>
      </c>
      <c r="D40" s="320"/>
      <c r="E40" s="320"/>
      <c r="F40" s="315">
        <v>0</v>
      </c>
      <c r="G40" s="315">
        <v>0</v>
      </c>
      <c r="H40" s="315">
        <v>0</v>
      </c>
      <c r="I40" s="315"/>
      <c r="J40" s="315"/>
      <c r="K40" s="315">
        <v>0</v>
      </c>
      <c r="L40" s="323"/>
      <c r="M40" s="315"/>
      <c r="N40" s="315"/>
      <c r="O40" s="315"/>
      <c r="P40" s="315"/>
      <c r="Q40" s="315"/>
      <c r="R40" s="315">
        <v>0</v>
      </c>
      <c r="S40" s="315"/>
      <c r="T40" s="306"/>
    </row>
    <row r="41" spans="3:20" ht="31.5" hidden="1" x14ac:dyDescent="0.25">
      <c r="C41" s="312" t="s">
        <v>471</v>
      </c>
      <c r="D41" s="320"/>
      <c r="E41" s="320"/>
      <c r="F41" s="315">
        <v>0</v>
      </c>
      <c r="G41" s="315">
        <v>0</v>
      </c>
      <c r="H41" s="315">
        <v>0</v>
      </c>
      <c r="I41" s="315"/>
      <c r="J41" s="315"/>
      <c r="K41" s="315">
        <v>0</v>
      </c>
      <c r="L41" s="323"/>
      <c r="M41" s="315"/>
      <c r="N41" s="315"/>
      <c r="O41" s="315"/>
      <c r="P41" s="315"/>
      <c r="Q41" s="315"/>
      <c r="R41" s="315">
        <v>0</v>
      </c>
      <c r="S41" s="315"/>
      <c r="T41" s="306"/>
    </row>
    <row r="42" spans="3:20" ht="15.75" hidden="1" x14ac:dyDescent="0.25">
      <c r="C42" s="312" t="s">
        <v>470</v>
      </c>
      <c r="D42" s="320"/>
      <c r="E42" s="320"/>
      <c r="F42" s="315">
        <v>0</v>
      </c>
      <c r="G42" s="315"/>
      <c r="H42" s="315">
        <v>0</v>
      </c>
      <c r="I42" s="315"/>
      <c r="J42" s="315"/>
      <c r="K42" s="315"/>
      <c r="L42" s="323"/>
      <c r="M42" s="315"/>
      <c r="N42" s="315"/>
      <c r="O42" s="315"/>
      <c r="P42" s="315"/>
      <c r="Q42" s="315"/>
      <c r="R42" s="315">
        <v>0</v>
      </c>
      <c r="S42" s="315"/>
      <c r="T42" s="306"/>
    </row>
    <row r="43" spans="3:20" ht="15.75" x14ac:dyDescent="0.25">
      <c r="C43" s="312" t="s">
        <v>469</v>
      </c>
      <c r="D43" s="320">
        <v>1803195</v>
      </c>
      <c r="E43" s="320">
        <v>1803195</v>
      </c>
      <c r="F43" s="295">
        <v>0</v>
      </c>
      <c r="G43" s="315">
        <v>0</v>
      </c>
      <c r="H43" s="315">
        <v>0</v>
      </c>
      <c r="I43" s="315">
        <v>0</v>
      </c>
      <c r="J43" s="315"/>
      <c r="K43" s="315">
        <v>0</v>
      </c>
      <c r="L43" s="315"/>
      <c r="M43" s="315"/>
      <c r="N43" s="315"/>
      <c r="O43" s="315"/>
      <c r="P43" s="315"/>
      <c r="Q43" s="315"/>
      <c r="R43" s="315">
        <f>SUM(F43:Q43)</f>
        <v>0</v>
      </c>
      <c r="S43" s="315"/>
      <c r="T43" s="306"/>
    </row>
    <row r="44" spans="3:20" ht="31.5" x14ac:dyDescent="0.25">
      <c r="C44" s="312" t="s">
        <v>468</v>
      </c>
      <c r="D44" s="320">
        <v>0</v>
      </c>
      <c r="E44" s="320">
        <v>204368.35</v>
      </c>
      <c r="F44" s="315">
        <v>0</v>
      </c>
      <c r="G44" s="315">
        <v>204368.38</v>
      </c>
      <c r="H44" s="315">
        <v>0</v>
      </c>
      <c r="I44" s="315">
        <v>0</v>
      </c>
      <c r="J44" s="315"/>
      <c r="K44" s="315">
        <v>0</v>
      </c>
      <c r="L44" s="315"/>
      <c r="M44" s="315"/>
      <c r="N44" s="315"/>
      <c r="O44" s="315"/>
      <c r="P44" s="315"/>
      <c r="Q44" s="315"/>
      <c r="R44" s="315">
        <f>SUM(F44:Q44)</f>
        <v>204368.38</v>
      </c>
      <c r="S44" s="315"/>
      <c r="T44" s="306"/>
    </row>
    <row r="45" spans="3:20" ht="15.75" x14ac:dyDescent="0.25">
      <c r="C45" s="314" t="s">
        <v>467</v>
      </c>
      <c r="D45" s="321"/>
      <c r="E45" s="321"/>
      <c r="F45" s="317"/>
      <c r="G45" s="315">
        <v>0</v>
      </c>
      <c r="H45" s="317">
        <v>0</v>
      </c>
      <c r="I45" s="317">
        <v>0</v>
      </c>
      <c r="J45" s="317">
        <v>0</v>
      </c>
      <c r="K45" s="315">
        <v>0</v>
      </c>
      <c r="L45" s="317">
        <v>0</v>
      </c>
      <c r="M45" s="317">
        <v>0</v>
      </c>
      <c r="N45" s="317">
        <v>0</v>
      </c>
      <c r="O45" s="317">
        <v>0</v>
      </c>
      <c r="P45" s="317">
        <v>0</v>
      </c>
      <c r="Q45" s="317">
        <v>0</v>
      </c>
      <c r="R45" s="315">
        <f>SUM(F45:Q45)</f>
        <v>0</v>
      </c>
      <c r="S45" s="315"/>
      <c r="T45" s="306"/>
    </row>
    <row r="46" spans="3:20" ht="15.75" x14ac:dyDescent="0.25">
      <c r="C46" s="312" t="s">
        <v>466</v>
      </c>
      <c r="D46" s="320">
        <v>0</v>
      </c>
      <c r="E46" s="320">
        <v>0</v>
      </c>
      <c r="F46" s="315">
        <v>0</v>
      </c>
      <c r="G46" s="315">
        <v>0</v>
      </c>
      <c r="H46" s="315">
        <v>0</v>
      </c>
      <c r="I46" s="315">
        <v>0</v>
      </c>
      <c r="J46" s="315">
        <v>0</v>
      </c>
      <c r="K46" s="315">
        <v>0</v>
      </c>
      <c r="L46" s="315">
        <v>0</v>
      </c>
      <c r="M46" s="315">
        <v>0</v>
      </c>
      <c r="N46" s="315">
        <v>0</v>
      </c>
      <c r="O46" s="315">
        <v>0</v>
      </c>
      <c r="P46" s="315">
        <v>0</v>
      </c>
      <c r="Q46" s="315"/>
      <c r="R46" s="315">
        <f>SUM(F46:Q46)</f>
        <v>0</v>
      </c>
      <c r="S46" s="315"/>
      <c r="T46" s="306"/>
    </row>
    <row r="47" spans="3:20" ht="31.5" x14ac:dyDescent="0.25">
      <c r="C47" s="312" t="s">
        <v>465</v>
      </c>
      <c r="D47" s="320">
        <v>0</v>
      </c>
      <c r="E47" s="320">
        <v>0</v>
      </c>
      <c r="F47" s="315">
        <v>0</v>
      </c>
      <c r="G47" s="315">
        <v>0</v>
      </c>
      <c r="H47" s="315">
        <v>0</v>
      </c>
      <c r="I47" s="315">
        <v>0</v>
      </c>
      <c r="J47" s="315">
        <v>0</v>
      </c>
      <c r="K47" s="315">
        <v>0</v>
      </c>
      <c r="L47" s="315">
        <v>0</v>
      </c>
      <c r="M47" s="315">
        <v>0</v>
      </c>
      <c r="N47" s="315">
        <v>0</v>
      </c>
      <c r="O47" s="315">
        <v>0</v>
      </c>
      <c r="P47" s="315">
        <v>0</v>
      </c>
      <c r="Q47" s="315"/>
      <c r="R47" s="315">
        <f>SUM(F47:Q47)</f>
        <v>0</v>
      </c>
      <c r="S47" s="315"/>
      <c r="T47" s="306"/>
    </row>
    <row r="48" spans="3:20" ht="31.5" x14ac:dyDescent="0.25">
      <c r="C48" s="312" t="s">
        <v>464</v>
      </c>
      <c r="D48" s="320">
        <v>0</v>
      </c>
      <c r="E48" s="320">
        <v>0</v>
      </c>
      <c r="F48" s="295">
        <v>0</v>
      </c>
      <c r="G48" s="315">
        <v>0</v>
      </c>
      <c r="H48" s="315">
        <v>0</v>
      </c>
      <c r="I48" s="315">
        <v>0</v>
      </c>
      <c r="J48" s="315">
        <v>0</v>
      </c>
      <c r="K48" s="315">
        <v>0</v>
      </c>
      <c r="L48" s="315">
        <v>0</v>
      </c>
      <c r="M48" s="315">
        <v>0</v>
      </c>
      <c r="N48" s="315">
        <v>0</v>
      </c>
      <c r="O48" s="315">
        <v>0</v>
      </c>
      <c r="P48" s="315">
        <v>0</v>
      </c>
      <c r="Q48" s="315"/>
      <c r="R48" s="315">
        <f>SUM(F48:Q48)</f>
        <v>0</v>
      </c>
      <c r="S48" s="315"/>
      <c r="T48" s="306"/>
    </row>
    <row r="49" spans="3:20" ht="31.5" hidden="1" x14ac:dyDescent="0.25">
      <c r="C49" s="312" t="s">
        <v>463</v>
      </c>
      <c r="D49" s="320">
        <v>0</v>
      </c>
      <c r="E49" s="320">
        <v>0</v>
      </c>
      <c r="F49" s="315"/>
      <c r="G49" s="315">
        <v>0</v>
      </c>
      <c r="H49" s="315">
        <v>0</v>
      </c>
      <c r="I49" s="315">
        <v>0</v>
      </c>
      <c r="J49" s="315">
        <v>0</v>
      </c>
      <c r="K49" s="315">
        <v>0</v>
      </c>
      <c r="L49" s="315">
        <v>0</v>
      </c>
      <c r="M49" s="315">
        <v>0</v>
      </c>
      <c r="N49" s="315">
        <v>0</v>
      </c>
      <c r="O49" s="315">
        <v>0</v>
      </c>
      <c r="P49" s="315">
        <v>0</v>
      </c>
      <c r="Q49" s="315"/>
      <c r="R49" s="315">
        <v>0</v>
      </c>
      <c r="S49" s="315"/>
      <c r="T49" s="306"/>
    </row>
    <row r="50" spans="3:20" ht="15.75" hidden="1" x14ac:dyDescent="0.25">
      <c r="C50" s="312" t="s">
        <v>462</v>
      </c>
      <c r="D50" s="320">
        <v>0</v>
      </c>
      <c r="E50" s="320">
        <v>0</v>
      </c>
      <c r="F50" s="315"/>
      <c r="G50" s="315">
        <v>0</v>
      </c>
      <c r="H50" s="315">
        <v>0</v>
      </c>
      <c r="I50" s="315">
        <v>0</v>
      </c>
      <c r="J50" s="315">
        <v>0</v>
      </c>
      <c r="K50" s="315">
        <v>0</v>
      </c>
      <c r="L50" s="315">
        <v>0</v>
      </c>
      <c r="M50" s="315">
        <v>0</v>
      </c>
      <c r="N50" s="315">
        <v>0</v>
      </c>
      <c r="O50" s="315">
        <v>0</v>
      </c>
      <c r="P50" s="315">
        <v>0</v>
      </c>
      <c r="Q50" s="315"/>
      <c r="R50" s="315">
        <v>0</v>
      </c>
      <c r="S50" s="315"/>
      <c r="T50" s="306"/>
    </row>
    <row r="51" spans="3:20" ht="40.5" customHeight="1" x14ac:dyDescent="0.25">
      <c r="C51" s="312" t="s">
        <v>461</v>
      </c>
      <c r="D51" s="320">
        <v>0</v>
      </c>
      <c r="E51" s="320">
        <v>0</v>
      </c>
      <c r="F51" s="295">
        <v>0</v>
      </c>
      <c r="G51" s="315">
        <v>0</v>
      </c>
      <c r="H51" s="315">
        <v>0</v>
      </c>
      <c r="I51" s="315">
        <v>0</v>
      </c>
      <c r="J51" s="315">
        <v>0</v>
      </c>
      <c r="K51" s="315">
        <v>0</v>
      </c>
      <c r="L51" s="315">
        <v>0</v>
      </c>
      <c r="M51" s="315">
        <v>0</v>
      </c>
      <c r="N51" s="315">
        <v>0</v>
      </c>
      <c r="O51" s="315">
        <v>0</v>
      </c>
      <c r="P51" s="315">
        <v>0</v>
      </c>
      <c r="Q51" s="315"/>
      <c r="R51" s="315">
        <f>SUM(F51:Q51)</f>
        <v>0</v>
      </c>
      <c r="S51" s="315"/>
      <c r="T51" s="306"/>
    </row>
    <row r="52" spans="3:20" ht="15.75" x14ac:dyDescent="0.25">
      <c r="C52" s="314" t="s">
        <v>460</v>
      </c>
      <c r="D52" s="321">
        <f>D53+D54+D55+D56+D57+D58+D59+D60+D61</f>
        <v>72995903</v>
      </c>
      <c r="E52" s="321">
        <f>E53+E54+E55+E56+E57+E58+E59+E60+E61</f>
        <v>65930903</v>
      </c>
      <c r="F52" s="321">
        <f>F53+F54+F55+F56+F57+F58+F59+F60+F61</f>
        <v>0</v>
      </c>
      <c r="G52" s="321">
        <f>G53+G54+G55+G56+G57+G58+G59+G60+G61</f>
        <v>0</v>
      </c>
      <c r="H52" s="321">
        <f>H53+H54+H55+H56+H57+H58+H59+H60+H61</f>
        <v>0</v>
      </c>
      <c r="I52" s="321">
        <f>I53+I54+I55+I56+I57+I58+I59+I60+I61</f>
        <v>0</v>
      </c>
      <c r="J52" s="321">
        <f>J53+J54+J55+J56+J57+J58+J59+J60+J61</f>
        <v>0</v>
      </c>
      <c r="K52" s="321">
        <f>K53+K54+K55+K56+K57+K58+K59+K60+K61</f>
        <v>0</v>
      </c>
      <c r="L52" s="321">
        <f>L53+L54+L55+L56+L57+L58+L59+L60+L61</f>
        <v>0</v>
      </c>
      <c r="M52" s="321">
        <f>M53+M54+M55+M56+M57+M58+M59+M60+M61</f>
        <v>0</v>
      </c>
      <c r="N52" s="317">
        <f>SUM(N53:N61)</f>
        <v>0</v>
      </c>
      <c r="O52" s="322">
        <f>SUM(O53:O61)</f>
        <v>0</v>
      </c>
      <c r="P52" s="322">
        <f>SUM(P53:P61)</f>
        <v>0</v>
      </c>
      <c r="Q52" s="322">
        <f>SUM(Q53:Q61)</f>
        <v>0</v>
      </c>
      <c r="R52" s="317">
        <f>SUM(F52:Q52)</f>
        <v>0</v>
      </c>
      <c r="S52" s="317"/>
      <c r="T52" s="306"/>
    </row>
    <row r="53" spans="3:20" ht="15.75" x14ac:dyDescent="0.25">
      <c r="C53" s="312" t="s">
        <v>459</v>
      </c>
      <c r="D53" s="320">
        <v>29273690</v>
      </c>
      <c r="E53" s="320">
        <v>23544690</v>
      </c>
      <c r="F53" s="315">
        <v>0</v>
      </c>
      <c r="G53" s="315">
        <v>0</v>
      </c>
      <c r="H53" s="315">
        <v>0</v>
      </c>
      <c r="I53" s="315">
        <v>0</v>
      </c>
      <c r="J53" s="315"/>
      <c r="K53" s="315"/>
      <c r="L53" s="315"/>
      <c r="M53" s="315"/>
      <c r="N53" s="315"/>
      <c r="O53" s="315"/>
      <c r="P53" s="315"/>
      <c r="Q53" s="315"/>
      <c r="R53" s="315">
        <f>SUM(F53:Q53)</f>
        <v>0</v>
      </c>
      <c r="S53" s="315"/>
      <c r="T53" s="306"/>
    </row>
    <row r="54" spans="3:20" ht="31.5" x14ac:dyDescent="0.25">
      <c r="C54" s="312" t="s">
        <v>458</v>
      </c>
      <c r="D54" s="320">
        <v>2512868</v>
      </c>
      <c r="E54" s="320">
        <v>2512868</v>
      </c>
      <c r="F54" s="315">
        <v>0</v>
      </c>
      <c r="G54" s="315">
        <v>0</v>
      </c>
      <c r="H54" s="315">
        <v>0</v>
      </c>
      <c r="I54" s="315">
        <v>0</v>
      </c>
      <c r="J54" s="315"/>
      <c r="K54" s="315"/>
      <c r="L54" s="315"/>
      <c r="M54" s="315"/>
      <c r="N54" s="315"/>
      <c r="O54" s="315"/>
      <c r="P54" s="315"/>
      <c r="Q54" s="315"/>
      <c r="R54" s="315">
        <f>SUM(F54:Q54)</f>
        <v>0</v>
      </c>
      <c r="S54" s="315"/>
      <c r="T54" s="306"/>
    </row>
    <row r="55" spans="3:20" ht="15.75" x14ac:dyDescent="0.25">
      <c r="C55" s="312" t="s">
        <v>457</v>
      </c>
      <c r="D55" s="320">
        <v>759173</v>
      </c>
      <c r="E55" s="320">
        <v>919173</v>
      </c>
      <c r="F55" s="315">
        <v>0</v>
      </c>
      <c r="G55" s="315">
        <v>0</v>
      </c>
      <c r="H55" s="315">
        <v>0</v>
      </c>
      <c r="I55" s="315">
        <v>0</v>
      </c>
      <c r="J55" s="315"/>
      <c r="K55" s="315"/>
      <c r="L55" s="315"/>
      <c r="M55" s="315"/>
      <c r="N55" s="315"/>
      <c r="O55" s="315"/>
      <c r="P55" s="315"/>
      <c r="Q55" s="315"/>
      <c r="R55" s="315">
        <f>SUM(F55:Q55)</f>
        <v>0</v>
      </c>
      <c r="S55" s="315"/>
      <c r="T55" s="306"/>
    </row>
    <row r="56" spans="3:20" ht="31.5" x14ac:dyDescent="0.25">
      <c r="C56" s="312" t="s">
        <v>456</v>
      </c>
      <c r="D56" s="320">
        <v>14128539</v>
      </c>
      <c r="E56" s="320">
        <v>14128539</v>
      </c>
      <c r="F56" s="315">
        <v>0</v>
      </c>
      <c r="G56" s="315">
        <v>0</v>
      </c>
      <c r="H56" s="315">
        <v>0</v>
      </c>
      <c r="I56" s="315">
        <v>0</v>
      </c>
      <c r="J56" s="315"/>
      <c r="K56" s="315"/>
      <c r="L56" s="315"/>
      <c r="M56" s="315"/>
      <c r="N56" s="315"/>
      <c r="O56" s="315"/>
      <c r="P56" s="315"/>
      <c r="Q56" s="315"/>
      <c r="R56" s="315">
        <f>SUM(F56:Q56)</f>
        <v>0</v>
      </c>
      <c r="S56" s="315"/>
      <c r="T56" s="306"/>
    </row>
    <row r="57" spans="3:20" ht="17.25" customHeight="1" x14ac:dyDescent="0.25">
      <c r="C57" s="312" t="s">
        <v>455</v>
      </c>
      <c r="D57" s="320">
        <v>4279974</v>
      </c>
      <c r="E57" s="320">
        <v>4783974</v>
      </c>
      <c r="F57" s="315"/>
      <c r="G57" s="315">
        <v>0</v>
      </c>
      <c r="H57" s="315">
        <v>0</v>
      </c>
      <c r="I57" s="315">
        <v>0</v>
      </c>
      <c r="J57" s="315"/>
      <c r="K57" s="315"/>
      <c r="L57" s="315"/>
      <c r="M57" s="315"/>
      <c r="N57" s="315"/>
      <c r="O57" s="315"/>
      <c r="P57" s="315"/>
      <c r="Q57" s="315"/>
      <c r="R57" s="315">
        <f>SUM(F57:Q57)</f>
        <v>0</v>
      </c>
      <c r="S57" s="315"/>
      <c r="T57" s="306"/>
    </row>
    <row r="58" spans="3:20" ht="15.75" x14ac:dyDescent="0.25">
      <c r="C58" s="312" t="s">
        <v>454</v>
      </c>
      <c r="D58" s="320">
        <v>234415</v>
      </c>
      <c r="E58" s="320">
        <v>234415</v>
      </c>
      <c r="F58" s="315">
        <v>0</v>
      </c>
      <c r="G58" s="315">
        <v>0</v>
      </c>
      <c r="H58" s="315">
        <v>0</v>
      </c>
      <c r="I58" s="315">
        <v>0</v>
      </c>
      <c r="J58" s="315"/>
      <c r="K58" s="315"/>
      <c r="L58" s="315"/>
      <c r="M58" s="315"/>
      <c r="N58" s="315"/>
      <c r="O58" s="315"/>
      <c r="P58" s="315"/>
      <c r="Q58" s="315"/>
      <c r="R58" s="315">
        <f>SUM(F58:Q58)</f>
        <v>0</v>
      </c>
      <c r="S58" s="315"/>
      <c r="T58" s="306"/>
    </row>
    <row r="59" spans="3:20" ht="19.5" customHeight="1" x14ac:dyDescent="0.25">
      <c r="C59" s="312" t="s">
        <v>453</v>
      </c>
      <c r="D59" s="320">
        <v>64664</v>
      </c>
      <c r="E59" s="320">
        <v>64664</v>
      </c>
      <c r="F59" s="315">
        <v>0</v>
      </c>
      <c r="G59" s="315">
        <v>0</v>
      </c>
      <c r="H59" s="315">
        <v>0</v>
      </c>
      <c r="I59" s="315">
        <v>0</v>
      </c>
      <c r="J59" s="315"/>
      <c r="K59" s="315"/>
      <c r="L59" s="315"/>
      <c r="M59" s="315"/>
      <c r="N59" s="315"/>
      <c r="O59" s="315"/>
      <c r="P59" s="315"/>
      <c r="Q59" s="315"/>
      <c r="R59" s="315">
        <f>SUM(F59:Q59)</f>
        <v>0</v>
      </c>
      <c r="S59" s="315"/>
      <c r="T59" s="306"/>
    </row>
    <row r="60" spans="3:20" ht="17.25" customHeight="1" x14ac:dyDescent="0.25">
      <c r="C60" s="312" t="s">
        <v>452</v>
      </c>
      <c r="D60" s="320">
        <v>21357943</v>
      </c>
      <c r="E60" s="320">
        <v>19357943</v>
      </c>
      <c r="F60" s="315">
        <v>0</v>
      </c>
      <c r="G60" s="315">
        <v>0</v>
      </c>
      <c r="H60" s="315">
        <v>0</v>
      </c>
      <c r="I60" s="315">
        <v>0</v>
      </c>
      <c r="J60" s="315"/>
      <c r="K60" s="315"/>
      <c r="L60" s="315"/>
      <c r="M60" s="315"/>
      <c r="N60" s="315"/>
      <c r="O60" s="315"/>
      <c r="P60" s="315"/>
      <c r="Q60" s="315"/>
      <c r="R60" s="315">
        <f>SUM(F60:Q60)</f>
        <v>0</v>
      </c>
      <c r="S60" s="315"/>
      <c r="T60" s="306"/>
    </row>
    <row r="61" spans="3:20" ht="44.25" customHeight="1" x14ac:dyDescent="0.25">
      <c r="C61" s="312" t="s">
        <v>451</v>
      </c>
      <c r="D61" s="320">
        <v>384637</v>
      </c>
      <c r="E61" s="320">
        <v>384637</v>
      </c>
      <c r="F61" s="315">
        <v>0</v>
      </c>
      <c r="G61" s="315">
        <v>0</v>
      </c>
      <c r="H61" s="315">
        <v>0</v>
      </c>
      <c r="I61" s="315">
        <v>0</v>
      </c>
      <c r="J61" s="315"/>
      <c r="K61" s="315"/>
      <c r="L61" s="315"/>
      <c r="M61" s="315"/>
      <c r="N61" s="315"/>
      <c r="O61" s="315"/>
      <c r="P61" s="315"/>
      <c r="Q61" s="315"/>
      <c r="R61" s="315">
        <f>SUM(F61:Q61)</f>
        <v>0</v>
      </c>
      <c r="S61" s="315"/>
      <c r="T61" s="306"/>
    </row>
    <row r="62" spans="3:20" ht="15.75" x14ac:dyDescent="0.25">
      <c r="C62" s="314" t="s">
        <v>450</v>
      </c>
      <c r="D62" s="321">
        <f>D63+D64+D65</f>
        <v>61773254</v>
      </c>
      <c r="E62" s="321">
        <f>E63+E64+E65</f>
        <v>143859976</v>
      </c>
      <c r="F62" s="321">
        <f>F63+F64+F65</f>
        <v>0</v>
      </c>
      <c r="G62" s="321">
        <f>G63+G64+G65</f>
        <v>0</v>
      </c>
      <c r="H62" s="321">
        <f>H63+H64+H65</f>
        <v>513169.72</v>
      </c>
      <c r="I62" s="321">
        <f>I63+I64+I65</f>
        <v>1038152.6</v>
      </c>
      <c r="J62" s="321">
        <f>J63+J64+J65</f>
        <v>0</v>
      </c>
      <c r="K62" s="317">
        <v>0</v>
      </c>
      <c r="L62" s="317">
        <v>0</v>
      </c>
      <c r="M62" s="317">
        <v>0</v>
      </c>
      <c r="N62" s="322">
        <f>SUM(N63)</f>
        <v>0</v>
      </c>
      <c r="O62" s="322">
        <f>SUM(O63)</f>
        <v>0</v>
      </c>
      <c r="P62" s="322">
        <f>SUM(P64)</f>
        <v>0</v>
      </c>
      <c r="Q62" s="322">
        <f>SUM(Q64)</f>
        <v>0</v>
      </c>
      <c r="R62" s="317">
        <f>SUM(F62:Q62)</f>
        <v>1551322.3199999998</v>
      </c>
      <c r="S62" s="317"/>
      <c r="T62" s="306"/>
    </row>
    <row r="63" spans="3:20" ht="15.75" x14ac:dyDescent="0.25">
      <c r="C63" s="312" t="s">
        <v>449</v>
      </c>
      <c r="D63" s="320">
        <v>21848914</v>
      </c>
      <c r="E63" s="320">
        <v>21848914</v>
      </c>
      <c r="F63" s="315">
        <v>0</v>
      </c>
      <c r="G63" s="315">
        <v>0</v>
      </c>
      <c r="H63" s="315">
        <v>513169.72</v>
      </c>
      <c r="I63" s="315">
        <v>51178.64</v>
      </c>
      <c r="J63" s="315"/>
      <c r="K63" s="315"/>
      <c r="L63" s="315"/>
      <c r="M63" s="315"/>
      <c r="N63" s="315"/>
      <c r="O63" s="315"/>
      <c r="P63"/>
      <c r="Q63" s="315"/>
      <c r="R63" s="315">
        <f>SUM(F63:Q63)</f>
        <v>564348.36</v>
      </c>
      <c r="S63" s="315"/>
      <c r="T63" s="306"/>
    </row>
    <row r="64" spans="3:20" ht="15.75" x14ac:dyDescent="0.25">
      <c r="C64" s="312" t="s">
        <v>448</v>
      </c>
      <c r="D64" s="320">
        <v>39924340</v>
      </c>
      <c r="E64" s="320">
        <v>122011062</v>
      </c>
      <c r="F64" s="315"/>
      <c r="G64" s="315">
        <v>0</v>
      </c>
      <c r="H64" s="315">
        <v>0</v>
      </c>
      <c r="I64" s="315">
        <v>986973.96</v>
      </c>
      <c r="J64" s="315"/>
      <c r="K64" s="315"/>
      <c r="L64" s="315"/>
      <c r="M64" s="315"/>
      <c r="N64" s="315"/>
      <c r="O64" s="315"/>
      <c r="P64" s="315"/>
      <c r="Q64" s="315"/>
      <c r="R64" s="315">
        <f>SUM(F64:Q64)</f>
        <v>986973.96</v>
      </c>
      <c r="S64" s="315"/>
      <c r="T64" s="306"/>
    </row>
    <row r="65" spans="3:20" ht="15.75" x14ac:dyDescent="0.25">
      <c r="C65" s="312" t="s">
        <v>447</v>
      </c>
      <c r="D65" s="320">
        <v>0</v>
      </c>
      <c r="E65" s="320">
        <v>0</v>
      </c>
      <c r="F65" s="315">
        <v>0</v>
      </c>
      <c r="G65" s="315">
        <v>0</v>
      </c>
      <c r="H65" s="315">
        <v>0</v>
      </c>
      <c r="I65" s="315"/>
      <c r="J65" s="315"/>
      <c r="K65" s="315">
        <v>0</v>
      </c>
      <c r="L65" s="315"/>
      <c r="M65" s="315"/>
      <c r="N65" s="315"/>
      <c r="O65" s="315"/>
      <c r="P65" s="315"/>
      <c r="Q65" s="315"/>
      <c r="R65" s="315">
        <f>SUM(F65:Q65)</f>
        <v>0</v>
      </c>
      <c r="S65" s="315"/>
      <c r="T65" s="306"/>
    </row>
    <row r="66" spans="3:20" ht="31.5" x14ac:dyDescent="0.25">
      <c r="C66" s="314" t="s">
        <v>446</v>
      </c>
      <c r="D66" s="321"/>
      <c r="E66" s="321"/>
      <c r="F66" s="317"/>
      <c r="G66" s="315">
        <v>0</v>
      </c>
      <c r="H66" s="317">
        <v>0</v>
      </c>
      <c r="I66" s="317">
        <v>0</v>
      </c>
      <c r="J66" s="317">
        <v>0</v>
      </c>
      <c r="K66" s="315">
        <v>0</v>
      </c>
      <c r="L66" s="317">
        <v>0</v>
      </c>
      <c r="M66" s="317">
        <v>0</v>
      </c>
      <c r="N66" s="317">
        <v>0</v>
      </c>
      <c r="O66" s="317">
        <v>0</v>
      </c>
      <c r="P66" s="317">
        <v>0</v>
      </c>
      <c r="Q66" s="317">
        <v>0</v>
      </c>
      <c r="R66" s="315">
        <f>SUM(F66:Q66)</f>
        <v>0</v>
      </c>
      <c r="S66" s="315"/>
      <c r="T66" s="306"/>
    </row>
    <row r="67" spans="3:20" ht="15.75" x14ac:dyDescent="0.25">
      <c r="C67" s="312" t="s">
        <v>445</v>
      </c>
      <c r="D67" s="320">
        <v>0</v>
      </c>
      <c r="E67" s="320">
        <v>0</v>
      </c>
      <c r="F67" s="315">
        <v>0</v>
      </c>
      <c r="G67" s="315">
        <v>0</v>
      </c>
      <c r="H67" s="315">
        <v>0</v>
      </c>
      <c r="I67" s="315">
        <v>0</v>
      </c>
      <c r="J67" s="315">
        <v>0</v>
      </c>
      <c r="K67" s="315">
        <v>0</v>
      </c>
      <c r="L67" s="315">
        <v>0</v>
      </c>
      <c r="M67" s="315">
        <v>0</v>
      </c>
      <c r="N67" s="315">
        <v>0</v>
      </c>
      <c r="O67" s="315">
        <v>0</v>
      </c>
      <c r="P67" s="315">
        <v>0</v>
      </c>
      <c r="Q67" s="315"/>
      <c r="R67" s="315">
        <f>SUM(F67:Q67)</f>
        <v>0</v>
      </c>
      <c r="S67" s="315"/>
      <c r="T67" s="306"/>
    </row>
    <row r="68" spans="3:20" ht="31.5" x14ac:dyDescent="0.25">
      <c r="C68" s="312" t="s">
        <v>444</v>
      </c>
      <c r="D68" s="320">
        <v>0</v>
      </c>
      <c r="E68" s="320">
        <v>0</v>
      </c>
      <c r="F68" s="315">
        <v>0</v>
      </c>
      <c r="G68" s="315">
        <v>0</v>
      </c>
      <c r="H68" s="315">
        <v>0</v>
      </c>
      <c r="I68" s="315">
        <v>0</v>
      </c>
      <c r="J68" s="315">
        <v>0</v>
      </c>
      <c r="K68" s="315">
        <v>0</v>
      </c>
      <c r="L68" s="315">
        <v>0</v>
      </c>
      <c r="M68" s="315">
        <v>0</v>
      </c>
      <c r="N68" s="315">
        <v>0</v>
      </c>
      <c r="O68" s="315">
        <v>0</v>
      </c>
      <c r="P68" s="315">
        <v>0</v>
      </c>
      <c r="Q68" s="315"/>
      <c r="R68" s="315">
        <f>SUM(F68:Q68)</f>
        <v>0</v>
      </c>
      <c r="S68" s="315"/>
      <c r="T68" s="306"/>
    </row>
    <row r="69" spans="3:20" ht="15.75" x14ac:dyDescent="0.25">
      <c r="C69" s="314" t="s">
        <v>443</v>
      </c>
      <c r="D69" s="321"/>
      <c r="E69" s="321"/>
      <c r="F69" s="317"/>
      <c r="G69" s="315">
        <v>0</v>
      </c>
      <c r="H69" s="317">
        <v>0</v>
      </c>
      <c r="I69" s="317">
        <v>0</v>
      </c>
      <c r="J69" s="317">
        <v>0</v>
      </c>
      <c r="K69" s="315">
        <v>0</v>
      </c>
      <c r="L69" s="317">
        <v>0</v>
      </c>
      <c r="M69" s="317">
        <v>0</v>
      </c>
      <c r="N69" s="317">
        <v>0</v>
      </c>
      <c r="O69" s="317">
        <v>0</v>
      </c>
      <c r="P69" s="317">
        <v>0</v>
      </c>
      <c r="Q69" s="317">
        <v>0</v>
      </c>
      <c r="R69" s="315">
        <f>SUM(F69:Q69)</f>
        <v>0</v>
      </c>
      <c r="S69" s="315"/>
      <c r="T69" s="306"/>
    </row>
    <row r="70" spans="3:20" ht="15.75" x14ac:dyDescent="0.25">
      <c r="C70" s="312" t="s">
        <v>442</v>
      </c>
      <c r="D70" s="320">
        <v>0</v>
      </c>
      <c r="E70" s="320">
        <v>0</v>
      </c>
      <c r="F70" s="315">
        <v>0</v>
      </c>
      <c r="G70" s="315">
        <v>0</v>
      </c>
      <c r="H70" s="315">
        <v>0</v>
      </c>
      <c r="I70" s="315">
        <v>0</v>
      </c>
      <c r="J70" s="315">
        <v>0</v>
      </c>
      <c r="K70" s="315">
        <v>0</v>
      </c>
      <c r="L70" s="315">
        <v>0</v>
      </c>
      <c r="M70" s="315">
        <v>0</v>
      </c>
      <c r="N70" s="315">
        <v>0</v>
      </c>
      <c r="O70" s="315">
        <v>0</v>
      </c>
      <c r="P70" s="315">
        <v>0</v>
      </c>
      <c r="Q70" s="315"/>
      <c r="R70" s="315">
        <f>SUM(F70:Q70)</f>
        <v>0</v>
      </c>
      <c r="S70" s="315"/>
      <c r="T70" s="306"/>
    </row>
    <row r="71" spans="3:20" ht="15.75" x14ac:dyDescent="0.25">
      <c r="C71" s="319" t="s">
        <v>441</v>
      </c>
      <c r="D71" s="318"/>
      <c r="E71" s="318"/>
      <c r="F71" s="317"/>
      <c r="G71" s="315">
        <v>0</v>
      </c>
      <c r="H71" s="317">
        <v>0</v>
      </c>
      <c r="I71" s="317"/>
      <c r="J71" s="317"/>
      <c r="K71" s="315">
        <v>0</v>
      </c>
      <c r="L71" s="317">
        <v>0</v>
      </c>
      <c r="M71" s="317"/>
      <c r="N71" s="317"/>
      <c r="O71" s="317"/>
      <c r="P71" s="317"/>
      <c r="Q71" s="317"/>
      <c r="R71" s="315">
        <f>SUM(F71:Q71)</f>
        <v>0</v>
      </c>
      <c r="S71" s="315"/>
      <c r="T71" s="306"/>
    </row>
    <row r="72" spans="3:20" ht="15.75" x14ac:dyDescent="0.25">
      <c r="C72" s="314" t="s">
        <v>440</v>
      </c>
      <c r="D72" s="318"/>
      <c r="E72" s="318"/>
      <c r="F72" s="317"/>
      <c r="G72" s="315"/>
      <c r="H72" s="317">
        <v>0</v>
      </c>
      <c r="I72" s="317"/>
      <c r="J72" s="315"/>
      <c r="K72" s="315"/>
      <c r="L72" s="317"/>
      <c r="M72" s="315"/>
      <c r="N72" s="317"/>
      <c r="O72" s="317"/>
      <c r="P72" s="315"/>
      <c r="Q72" s="317"/>
      <c r="R72" s="315"/>
      <c r="S72" s="315"/>
      <c r="T72" s="306"/>
    </row>
    <row r="73" spans="3:20" ht="15.75" x14ac:dyDescent="0.25">
      <c r="C73" s="312" t="s">
        <v>439</v>
      </c>
      <c r="D73" s="316">
        <v>0</v>
      </c>
      <c r="E73" s="316">
        <v>0</v>
      </c>
      <c r="F73" s="315">
        <v>0</v>
      </c>
      <c r="G73" s="315">
        <v>0</v>
      </c>
      <c r="H73" s="315">
        <v>0</v>
      </c>
      <c r="I73" s="315"/>
      <c r="J73" s="315"/>
      <c r="K73" s="315">
        <v>0</v>
      </c>
      <c r="L73" s="315"/>
      <c r="M73" s="315"/>
      <c r="N73" s="315"/>
      <c r="O73" s="315"/>
      <c r="P73" s="315"/>
      <c r="Q73" s="315"/>
      <c r="R73" s="315">
        <f>SUM(F73:Q73)</f>
        <v>0</v>
      </c>
      <c r="S73" s="315"/>
      <c r="T73" s="306"/>
    </row>
    <row r="74" spans="3:20" ht="23.25" customHeight="1" x14ac:dyDescent="0.25">
      <c r="C74" s="312" t="s">
        <v>438</v>
      </c>
      <c r="D74" s="316">
        <v>0</v>
      </c>
      <c r="E74" s="316">
        <v>0</v>
      </c>
      <c r="F74" s="315">
        <v>0</v>
      </c>
      <c r="G74" s="315">
        <v>0</v>
      </c>
      <c r="H74" s="315">
        <v>0</v>
      </c>
      <c r="I74" s="315"/>
      <c r="J74" s="315"/>
      <c r="K74" s="315">
        <v>0</v>
      </c>
      <c r="L74" s="315"/>
      <c r="M74" s="315"/>
      <c r="N74" s="315"/>
      <c r="O74" s="315"/>
      <c r="P74" s="315"/>
      <c r="Q74" s="315"/>
      <c r="R74" s="315">
        <f>SUM(F74:Q74)</f>
        <v>0</v>
      </c>
      <c r="S74" s="315"/>
      <c r="T74" s="306"/>
    </row>
    <row r="75" spans="3:20" ht="15.75" x14ac:dyDescent="0.25">
      <c r="C75" s="314" t="s">
        <v>437</v>
      </c>
      <c r="D75" s="318">
        <f>D76+D77</f>
        <v>4343762</v>
      </c>
      <c r="E75" s="318">
        <f>E76+E77</f>
        <v>17696062</v>
      </c>
      <c r="F75" s="318">
        <f>+F76+F77</f>
        <v>17696061.84</v>
      </c>
      <c r="G75" s="318">
        <f>G76+G77</f>
        <v>0</v>
      </c>
      <c r="H75" s="318">
        <v>0</v>
      </c>
      <c r="I75" s="318">
        <f>I76+I77</f>
        <v>0</v>
      </c>
      <c r="J75" s="318">
        <f>J76+J77</f>
        <v>0</v>
      </c>
      <c r="K75" s="317">
        <v>0</v>
      </c>
      <c r="L75" s="317">
        <v>0</v>
      </c>
      <c r="M75" s="317">
        <v>0</v>
      </c>
      <c r="N75" s="317">
        <v>0</v>
      </c>
      <c r="O75" s="317">
        <v>0</v>
      </c>
      <c r="P75" s="317">
        <v>0</v>
      </c>
      <c r="Q75" s="317">
        <v>0</v>
      </c>
      <c r="R75" s="317">
        <f>SUM(F75:Q75)</f>
        <v>17696061.84</v>
      </c>
      <c r="S75" s="317"/>
      <c r="T75" s="306"/>
    </row>
    <row r="76" spans="3:20" ht="15.75" x14ac:dyDescent="0.25">
      <c r="C76" s="312" t="s">
        <v>436</v>
      </c>
      <c r="D76" s="316">
        <v>4343762</v>
      </c>
      <c r="E76" s="316">
        <v>17696062</v>
      </c>
      <c r="F76" s="295">
        <v>17696061.84</v>
      </c>
      <c r="G76" s="295">
        <v>0</v>
      </c>
      <c r="H76" s="295">
        <v>0</v>
      </c>
      <c r="I76" s="295"/>
      <c r="K76" s="295"/>
      <c r="L76" s="295"/>
      <c r="M76" s="295"/>
      <c r="N76" s="295"/>
      <c r="O76" s="295"/>
      <c r="P76" s="295"/>
      <c r="Q76" s="295"/>
      <c r="R76" s="315">
        <f>SUM(F76:Q76)</f>
        <v>17696061.84</v>
      </c>
      <c r="S76" s="315"/>
      <c r="T76" s="306"/>
    </row>
    <row r="77" spans="3:20" ht="15.75" x14ac:dyDescent="0.25">
      <c r="C77" s="312" t="s">
        <v>435</v>
      </c>
      <c r="D77" s="311">
        <v>0</v>
      </c>
      <c r="E77" s="311">
        <v>0</v>
      </c>
      <c r="F77" s="295">
        <v>0</v>
      </c>
      <c r="G77" s="295">
        <v>0</v>
      </c>
      <c r="H77" s="295">
        <v>0</v>
      </c>
      <c r="I77" s="295"/>
      <c r="K77" s="295"/>
      <c r="L77" s="295"/>
      <c r="M77" s="295"/>
      <c r="N77" s="295"/>
      <c r="O77" s="295"/>
      <c r="P77" s="295"/>
      <c r="Q77" s="295"/>
      <c r="R77" s="295">
        <f>SUM(F77:Q77)</f>
        <v>0</v>
      </c>
      <c r="S77" s="315"/>
      <c r="T77" s="306"/>
    </row>
    <row r="78" spans="3:20" ht="15.75" x14ac:dyDescent="0.25">
      <c r="C78" s="314" t="s">
        <v>434</v>
      </c>
      <c r="D78" s="313">
        <f>D79</f>
        <v>0</v>
      </c>
      <c r="E78" s="313">
        <f>E79</f>
        <v>0</v>
      </c>
      <c r="F78" s="295">
        <v>0</v>
      </c>
      <c r="G78" s="295">
        <v>0</v>
      </c>
      <c r="H78" s="295">
        <v>0</v>
      </c>
      <c r="I78" s="295"/>
      <c r="K78" s="295"/>
      <c r="L78" s="295"/>
      <c r="M78" s="295"/>
      <c r="N78" s="295"/>
      <c r="O78" s="295"/>
      <c r="P78" s="295"/>
      <c r="Q78" s="295"/>
      <c r="R78" s="295">
        <f>SUM(F78:Q78)</f>
        <v>0</v>
      </c>
      <c r="S78" s="295"/>
      <c r="T78" s="306"/>
    </row>
    <row r="79" spans="3:20" ht="15.75" x14ac:dyDescent="0.25">
      <c r="C79" s="312" t="s">
        <v>433</v>
      </c>
      <c r="D79" s="311">
        <v>0</v>
      </c>
      <c r="E79" s="311">
        <v>0</v>
      </c>
      <c r="F79" s="310">
        <v>0</v>
      </c>
      <c r="G79" s="310">
        <v>0</v>
      </c>
      <c r="H79" s="310">
        <v>0</v>
      </c>
      <c r="I79" s="310"/>
      <c r="J79" s="310"/>
      <c r="K79" s="310">
        <v>0</v>
      </c>
      <c r="L79" s="310"/>
      <c r="M79" s="310"/>
      <c r="N79" s="310"/>
      <c r="O79" s="310"/>
      <c r="P79" s="310"/>
      <c r="Q79" s="310"/>
      <c r="R79" s="310">
        <v>0</v>
      </c>
      <c r="S79" s="310"/>
      <c r="T79" s="306"/>
    </row>
    <row r="80" spans="3:20" ht="16.5" thickBot="1" x14ac:dyDescent="0.3">
      <c r="C80" s="309" t="s">
        <v>432</v>
      </c>
      <c r="D80" s="308">
        <f>D10+D16+D26+D36+D52+D62+D75</f>
        <v>1948389052</v>
      </c>
      <c r="E80" s="308">
        <f>+E75+E62+E52+E36+E26+E16+E10</f>
        <v>1948389052</v>
      </c>
      <c r="F80" s="308">
        <f>F10+F16+F26+F36+F52+F62+F75</f>
        <v>117256379.43000001</v>
      </c>
      <c r="G80" s="308">
        <f>G10+G16+G26+G36+G52+G62+G75</f>
        <v>129367299.81999999</v>
      </c>
      <c r="H80" s="308">
        <f>H10+H16+H26+H36+H52+H62+H75</f>
        <v>100986115.14</v>
      </c>
      <c r="I80" s="308">
        <f>I10+I16+I26+I36+I52+I62+I75</f>
        <v>105454714.37</v>
      </c>
      <c r="J80" s="308">
        <f>J10+J16+J26+J36+J52+J62+J75</f>
        <v>0</v>
      </c>
      <c r="K80" s="308">
        <f>K10+K16+K26+K36+K52+K62+K75</f>
        <v>0</v>
      </c>
      <c r="L80" s="308">
        <f>L10+L16+L26+L36+L52+L62+L75</f>
        <v>0</v>
      </c>
      <c r="M80" s="308">
        <f>M10+M16+M26+M36+M52+M62+M75</f>
        <v>0</v>
      </c>
      <c r="N80" s="308">
        <f>+N75+N62+N52+N36+N26+N16+N10</f>
        <v>0</v>
      </c>
      <c r="O80" s="308">
        <f>+O75+O62+O52+O36+O26+O16+O10</f>
        <v>0</v>
      </c>
      <c r="P80" s="308">
        <f>+P75+P62+P52+P36+P26+P16+P10</f>
        <v>0</v>
      </c>
      <c r="Q80" s="308">
        <f>+Q75+Q62+Q52+Q36+Q26+Q16+Q10</f>
        <v>0</v>
      </c>
      <c r="R80" s="308">
        <f>+R75+R62+R52+R36+R26+R16+R10</f>
        <v>453064508.75999999</v>
      </c>
      <c r="S80" s="307"/>
      <c r="T80" s="306"/>
    </row>
    <row r="81" spans="3:19" ht="48.75" customHeight="1" thickBot="1" x14ac:dyDescent="0.4">
      <c r="C81" s="300" t="s">
        <v>431</v>
      </c>
      <c r="E81" s="301"/>
      <c r="F81" s="305"/>
      <c r="G81" s="305"/>
      <c r="H81" s="305"/>
      <c r="I81" s="305"/>
      <c r="J81" s="305"/>
      <c r="K81" s="305"/>
      <c r="L81" s="301"/>
      <c r="M81" s="301"/>
      <c r="P81"/>
      <c r="Q81"/>
      <c r="R81" s="304"/>
      <c r="S81" s="304"/>
    </row>
    <row r="82" spans="3:19" ht="66.75" customHeight="1" thickBot="1" x14ac:dyDescent="0.4">
      <c r="C82" s="303" t="s">
        <v>430</v>
      </c>
      <c r="D82" s="302"/>
      <c r="F82" s="301"/>
      <c r="G82" s="301"/>
      <c r="H82" s="301"/>
      <c r="I82" s="301"/>
      <c r="J82" s="301"/>
      <c r="K82" s="301"/>
      <c r="L82" s="301"/>
      <c r="M82" s="301"/>
      <c r="P82"/>
      <c r="Q82"/>
    </row>
    <row r="83" spans="3:19" ht="126.75" customHeight="1" thickBot="1" x14ac:dyDescent="0.4">
      <c r="C83" s="300" t="s">
        <v>429</v>
      </c>
      <c r="I83" s="295"/>
      <c r="K83" s="299"/>
      <c r="P83"/>
      <c r="Q83"/>
    </row>
    <row r="84" spans="3:19" ht="39" customHeight="1" x14ac:dyDescent="0.35">
      <c r="C84" s="298" t="s">
        <v>428</v>
      </c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/>
    </row>
    <row r="85" spans="3:19" x14ac:dyDescent="0.35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</vt:lpstr>
      <vt:lpstr>Presup. Aprobado-Ejec OAI (2)</vt:lpstr>
      <vt:lpstr>'INGRESOS Y EGRESOS'!Área_de_impresión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2025-04-09T15:25:52Z</cp:lastPrinted>
  <dcterms:created xsi:type="dcterms:W3CDTF">2023-05-08T22:14:21Z</dcterms:created>
  <dcterms:modified xsi:type="dcterms:W3CDTF">2026-05-20T20:54:01Z</dcterms:modified>
</cp:coreProperties>
</file>