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Guzmán\Desktop\OAI\Contabiidad\Ingresos y Egresos 2026\"/>
    </mc:Choice>
  </mc:AlternateContent>
  <xr:revisionPtr revIDLastSave="0" documentId="8_{79C97F16-10AD-4B14-9141-CE28C8126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 Y EGRESOS" sheetId="2" r:id="rId1"/>
    <sheet name="Presup. Aprobado-Ejec OAI (2)" sheetId="4" r:id="rId2"/>
  </sheets>
  <definedNames>
    <definedName name="_xlnm.Print_Area" localSheetId="0">'INGRESOS Y EGRESOS'!$A$1:$G$776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E10" i="4"/>
  <c r="G10" i="4"/>
  <c r="H10" i="4"/>
  <c r="I10" i="4"/>
  <c r="I80" i="4" s="1"/>
  <c r="J10" i="4"/>
  <c r="K10" i="4"/>
  <c r="L10" i="4"/>
  <c r="L80" i="4" s="1"/>
  <c r="M10" i="4"/>
  <c r="N10" i="4"/>
  <c r="O10" i="4"/>
  <c r="P10" i="4"/>
  <c r="Q10" i="4"/>
  <c r="F11" i="4"/>
  <c r="R11" i="4" s="1"/>
  <c r="G11" i="4"/>
  <c r="R12" i="4"/>
  <c r="R13" i="4"/>
  <c r="R14" i="4"/>
  <c r="F15" i="4"/>
  <c r="R15" i="4"/>
  <c r="D16" i="4"/>
  <c r="E16" i="4"/>
  <c r="F16" i="4"/>
  <c r="R16" i="4" s="1"/>
  <c r="G16" i="4"/>
  <c r="H16" i="4"/>
  <c r="I16" i="4"/>
  <c r="J16" i="4"/>
  <c r="J80" i="4" s="1"/>
  <c r="K16" i="4"/>
  <c r="K80" i="4" s="1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R24" i="4"/>
  <c r="R25" i="4"/>
  <c r="D26" i="4"/>
  <c r="D80" i="4" s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R27" i="4"/>
  <c r="R28" i="4"/>
  <c r="R29" i="4"/>
  <c r="R30" i="4"/>
  <c r="R31" i="4"/>
  <c r="R32" i="4"/>
  <c r="R33" i="4"/>
  <c r="R34" i="4"/>
  <c r="R35" i="4"/>
  <c r="D36" i="4"/>
  <c r="E36" i="4"/>
  <c r="F36" i="4"/>
  <c r="R36" i="4" s="1"/>
  <c r="G36" i="4"/>
  <c r="H36" i="4"/>
  <c r="I36" i="4"/>
  <c r="J36" i="4"/>
  <c r="K36" i="4"/>
  <c r="L36" i="4"/>
  <c r="M36" i="4"/>
  <c r="N36" i="4"/>
  <c r="O36" i="4"/>
  <c r="P36" i="4"/>
  <c r="Q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G52" i="4"/>
  <c r="H52" i="4"/>
  <c r="I52" i="4"/>
  <c r="J52" i="4"/>
  <c r="K52" i="4"/>
  <c r="L52" i="4"/>
  <c r="M52" i="4"/>
  <c r="M80" i="4" s="1"/>
  <c r="N52" i="4"/>
  <c r="O52" i="4"/>
  <c r="O80" i="4" s="1"/>
  <c r="P52" i="4"/>
  <c r="P80" i="4" s="1"/>
  <c r="Q52" i="4"/>
  <c r="Q80" i="4" s="1"/>
  <c r="R52" i="4"/>
  <c r="R53" i="4"/>
  <c r="R54" i="4"/>
  <c r="R55" i="4"/>
  <c r="R56" i="4"/>
  <c r="R57" i="4"/>
  <c r="R58" i="4"/>
  <c r="R59" i="4"/>
  <c r="R60" i="4"/>
  <c r="R61" i="4"/>
  <c r="D62" i="4"/>
  <c r="E62" i="4"/>
  <c r="F62" i="4"/>
  <c r="R62" i="4" s="1"/>
  <c r="G62" i="4"/>
  <c r="H62" i="4"/>
  <c r="I62" i="4"/>
  <c r="J62" i="4"/>
  <c r="N62" i="4"/>
  <c r="N80" i="4" s="1"/>
  <c r="O62" i="4"/>
  <c r="P62" i="4"/>
  <c r="Q62" i="4"/>
  <c r="R63" i="4"/>
  <c r="R64" i="4"/>
  <c r="R65" i="4"/>
  <c r="R66" i="4"/>
  <c r="R67" i="4"/>
  <c r="R68" i="4"/>
  <c r="R69" i="4"/>
  <c r="R70" i="4"/>
  <c r="R71" i="4"/>
  <c r="R73" i="4"/>
  <c r="R74" i="4"/>
  <c r="D75" i="4"/>
  <c r="E75" i="4"/>
  <c r="F75" i="4"/>
  <c r="G75" i="4"/>
  <c r="R75" i="4" s="1"/>
  <c r="I75" i="4"/>
  <c r="J75" i="4"/>
  <c r="R76" i="4"/>
  <c r="R77" i="4"/>
  <c r="D78" i="4"/>
  <c r="E78" i="4"/>
  <c r="R78" i="4"/>
  <c r="E80" i="4"/>
  <c r="G80" i="4"/>
  <c r="H80" i="4"/>
  <c r="E636" i="2"/>
  <c r="D636" i="2"/>
  <c r="E630" i="2"/>
  <c r="D630" i="2"/>
  <c r="E624" i="2"/>
  <c r="E640" i="2" s="1"/>
  <c r="E606" i="2"/>
  <c r="D606" i="2"/>
  <c r="E581" i="2"/>
  <c r="D581" i="2"/>
  <c r="E575" i="2"/>
  <c r="D575" i="2"/>
  <c r="E565" i="2"/>
  <c r="E585" i="2" s="1"/>
  <c r="E559" i="2"/>
  <c r="D559" i="2"/>
  <c r="E537" i="2"/>
  <c r="E526" i="2"/>
  <c r="E510" i="2"/>
  <c r="E454" i="2"/>
  <c r="F444" i="2"/>
  <c r="E437" i="2"/>
  <c r="E430" i="2"/>
  <c r="E374" i="2"/>
  <c r="E352" i="2"/>
  <c r="F10" i="4" l="1"/>
  <c r="E458" i="2"/>
  <c r="E540" i="2"/>
  <c r="F54" i="2"/>
  <c r="F38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4" i="2"/>
  <c r="R10" i="4" l="1"/>
  <c r="R80" i="4" s="1"/>
  <c r="F80" i="4"/>
  <c r="D39" i="2"/>
  <c r="F15" i="2"/>
  <c r="F39" i="2" l="1"/>
  <c r="D15" i="2" l="1"/>
  <c r="D33" i="2"/>
  <c r="F33" i="2"/>
  <c r="F55" i="2" l="1"/>
  <c r="D55" i="2"/>
  <c r="E63" i="2" l="1"/>
  <c r="D63" i="2"/>
  <c r="F50" i="2" l="1"/>
  <c r="D50" i="2"/>
  <c r="D45" i="2" l="1"/>
  <c r="C68" i="2" s="1"/>
  <c r="F45" i="2" l="1"/>
  <c r="D68" i="2" s="1"/>
</calcChain>
</file>

<file path=xl/sharedStrings.xml><?xml version="1.0" encoding="utf-8"?>
<sst xmlns="http://schemas.openxmlformats.org/spreadsheetml/2006/main" count="1453" uniqueCount="720">
  <si>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</si>
  <si>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</si>
  <si>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</si>
  <si>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</si>
  <si>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</si>
  <si>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</si>
  <si>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</si>
  <si>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</si>
  <si>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</si>
  <si>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</si>
  <si>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</si>
  <si>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</si>
  <si>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</si>
  <si>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</si>
  <si>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</si>
  <si>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</si>
  <si>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</si>
  <si>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</si>
  <si>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</si>
  <si>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</si>
  <si>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</si>
  <si>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</si>
  <si>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</si>
  <si>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</si>
  <si>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</si>
  <si>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</si>
  <si>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</si>
  <si>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</si>
  <si>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</si>
  <si>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</si>
  <si>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</si>
  <si>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</si>
  <si>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</si>
  <si>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CUENTA DÓLAR</t>
  </si>
  <si>
    <t>SUBSIDIO DE MATERNIDAD</t>
  </si>
  <si>
    <t>SUBTOTAL</t>
  </si>
  <si>
    <t>AGOSTO DEL 2024</t>
  </si>
  <si>
    <t>OFICINA CENTRAL</t>
  </si>
  <si>
    <t>BOCA CHICA</t>
  </si>
  <si>
    <t>AZUA</t>
  </si>
  <si>
    <t>BARAHONA</t>
  </si>
  <si>
    <t>MANZANILLO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</si>
  <si>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</si>
  <si>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</si>
  <si>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</si>
  <si>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</si>
  <si>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</si>
  <si>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</si>
  <si>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</si>
  <si>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</si>
  <si>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</si>
  <si>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</si>
  <si>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</si>
  <si>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</si>
  <si>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</si>
  <si>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</si>
  <si>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</si>
  <si>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</si>
  <si>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</si>
  <si>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</si>
  <si>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1.1.01.02.01.02.01</t>
  </si>
  <si>
    <t>SAN PEDRO</t>
  </si>
  <si>
    <t>FEBRERO 2026</t>
  </si>
  <si>
    <t>PRIMA NEGATIVA</t>
  </si>
  <si>
    <t>LUPERON</t>
  </si>
  <si>
    <t>CALDERA BANI</t>
  </si>
  <si>
    <t>040364-1</t>
  </si>
  <si>
    <t>23158770-6</t>
  </si>
  <si>
    <t>70010109-17</t>
  </si>
  <si>
    <t>7550234-6</t>
  </si>
  <si>
    <t>020350-1</t>
  </si>
  <si>
    <t>OF. CENTRAL</t>
  </si>
  <si>
    <t>020353-1</t>
  </si>
  <si>
    <t>10721097-6</t>
  </si>
  <si>
    <t>722493717-6</t>
  </si>
  <si>
    <t>722492973-6</t>
  </si>
  <si>
    <t>500352-6</t>
  </si>
  <si>
    <t>020621-5</t>
  </si>
  <si>
    <t>23158772-6</t>
  </si>
  <si>
    <t>723104268-6</t>
  </si>
  <si>
    <t>16231568-6</t>
  </si>
  <si>
    <t>3747688-8</t>
  </si>
  <si>
    <t>723105293-6</t>
  </si>
  <si>
    <t>510090594-20</t>
  </si>
  <si>
    <t>510090597-20</t>
  </si>
  <si>
    <t>703800799-6</t>
  </si>
  <si>
    <t>703800800-6</t>
  </si>
  <si>
    <t>020464-1</t>
  </si>
  <si>
    <t>040497-5</t>
  </si>
  <si>
    <t>030671-17</t>
  </si>
  <si>
    <t>070653-9</t>
  </si>
  <si>
    <t>30070656-9</t>
  </si>
  <si>
    <t>070777-1</t>
  </si>
  <si>
    <t>040780-1</t>
  </si>
  <si>
    <t>070783-1</t>
  </si>
  <si>
    <t>29420723-6</t>
  </si>
  <si>
    <t>050921-26</t>
  </si>
  <si>
    <t>050924-8</t>
  </si>
  <si>
    <t>009140-13</t>
  </si>
  <si>
    <t>723106775-6</t>
  </si>
  <si>
    <t>310020012-5</t>
  </si>
  <si>
    <t>030100-1</t>
  </si>
  <si>
    <t>030146-17</t>
  </si>
  <si>
    <t>030107-1</t>
  </si>
  <si>
    <t>799107-8</t>
  </si>
  <si>
    <t>296287-9</t>
  </si>
  <si>
    <t>020393-1</t>
  </si>
  <si>
    <t>020397-1</t>
  </si>
  <si>
    <t>060407-20</t>
  </si>
  <si>
    <t>723016271-6</t>
  </si>
  <si>
    <t>040017-8</t>
  </si>
  <si>
    <t>030082-8</t>
  </si>
  <si>
    <t>310060119-5</t>
  </si>
  <si>
    <t>030275-1</t>
  </si>
  <si>
    <t>030278-1</t>
  </si>
  <si>
    <t>070465-9</t>
  </si>
  <si>
    <t>070468-9</t>
  </si>
  <si>
    <t>070471-9</t>
  </si>
  <si>
    <t>30040153-26</t>
  </si>
  <si>
    <t>30040156-8</t>
  </si>
  <si>
    <t>723107944-6</t>
  </si>
  <si>
    <t>820040102-5</t>
  </si>
  <si>
    <t>8822560-10</t>
  </si>
  <si>
    <t>040368-1</t>
  </si>
  <si>
    <t>0009950-9</t>
  </si>
  <si>
    <t>723016904-6</t>
  </si>
  <si>
    <t>3945932-5</t>
  </si>
  <si>
    <t>3968867-5</t>
  </si>
  <si>
    <t>3981798-5</t>
  </si>
  <si>
    <t>4000091-5</t>
  </si>
  <si>
    <t>4015541-5</t>
  </si>
  <si>
    <t>4037256-5</t>
  </si>
  <si>
    <t>4050730-5</t>
  </si>
  <si>
    <t>4068813-5</t>
  </si>
  <si>
    <t>4086959-5</t>
  </si>
  <si>
    <t>4103470-5</t>
  </si>
  <si>
    <t>723017835-6</t>
  </si>
  <si>
    <t>040288-1</t>
  </si>
  <si>
    <t>040292-1</t>
  </si>
  <si>
    <t>310020272-5</t>
  </si>
  <si>
    <t>70030360-17</t>
  </si>
  <si>
    <t>9687867-6</t>
  </si>
  <si>
    <t>30070646-9</t>
  </si>
  <si>
    <t>040494-1</t>
  </si>
  <si>
    <t>20040497-1</t>
  </si>
  <si>
    <t>040500-1</t>
  </si>
  <si>
    <t>30010638-10</t>
  </si>
  <si>
    <t>61825401-10</t>
  </si>
  <si>
    <t>8941646-10</t>
  </si>
  <si>
    <t>1130030653-8</t>
  </si>
  <si>
    <t>30030656-26</t>
  </si>
  <si>
    <t>9565649-8</t>
  </si>
  <si>
    <t>3096048-1</t>
  </si>
  <si>
    <t>3150619-1</t>
  </si>
  <si>
    <t>3196919-1</t>
  </si>
  <si>
    <t>723106153-6</t>
  </si>
  <si>
    <t>23158820-6</t>
  </si>
  <si>
    <t>310020051-5</t>
  </si>
  <si>
    <t>310020054-5</t>
  </si>
  <si>
    <t>6440466-5</t>
  </si>
  <si>
    <t>6486933-5</t>
  </si>
  <si>
    <t>6534776-5</t>
  </si>
  <si>
    <t>6618095-5</t>
  </si>
  <si>
    <t>6654393-13</t>
  </si>
  <si>
    <t>20030337-1</t>
  </si>
  <si>
    <t>20030340-1</t>
  </si>
  <si>
    <t>30050305-8</t>
  </si>
  <si>
    <t>30050308-8</t>
  </si>
  <si>
    <t>50040326-10</t>
  </si>
  <si>
    <t>23158821-6</t>
  </si>
  <si>
    <t>723018849-6</t>
  </si>
  <si>
    <t>0082020009-1</t>
  </si>
  <si>
    <t>310060067-5</t>
  </si>
  <si>
    <t>70010084-17</t>
  </si>
  <si>
    <t>70010087-17</t>
  </si>
  <si>
    <t>030193-1</t>
  </si>
  <si>
    <t>030197-1</t>
  </si>
  <si>
    <t>50020389-10</t>
  </si>
  <si>
    <t>50020392-10</t>
  </si>
  <si>
    <t>50020395-10</t>
  </si>
  <si>
    <t>50020398-10</t>
  </si>
  <si>
    <t>310040053-5</t>
  </si>
  <si>
    <t>723018543-6</t>
  </si>
  <si>
    <t>20030238-1</t>
  </si>
  <si>
    <t>20030242-1</t>
  </si>
  <si>
    <t>71153969-10</t>
  </si>
  <si>
    <t>723106686-6</t>
  </si>
  <si>
    <t>310010051-5</t>
  </si>
  <si>
    <t>50050045-10</t>
  </si>
  <si>
    <t>70030085-17</t>
  </si>
  <si>
    <t>30040007-8</t>
  </si>
  <si>
    <t>75695732-10</t>
  </si>
  <si>
    <t>030163-1</t>
  </si>
  <si>
    <t>030166-1</t>
  </si>
  <si>
    <t>30030380-9</t>
  </si>
  <si>
    <t>30030383-9</t>
  </si>
  <si>
    <t>30030386-9</t>
  </si>
  <si>
    <t>30030389-9</t>
  </si>
  <si>
    <t>30030392-9</t>
  </si>
  <si>
    <t>30030395-9</t>
  </si>
  <si>
    <t>10060062-5</t>
  </si>
  <si>
    <t>723107025-6</t>
  </si>
  <si>
    <t>723107102-6</t>
  </si>
  <si>
    <t>0082030472-1</t>
  </si>
  <si>
    <t>30040319-8</t>
  </si>
  <si>
    <t>30030602-9</t>
  </si>
  <si>
    <t>70010731-17</t>
  </si>
  <si>
    <t>040270-1</t>
  </si>
  <si>
    <t>040275-1</t>
  </si>
  <si>
    <t>040278-1</t>
  </si>
  <si>
    <t>00418384-5</t>
  </si>
  <si>
    <t>30031076-8</t>
  </si>
  <si>
    <t>30031079-26</t>
  </si>
  <si>
    <t>734643263-6</t>
  </si>
  <si>
    <t>10060204-5</t>
  </si>
  <si>
    <t>0082030191-1</t>
  </si>
  <si>
    <t>040222-1</t>
  </si>
  <si>
    <t>040225-1</t>
  </si>
  <si>
    <t>30050341-8</t>
  </si>
  <si>
    <t>9298100-8</t>
  </si>
  <si>
    <t>510070097-20</t>
  </si>
  <si>
    <t>734643692-6</t>
  </si>
  <si>
    <t>10060159-5</t>
  </si>
  <si>
    <t>10060162-5</t>
  </si>
  <si>
    <t>3675837-5</t>
  </si>
  <si>
    <t>3688421-5</t>
  </si>
  <si>
    <t>3704751-5</t>
  </si>
  <si>
    <t>040255-1</t>
  </si>
  <si>
    <t>040258-1</t>
  </si>
  <si>
    <t>3943786-5</t>
  </si>
  <si>
    <t>3969664-5</t>
  </si>
  <si>
    <t>4008827-5</t>
  </si>
  <si>
    <t>4044013-5</t>
  </si>
  <si>
    <t>4063830-5</t>
  </si>
  <si>
    <t>4083570-5</t>
  </si>
  <si>
    <t>4121874-5</t>
  </si>
  <si>
    <t>30030199-8</t>
  </si>
  <si>
    <t>6138927-8</t>
  </si>
  <si>
    <t>734643427-6</t>
  </si>
  <si>
    <t>310060271-5</t>
  </si>
  <si>
    <t>310060274-5</t>
  </si>
  <si>
    <t>20040339-1</t>
  </si>
  <si>
    <t>20040342-1</t>
  </si>
  <si>
    <t>60040330-8</t>
  </si>
  <si>
    <t>0040333-5</t>
  </si>
  <si>
    <t>50050324-10</t>
  </si>
  <si>
    <t>50050327-10</t>
  </si>
  <si>
    <t>50050330-10</t>
  </si>
  <si>
    <t>30060428-8</t>
  </si>
  <si>
    <t>30907063-10</t>
  </si>
  <si>
    <t>734642084-6</t>
  </si>
  <si>
    <t>760040122-5</t>
  </si>
  <si>
    <t>6880725-10</t>
  </si>
  <si>
    <t>020225-1</t>
  </si>
  <si>
    <t>020228-1</t>
  </si>
  <si>
    <t>020231-1</t>
  </si>
  <si>
    <t>7322481-21</t>
  </si>
  <si>
    <t>37864502-5</t>
  </si>
  <si>
    <t>510090692-20</t>
  </si>
  <si>
    <t>23158822-6</t>
  </si>
  <si>
    <t>734566844-6</t>
  </si>
  <si>
    <t>0082030094-1</t>
  </si>
  <si>
    <t>0082030099-1</t>
  </si>
  <si>
    <t>10010398-5</t>
  </si>
  <si>
    <t>30050591-8</t>
  </si>
  <si>
    <t>10010401-5</t>
  </si>
  <si>
    <t>30050594-26</t>
  </si>
  <si>
    <t>7629643-6</t>
  </si>
  <si>
    <t>30030782-9</t>
  </si>
  <si>
    <t>30030785-9</t>
  </si>
  <si>
    <t>30030788-9</t>
  </si>
  <si>
    <t>30030791-9</t>
  </si>
  <si>
    <t>030333-1</t>
  </si>
  <si>
    <t>030336-1</t>
  </si>
  <si>
    <t>030339-1</t>
  </si>
  <si>
    <t>30031068-8</t>
  </si>
  <si>
    <t>30031072-26</t>
  </si>
  <si>
    <t>23158824-6</t>
  </si>
  <si>
    <t>70030141-17</t>
  </si>
  <si>
    <t>734565357-6</t>
  </si>
  <si>
    <t>310040120-5</t>
  </si>
  <si>
    <t>80020303-21</t>
  </si>
  <si>
    <t>80020306-21</t>
  </si>
  <si>
    <t>80020309-21</t>
  </si>
  <si>
    <t>030145-1</t>
  </si>
  <si>
    <t>030148-1</t>
  </si>
  <si>
    <t>956856-13</t>
  </si>
  <si>
    <t>1130010366-8</t>
  </si>
  <si>
    <t>734565415-6</t>
  </si>
  <si>
    <t>310010040-5</t>
  </si>
  <si>
    <t>040384-1</t>
  </si>
  <si>
    <t>040387-1</t>
  </si>
  <si>
    <t>300020079-12</t>
  </si>
  <si>
    <t>70010112-17</t>
  </si>
  <si>
    <t>030667-17</t>
  </si>
  <si>
    <t>030143-17</t>
  </si>
  <si>
    <t>70030700-17</t>
  </si>
  <si>
    <t>70030206-17</t>
  </si>
  <si>
    <t>70030335-17</t>
  </si>
  <si>
    <t>70030082-17</t>
  </si>
  <si>
    <t>70010737-17</t>
  </si>
  <si>
    <t>70030047-17</t>
  </si>
  <si>
    <t>10030700-17</t>
  </si>
  <si>
    <t>70010605-17</t>
  </si>
  <si>
    <t>70030138-17</t>
  </si>
  <si>
    <t>70010423-17</t>
  </si>
  <si>
    <t>510060596-20</t>
  </si>
  <si>
    <t>6124384-1</t>
  </si>
  <si>
    <t>5.5.02.01.01.01</t>
  </si>
  <si>
    <t>5015760-5</t>
  </si>
  <si>
    <t>10010131-5</t>
  </si>
  <si>
    <t>1130050597-8</t>
  </si>
  <si>
    <t>3070010602-17</t>
  </si>
  <si>
    <t>30020676-8</t>
  </si>
  <si>
    <t>30050403-8</t>
  </si>
  <si>
    <t xml:space="preserve"> SAN PEDRO</t>
  </si>
  <si>
    <t>734567493-6</t>
  </si>
  <si>
    <t>300020068-12</t>
  </si>
  <si>
    <t>LA ROMANA</t>
  </si>
  <si>
    <t>300020071-12</t>
  </si>
  <si>
    <t>30010155-8</t>
  </si>
  <si>
    <t>30010158-8</t>
  </si>
  <si>
    <t>8207470-5</t>
  </si>
  <si>
    <t>224115-5</t>
  </si>
  <si>
    <t>8236091-5</t>
  </si>
  <si>
    <t>8257486-5</t>
  </si>
  <si>
    <t>8273549-5</t>
  </si>
  <si>
    <t>020312-1</t>
  </si>
  <si>
    <t>020315-1</t>
  </si>
  <si>
    <t>020318-1</t>
  </si>
  <si>
    <t>8513359-21</t>
  </si>
  <si>
    <t>750714-21</t>
  </si>
  <si>
    <t>23158807-6</t>
  </si>
  <si>
    <t>734502639-6</t>
  </si>
  <si>
    <t>020037-1</t>
  </si>
  <si>
    <t>30010162-10</t>
  </si>
  <si>
    <t>10130033-1</t>
  </si>
  <si>
    <t>31120247-5</t>
  </si>
  <si>
    <t>5025147-10</t>
  </si>
  <si>
    <t>310120250-5</t>
  </si>
  <si>
    <t>310120253-5</t>
  </si>
  <si>
    <t>5052447-10</t>
  </si>
  <si>
    <t>310120256-5</t>
  </si>
  <si>
    <t>70010420-17</t>
  </si>
  <si>
    <t>030265-1</t>
  </si>
  <si>
    <t>030268-1</t>
  </si>
  <si>
    <t>030271-1</t>
  </si>
  <si>
    <t>400070556-9</t>
  </si>
  <si>
    <t>400070559-9</t>
  </si>
  <si>
    <t>400070562-9</t>
  </si>
  <si>
    <t>400070565-9</t>
  </si>
  <si>
    <t>400070568-9</t>
  </si>
  <si>
    <t>400130481-5</t>
  </si>
  <si>
    <t>400050411-9</t>
  </si>
  <si>
    <t>510060514-20</t>
  </si>
  <si>
    <t>28/2/5/2026</t>
  </si>
  <si>
    <t>734567563-6</t>
  </si>
  <si>
    <t>734565895-6</t>
  </si>
  <si>
    <t>DIRECCION NACIONAL DE CONTROL DE DROGAS</t>
  </si>
  <si>
    <t>DONACIONES</t>
  </si>
  <si>
    <t>LA CLAQUETA FS</t>
  </si>
  <si>
    <t>030102-3</t>
  </si>
  <si>
    <t>H. OCCIDENTAL</t>
  </si>
  <si>
    <t>040586-3</t>
  </si>
  <si>
    <t>040589-3</t>
  </si>
  <si>
    <t>749898-13</t>
  </si>
  <si>
    <t>030234-3</t>
  </si>
  <si>
    <t>20030211-3</t>
  </si>
  <si>
    <t>80010062-3</t>
  </si>
  <si>
    <t>80010303-3</t>
  </si>
  <si>
    <t>80010306-3</t>
  </si>
  <si>
    <t>80070056-3</t>
  </si>
  <si>
    <t>6416966-13</t>
  </si>
  <si>
    <t>20030110-3</t>
  </si>
  <si>
    <t>20020118-3</t>
  </si>
  <si>
    <t>40020018-13</t>
  </si>
  <si>
    <t>40020021-13</t>
  </si>
  <si>
    <t>40020024-13</t>
  </si>
  <si>
    <t>0574020028-13</t>
  </si>
  <si>
    <t>80030114-3</t>
  </si>
  <si>
    <t>98138262-10</t>
  </si>
  <si>
    <t>20040135-3</t>
  </si>
  <si>
    <t>20040138-3</t>
  </si>
  <si>
    <t>9113307-13</t>
  </si>
  <si>
    <t>20040187-3</t>
  </si>
  <si>
    <t>20040190-3</t>
  </si>
  <si>
    <t>20030198-3</t>
  </si>
  <si>
    <t>30070061-3</t>
  </si>
  <si>
    <t>20040490-3</t>
  </si>
  <si>
    <t>20040493-3</t>
  </si>
  <si>
    <t>00034112-13</t>
  </si>
  <si>
    <t>80070057-3</t>
  </si>
  <si>
    <t>30040047-3</t>
  </si>
  <si>
    <t>7423391-13</t>
  </si>
  <si>
    <t>0574040082-13</t>
  </si>
  <si>
    <t>40040085-13</t>
  </si>
  <si>
    <t>40040088-13</t>
  </si>
  <si>
    <t>ASIGNACION CUOTA DE PAGO CREDITO</t>
  </si>
  <si>
    <t xml:space="preserve">Numero </t>
  </si>
  <si>
    <t>Fecha</t>
  </si>
  <si>
    <t>Beneficiario</t>
  </si>
  <si>
    <t>Concepto</t>
  </si>
  <si>
    <t xml:space="preserve">Cuenta </t>
  </si>
  <si>
    <t>Monto</t>
  </si>
  <si>
    <t>5/13/2026</t>
  </si>
  <si>
    <t>5/19/2026</t>
  </si>
  <si>
    <t>5/20/2026</t>
  </si>
  <si>
    <t>5/28/2026</t>
  </si>
  <si>
    <t>5/29/2026</t>
  </si>
  <si>
    <t>REY MANUEL URBAEZ BAEZ</t>
  </si>
  <si>
    <t>JEURY JOSE MOLINA FELIPE</t>
  </si>
  <si>
    <t>ROMANITA MEDINA BERNAL</t>
  </si>
  <si>
    <t>ANYARLENE BERGES PEÑA</t>
  </si>
  <si>
    <t>MERCEDES NOEMI TORRES MENA</t>
  </si>
  <si>
    <t>YELITZA YANIBEL RODRIGUEZ PEREZ</t>
  </si>
  <si>
    <t>PASCUAL ANTONIO RAMIREZ MONTILLA</t>
  </si>
  <si>
    <t>DOMINGO ORACIO MORILLO ADAMES</t>
  </si>
  <si>
    <t>MARIA VICTORIA GARCES GUZMAN</t>
  </si>
  <si>
    <t>ERICSON VICENTE DE JESUS MIESES DEVERS</t>
  </si>
  <si>
    <t>SAMIL DANIEL CASTILLO VARGAS</t>
  </si>
  <si>
    <t>GREGORIO ANTONIO LANTIGUA CRUZ</t>
  </si>
  <si>
    <t>JULIO CESAR BALBUENA VARGAS</t>
  </si>
  <si>
    <t>FRANCISCO DE JESUS REYES ABREU</t>
  </si>
  <si>
    <t>SOLANDI SOLANO VEGA</t>
  </si>
  <si>
    <t>RICARDO ANTONIO CUSTODIO MADERA</t>
  </si>
  <si>
    <t>FRANCISCO MARIANO</t>
  </si>
  <si>
    <t>LUIS CANELO DOMINGUEZ</t>
  </si>
  <si>
    <t>RICARDO AUGUSTO PEREZ MARTINEZ</t>
  </si>
  <si>
    <t>JORGE LUIS RIVERA RODRIGUEZ</t>
  </si>
  <si>
    <t xml:space="preserve">EMILIANY YESEBELT PEÑA BRITO </t>
  </si>
  <si>
    <t>MARIA ALTAGRACIA CORDERO</t>
  </si>
  <si>
    <t>JEAN LUIS MIGUEL ORTEGA BONILLA</t>
  </si>
  <si>
    <t>SERAFINA VASQUEZ DE JORGE</t>
  </si>
  <si>
    <t>JUSTINE HALINA BATISTA CAYETANO</t>
  </si>
  <si>
    <t>NIKAURY MAYERLIN MARTE CASTILLO</t>
  </si>
  <si>
    <t>JEANNINE DIAZ VILLALONA</t>
  </si>
  <si>
    <t>LUIS DAVID LORENZO SANCHEZ</t>
  </si>
  <si>
    <t>LAURA ROSIBEL KELLY FRIAS</t>
  </si>
  <si>
    <t>JAIME RAMIREZ MATEO</t>
  </si>
  <si>
    <t>KARY ADNIRIS GARCIA BELTRAN</t>
  </si>
  <si>
    <t>KENNY JOSE DE LA CRUZ</t>
  </si>
  <si>
    <t>GISELLE COLLADO MARTE</t>
  </si>
  <si>
    <t>ELIZABETH NATASHIA UBRI ARAUJO</t>
  </si>
  <si>
    <t>MINIOSCA CUEVAS MATOS</t>
  </si>
  <si>
    <t>MANUEL SABA GUANTE MARTINEZ</t>
  </si>
  <si>
    <t>ALLENDE FRANCIS GUERRA MENDEZ</t>
  </si>
  <si>
    <t>LITSI GORGINA JOSE VALDEZ</t>
  </si>
  <si>
    <t>ANA IRIS MATEO ALMONTE</t>
  </si>
  <si>
    <t>LUZ KARINA SEPULVEDA MEDINA</t>
  </si>
  <si>
    <t>JOSE MIGUEL HERNARDEZ LOPEZ</t>
  </si>
  <si>
    <t>CADIZ OSIRIS FRIAS BENZANT</t>
  </si>
  <si>
    <t>BRENDA ESTEL GARCIA GONZALEZ</t>
  </si>
  <si>
    <t>XAVIER ANTONIO DE LA CRUZ PINEDA</t>
  </si>
  <si>
    <t>JULIO CESAR ESPINAL</t>
  </si>
  <si>
    <t>RUBEN FRANCISCO MANZANILLO</t>
  </si>
  <si>
    <t>JAHAZIEL VICENTE HERNANDEZ</t>
  </si>
  <si>
    <t>MARIA TERESA JAVIER ORTEGA</t>
  </si>
  <si>
    <t>FRANCISCO GABRIEL ALCANTARA GARCIA</t>
  </si>
  <si>
    <t>MAIRA MARILIN RINCON PACHECO</t>
  </si>
  <si>
    <t>HARIF MARINO FRIAS RODRIGUEZ</t>
  </si>
  <si>
    <t>PAGO INCENTIVO</t>
  </si>
  <si>
    <t>NOMINA</t>
  </si>
  <si>
    <t>FRANCISCO ALEXANDER BRITO GARCIA</t>
  </si>
  <si>
    <t>ADRIAN LEYBA RAMIREZ</t>
  </si>
  <si>
    <t>LUZ SILVIA PAYANO PAREDES</t>
  </si>
  <si>
    <t>LUIS JOSE SEPULVEDA LANTIGUA</t>
  </si>
  <si>
    <t>RUTH MARLENY CARABALLO MOTA DE CUSTODIO</t>
  </si>
  <si>
    <t>LUIS RAFAEL DIAZ DE LA CRUZ</t>
  </si>
  <si>
    <t>RAFAEL ASENCIO</t>
  </si>
  <si>
    <t>MIGUEL ANGEL MATOS CUEVAS</t>
  </si>
  <si>
    <t>DOMINGO ANTONIO CABRERA POLANCO</t>
  </si>
  <si>
    <t>BAYOHANNY DE LOS SANTOS PEREZ</t>
  </si>
  <si>
    <t>MELVIN VIBERTO OGANDO BALLENILLA</t>
  </si>
  <si>
    <t>SANTA GARCIA PERALTA</t>
  </si>
  <si>
    <t>ENYERSON DEL ROSARIO BERROA</t>
  </si>
  <si>
    <t>MARIA NAZARET GARCIA</t>
  </si>
  <si>
    <t>FRANKELIS CUEVAS MATOS</t>
  </si>
  <si>
    <t>CAROLINA MALLERLIN MERCADO DE CABRERA</t>
  </si>
  <si>
    <t>YULY JOSEFINA DE LA CRUZ RAMIREZ</t>
  </si>
  <si>
    <t>YENFRI ERODY GARCIA MERCEDES</t>
  </si>
  <si>
    <t>JOSE ENERIO ARIAS TAMAREZ</t>
  </si>
  <si>
    <t>BETSY SANTIAGO RAMIREZ</t>
  </si>
  <si>
    <t>VICTOR MANUEL DISLA SANCHEZ</t>
  </si>
  <si>
    <t>MIGUEL AMAURIS LORA UCETA</t>
  </si>
  <si>
    <t>YANIBELL RINCON MATEO</t>
  </si>
  <si>
    <t>TONY ALFREDO ALCANTARA FELIZ</t>
  </si>
  <si>
    <t>ELISA YAMILET PEREZ SEGURA</t>
  </si>
  <si>
    <t>WILFREDO ABEL GUERRERO BALDERA</t>
  </si>
  <si>
    <t>ROSYMER JACQUELINE ARISTY JOA</t>
  </si>
  <si>
    <t>NATHANAEL GOMEZ AQUINO</t>
  </si>
  <si>
    <t>LUISA MASSIEL LOPEZ GUZMAN</t>
  </si>
  <si>
    <t>YONARY GERONIMO</t>
  </si>
  <si>
    <t>CARMELO DE LA ROSA</t>
  </si>
  <si>
    <t>JEAN CARLOS OGANDO SOSA</t>
  </si>
  <si>
    <t>GEURY MANUEL PARRA ENCARNACION</t>
  </si>
  <si>
    <t>MARTIN PAULINO DE JESUS</t>
  </si>
  <si>
    <t>RUBEN DARIO DE LOS SANTOS AMADOR</t>
  </si>
  <si>
    <t>*** ANULADO ***</t>
  </si>
  <si>
    <t>LUIS ROSENDO AGÜERO TAMAREZ</t>
  </si>
  <si>
    <t>MERIDANIA GOMEZ GARCIA</t>
  </si>
  <si>
    <t>PEDRO ANTONIO GONZALEZ</t>
  </si>
  <si>
    <t>JOSE ALBERTO CASTRO RIVERA</t>
  </si>
  <si>
    <t>PABLO ADAMES</t>
  </si>
  <si>
    <t>JUAN CARLOS FELIZ MONTERO</t>
  </si>
  <si>
    <t>OLIVER ANTONIO PIMENTEL UREÑA</t>
  </si>
  <si>
    <t>FRANCISCO DEL ROSARIO GIL</t>
  </si>
  <si>
    <t xml:space="preserve">QUESIA DALET MOTA MEJIA </t>
  </si>
  <si>
    <t>RAMON ANTONIO GILS LUIS</t>
  </si>
  <si>
    <t>YGNACIO ALEXANDER ZORRILLA DENNIS</t>
  </si>
  <si>
    <t>267414</t>
  </si>
  <si>
    <t>5/1/2026</t>
  </si>
  <si>
    <t/>
  </si>
  <si>
    <t>PRESTACIONES LABORALES</t>
  </si>
  <si>
    <t>267415</t>
  </si>
  <si>
    <t>267416</t>
  </si>
  <si>
    <t>REPOSICION DE CAJA CHICA</t>
  </si>
  <si>
    <t>267417</t>
  </si>
  <si>
    <t>DIETA CONSEJO ADM.</t>
  </si>
  <si>
    <t>267418</t>
  </si>
  <si>
    <t>ASISTENCIA ECONOMICA</t>
  </si>
  <si>
    <t>267419</t>
  </si>
  <si>
    <t>267420</t>
  </si>
  <si>
    <t>5/5/2026</t>
  </si>
  <si>
    <t>267421</t>
  </si>
  <si>
    <t>267422</t>
  </si>
  <si>
    <t>267423</t>
  </si>
  <si>
    <t>267424</t>
  </si>
  <si>
    <t>267425</t>
  </si>
  <si>
    <t>267426</t>
  </si>
  <si>
    <t>267427</t>
  </si>
  <si>
    <t>267428</t>
  </si>
  <si>
    <t>267429</t>
  </si>
  <si>
    <t>267430</t>
  </si>
  <si>
    <t>267431</t>
  </si>
  <si>
    <t>267432</t>
  </si>
  <si>
    <t>267433</t>
  </si>
  <si>
    <t>267434</t>
  </si>
  <si>
    <t>267435</t>
  </si>
  <si>
    <t>267436</t>
  </si>
  <si>
    <t>267437</t>
  </si>
  <si>
    <t>267438</t>
  </si>
  <si>
    <t>267439</t>
  </si>
  <si>
    <t>267440</t>
  </si>
  <si>
    <t>267441</t>
  </si>
  <si>
    <t>267442</t>
  </si>
  <si>
    <t>267443</t>
  </si>
  <si>
    <t>267444</t>
  </si>
  <si>
    <t>267445</t>
  </si>
  <si>
    <t>267446</t>
  </si>
  <si>
    <t>267447</t>
  </si>
  <si>
    <t>267448</t>
  </si>
  <si>
    <t>267449</t>
  </si>
  <si>
    <t>267450</t>
  </si>
  <si>
    <t>267451</t>
  </si>
  <si>
    <t>267452</t>
  </si>
  <si>
    <t>267453</t>
  </si>
  <si>
    <t>267454</t>
  </si>
  <si>
    <t>267455</t>
  </si>
  <si>
    <t>267456</t>
  </si>
  <si>
    <t>267457</t>
  </si>
  <si>
    <t>267458</t>
  </si>
  <si>
    <t>267459</t>
  </si>
  <si>
    <t>267460</t>
  </si>
  <si>
    <t>267461</t>
  </si>
  <si>
    <t>267462</t>
  </si>
  <si>
    <t>267463</t>
  </si>
  <si>
    <t>267464</t>
  </si>
  <si>
    <t>267465</t>
  </si>
  <si>
    <t>267466</t>
  </si>
  <si>
    <t>267467</t>
  </si>
  <si>
    <t>267468</t>
  </si>
  <si>
    <t>267469</t>
  </si>
  <si>
    <t>267470</t>
  </si>
  <si>
    <t>267471</t>
  </si>
  <si>
    <t>267472</t>
  </si>
  <si>
    <t>267473</t>
  </si>
  <si>
    <t>267474</t>
  </si>
  <si>
    <t>267475</t>
  </si>
  <si>
    <t>267476</t>
  </si>
  <si>
    <t>267477</t>
  </si>
  <si>
    <t>267478</t>
  </si>
  <si>
    <t>267479</t>
  </si>
  <si>
    <t>267480</t>
  </si>
  <si>
    <t>267481</t>
  </si>
  <si>
    <t>267482</t>
  </si>
  <si>
    <t>267483</t>
  </si>
  <si>
    <t>267484</t>
  </si>
  <si>
    <t>267485</t>
  </si>
  <si>
    <t>267486</t>
  </si>
  <si>
    <t>267487</t>
  </si>
  <si>
    <t>267488</t>
  </si>
  <si>
    <t>267489</t>
  </si>
  <si>
    <t>267490</t>
  </si>
  <si>
    <t>267491</t>
  </si>
  <si>
    <t>267492</t>
  </si>
  <si>
    <t>267493</t>
  </si>
  <si>
    <t>267494</t>
  </si>
  <si>
    <t>267495</t>
  </si>
  <si>
    <t>267496</t>
  </si>
  <si>
    <t>267497</t>
  </si>
  <si>
    <t>267498</t>
  </si>
  <si>
    <t>267499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</si>
  <si>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</si>
  <si>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</si>
  <si>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</si>
  <si>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</si>
  <si>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</si>
  <si>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</si>
  <si>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</si>
  <si>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</si>
  <si>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</si>
  <si>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</si>
  <si>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267510</t>
  </si>
  <si>
    <t>267511</t>
  </si>
  <si>
    <t>267512</t>
  </si>
  <si>
    <t>267513</t>
  </si>
  <si>
    <t>267514</t>
  </si>
  <si>
    <t>267515</t>
  </si>
  <si>
    <t>267516</t>
  </si>
  <si>
    <t>267517</t>
  </si>
  <si>
    <t>267518</t>
  </si>
  <si>
    <t>TOTAL DE CHEQUES: 105</t>
  </si>
  <si>
    <t>5655 830,69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</si>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</sst>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#\ ##0.00"/>
    <numFmt numFmtId="170" formatCode="_(* #,##0_);_(* \(#,##0\);_(* &quot;-&quot;??_);_(@_)"/>
    <numFmt numFmtId="171" formatCode="_(* #,##0.0_);_(* \(#,##0.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1" fillId="5" borderId="0">
      <alignment horizontal="left" vertical="top"/>
    </xf>
    <xf numFmtId="0" fontId="31" fillId="5" borderId="0">
      <alignment horizontal="left" vertical="top"/>
    </xf>
    <xf numFmtId="0" fontId="35" fillId="5" borderId="0">
      <alignment horizontal="left" vertical="top"/>
    </xf>
    <xf numFmtId="0" fontId="37" fillId="5" borderId="0">
      <alignment horizontal="left" vertical="top"/>
    </xf>
    <xf numFmtId="0" fontId="37" fillId="5" borderId="0">
      <alignment horizontal="right" vertical="top"/>
    </xf>
    <xf numFmtId="0" fontId="39" fillId="5" borderId="0">
      <alignment horizontal="left" vertical="top"/>
    </xf>
    <xf numFmtId="0" fontId="40" fillId="5" borderId="0">
      <alignment horizontal="righ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41" fillId="5" borderId="0">
      <alignment horizontal="center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2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1" fillId="5" borderId="0">
      <alignment horizontal="left" vertical="top"/>
    </xf>
    <xf numFmtId="0" fontId="33" fillId="5" borderId="0">
      <alignment horizontal="left" vertical="top"/>
    </xf>
    <xf numFmtId="0" fontId="34" fillId="6" borderId="0">
      <alignment horizontal="left" vertical="top"/>
    </xf>
    <xf numFmtId="0" fontId="35" fillId="5" borderId="0">
      <alignment horizontal="center" vertical="top"/>
    </xf>
    <xf numFmtId="0" fontId="36" fillId="5" borderId="0">
      <alignment horizontal="center" vertical="top"/>
    </xf>
    <xf numFmtId="0" fontId="37" fillId="5" borderId="0">
      <alignment horizontal="right" vertical="top"/>
    </xf>
    <xf numFmtId="0" fontId="38" fillId="5" borderId="0">
      <alignment horizontal="left" vertical="top"/>
    </xf>
    <xf numFmtId="0" fontId="1" fillId="0" borderId="0"/>
  </cellStyleXfs>
  <cellXfs count="356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43" fontId="14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39" fontId="19" fillId="2" borderId="3" xfId="0" applyNumberFormat="1" applyFont="1" applyFill="1" applyBorder="1"/>
    <xf numFmtId="43" fontId="19" fillId="2" borderId="3" xfId="1" applyFont="1" applyFill="1" applyBorder="1"/>
    <xf numFmtId="39" fontId="14" fillId="2" borderId="0" xfId="0" applyNumberFormat="1" applyFont="1" applyFill="1"/>
    <xf numFmtId="43" fontId="18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9" fillId="2" borderId="11" xfId="1" applyFont="1" applyFill="1" applyBorder="1" applyAlignment="1">
      <alignment horizontal="center" vertical="center" wrapText="1"/>
    </xf>
    <xf numFmtId="39" fontId="19" fillId="2" borderId="0" xfId="0" applyNumberFormat="1" applyFont="1" applyFill="1"/>
    <xf numFmtId="43" fontId="19" fillId="2" borderId="0" xfId="1" applyFont="1" applyFill="1" applyBorder="1"/>
    <xf numFmtId="43" fontId="0" fillId="0" borderId="0" xfId="0" applyNumberFormat="1"/>
    <xf numFmtId="14" fontId="17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5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5" fillId="2" borderId="0" xfId="0" applyNumberFormat="1" applyFont="1" applyFill="1"/>
    <xf numFmtId="0" fontId="3" fillId="0" borderId="0" xfId="0" applyFont="1" applyAlignment="1">
      <alignment horizontal="center"/>
    </xf>
    <xf numFmtId="0" fontId="26" fillId="0" borderId="0" xfId="0" applyFont="1"/>
    <xf numFmtId="43" fontId="25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9" fontId="27" fillId="2" borderId="0" xfId="1" applyNumberFormat="1" applyFont="1" applyFill="1" applyBorder="1" applyAlignment="1"/>
    <xf numFmtId="0" fontId="28" fillId="2" borderId="0" xfId="0" applyFont="1" applyFill="1" applyAlignment="1">
      <alignment vertical="center"/>
    </xf>
    <xf numFmtId="43" fontId="24" fillId="2" borderId="0" xfId="1" applyFont="1" applyFill="1" applyAlignment="1">
      <alignment vertical="center"/>
    </xf>
    <xf numFmtId="43" fontId="29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7" fillId="2" borderId="0" xfId="0" applyFont="1" applyFill="1"/>
    <xf numFmtId="49" fontId="27" fillId="2" borderId="10" xfId="0" applyNumberFormat="1" applyFon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2" fillId="0" borderId="0" xfId="0" applyFont="1"/>
    <xf numFmtId="0" fontId="28" fillId="2" borderId="0" xfId="0" applyFont="1" applyFill="1" applyAlignment="1">
      <alignment horizontal="center"/>
    </xf>
    <xf numFmtId="0" fontId="28" fillId="2" borderId="0" xfId="0" applyFont="1" applyFill="1"/>
    <xf numFmtId="43" fontId="27" fillId="2" borderId="0" xfId="1" applyFont="1" applyFill="1" applyBorder="1" applyAlignment="1">
      <alignment horizontal="right" vertical="center" wrapText="1"/>
    </xf>
    <xf numFmtId="43" fontId="29" fillId="0" borderId="12" xfId="0" applyNumberFormat="1" applyFont="1" applyBorder="1"/>
    <xf numFmtId="49" fontId="28" fillId="2" borderId="0" xfId="0" applyNumberFormat="1" applyFont="1" applyFill="1" applyAlignment="1">
      <alignment horizontal="center"/>
    </xf>
    <xf numFmtId="43" fontId="28" fillId="2" borderId="0" xfId="1" applyFont="1" applyFill="1"/>
    <xf numFmtId="43" fontId="27" fillId="2" borderId="0" xfId="1" applyFont="1" applyFill="1" applyBorder="1" applyAlignment="1">
      <alignment horizontal="right"/>
    </xf>
    <xf numFmtId="43" fontId="27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5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5" fillId="2" borderId="0" xfId="1" applyNumberFormat="1" applyFont="1" applyFill="1" applyBorder="1" applyAlignment="1">
      <alignment horizontal="center" wrapText="1"/>
    </xf>
    <xf numFmtId="43" fontId="46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7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43" fontId="23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9" fillId="0" borderId="12" xfId="0" applyNumberFormat="1" applyFont="1" applyBorder="1"/>
    <xf numFmtId="43" fontId="27" fillId="2" borderId="12" xfId="1" applyFont="1" applyFill="1" applyBorder="1"/>
    <xf numFmtId="4" fontId="27" fillId="7" borderId="12" xfId="0" applyNumberFormat="1" applyFont="1" applyFill="1" applyBorder="1"/>
    <xf numFmtId="0" fontId="27" fillId="2" borderId="6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43" fontId="27" fillId="2" borderId="18" xfId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43" fontId="27" fillId="2" borderId="17" xfId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3" fontId="27" fillId="2" borderId="6" xfId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3" fontId="27" fillId="0" borderId="18" xfId="1" applyFont="1" applyFill="1" applyBorder="1" applyAlignment="1">
      <alignment horizontal="center" vertical="center" wrapText="1"/>
    </xf>
    <xf numFmtId="0" fontId="48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3" fontId="20" fillId="0" borderId="17" xfId="1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43" fontId="51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20" fillId="0" borderId="0" xfId="0" applyNumberFormat="1" applyFont="1"/>
    <xf numFmtId="0" fontId="19" fillId="2" borderId="3" xfId="0" applyFont="1" applyFill="1" applyBorder="1" applyAlignment="1">
      <alignment horizontal="right"/>
    </xf>
    <xf numFmtId="43" fontId="19" fillId="2" borderId="3" xfId="1" applyFont="1" applyFill="1" applyBorder="1" applyAlignment="1">
      <alignment horizontal="righ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23" xfId="1" applyFont="1" applyBorder="1" applyAlignment="1">
      <alignment horizontal="center" vertical="center"/>
    </xf>
    <xf numFmtId="43" fontId="20" fillId="0" borderId="24" xfId="1" applyFont="1" applyBorder="1" applyAlignment="1">
      <alignment horizontal="center" vertical="center"/>
    </xf>
    <xf numFmtId="0" fontId="51" fillId="0" borderId="25" xfId="0" applyFont="1" applyBorder="1" applyAlignment="1">
      <alignment horizontal="center"/>
    </xf>
    <xf numFmtId="0" fontId="51" fillId="0" borderId="21" xfId="0" applyFont="1" applyBorder="1" applyAlignment="1">
      <alignment horizontal="left"/>
    </xf>
    <xf numFmtId="0" fontId="51" fillId="0" borderId="26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51" fillId="0" borderId="3" xfId="0" applyFont="1" applyBorder="1" applyAlignment="1">
      <alignment horizontal="center"/>
    </xf>
    <xf numFmtId="14" fontId="51" fillId="0" borderId="3" xfId="0" applyNumberFormat="1" applyFont="1" applyBorder="1" applyAlignment="1">
      <alignment horizontal="center"/>
    </xf>
    <xf numFmtId="43" fontId="51" fillId="2" borderId="1" xfId="5" applyFont="1" applyFill="1" applyBorder="1" applyAlignment="1">
      <alignment horizontal="center"/>
    </xf>
    <xf numFmtId="43" fontId="51" fillId="0" borderId="23" xfId="5" applyFont="1" applyBorder="1" applyAlignment="1">
      <alignment horizontal="center"/>
    </xf>
    <xf numFmtId="43" fontId="2" fillId="0" borderId="3" xfId="5" applyFont="1" applyFill="1" applyBorder="1" applyAlignment="1">
      <alignment horizontal="right"/>
    </xf>
    <xf numFmtId="43" fontId="44" fillId="0" borderId="1" xfId="5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20" fillId="0" borderId="0" xfId="0" applyFont="1"/>
    <xf numFmtId="43" fontId="16" fillId="2" borderId="31" xfId="1" applyFont="1" applyFill="1" applyBorder="1" applyAlignment="1">
      <alignment horizontal="center"/>
    </xf>
    <xf numFmtId="43" fontId="18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2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2" fillId="0" borderId="3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43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8" fillId="2" borderId="11" xfId="1" applyFont="1" applyFill="1" applyBorder="1" applyAlignment="1">
      <alignment horizontal="center" vertical="center" wrapText="1"/>
    </xf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3" fillId="5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43" fontId="44" fillId="0" borderId="1" xfId="5" applyFont="1" applyFill="1" applyBorder="1" applyAlignment="1">
      <alignment horizontal="right"/>
    </xf>
    <xf numFmtId="0" fontId="54" fillId="0" borderId="1" xfId="0" applyFont="1" applyBorder="1" applyAlignment="1">
      <alignment horizontal="center"/>
    </xf>
    <xf numFmtId="165" fontId="44" fillId="0" borderId="1" xfId="0" applyNumberFormat="1" applyFont="1" applyBorder="1" applyAlignment="1">
      <alignment horizontal="left"/>
    </xf>
    <xf numFmtId="49" fontId="44" fillId="0" borderId="1" xfId="0" applyNumberFormat="1" applyFont="1" applyBorder="1" applyAlignment="1">
      <alignment horizontal="center"/>
    </xf>
    <xf numFmtId="165" fontId="44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43" fontId="6" fillId="0" borderId="1" xfId="5" applyFont="1" applyFill="1" applyBorder="1" applyAlignment="1">
      <alignment horizontal="center" wrapText="1"/>
    </xf>
    <xf numFmtId="0" fontId="27" fillId="2" borderId="33" xfId="0" applyFont="1" applyFill="1" applyBorder="1" applyAlignment="1">
      <alignment horizontal="center" vertical="center" wrapText="1"/>
    </xf>
    <xf numFmtId="49" fontId="27" fillId="2" borderId="13" xfId="0" applyNumberFormat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43" fontId="27" fillId="2" borderId="34" xfId="1" applyFont="1" applyFill="1" applyBorder="1" applyAlignment="1">
      <alignment horizontal="center" vertical="center" wrapText="1"/>
    </xf>
    <xf numFmtId="43" fontId="2" fillId="2" borderId="1" xfId="5" applyFont="1" applyFill="1" applyBorder="1" applyAlignment="1"/>
    <xf numFmtId="43" fontId="2" fillId="0" borderId="21" xfId="5" applyFont="1" applyFill="1" applyBorder="1" applyAlignment="1">
      <alignment horizontal="right"/>
    </xf>
    <xf numFmtId="2" fontId="7" fillId="0" borderId="23" xfId="0" applyNumberFormat="1" applyFont="1" applyBorder="1"/>
    <xf numFmtId="16" fontId="2" fillId="0" borderId="1" xfId="0" applyNumberFormat="1" applyFont="1" applyBorder="1" applyAlignment="1">
      <alignment horizontal="center"/>
    </xf>
    <xf numFmtId="43" fontId="2" fillId="0" borderId="1" xfId="5" applyFont="1" applyBorder="1"/>
    <xf numFmtId="16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5" applyFont="1" applyFill="1" applyBorder="1" applyAlignment="1">
      <alignment vertical="center"/>
    </xf>
    <xf numFmtId="14" fontId="2" fillId="2" borderId="35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43" fontId="2" fillId="0" borderId="37" xfId="5" applyFont="1" applyBorder="1" applyAlignment="1">
      <alignment horizontal="center" wrapText="1"/>
    </xf>
    <xf numFmtId="14" fontId="2" fillId="2" borderId="38" xfId="0" applyNumberFormat="1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wrapText="1"/>
    </xf>
    <xf numFmtId="43" fontId="2" fillId="0" borderId="40" xfId="5" applyFont="1" applyBorder="1" applyAlignment="1">
      <alignment horizontal="center" wrapText="1"/>
    </xf>
    <xf numFmtId="43" fontId="20" fillId="2" borderId="11" xfId="1" applyFont="1" applyFill="1" applyBorder="1" applyAlignment="1">
      <alignment horizontal="center" vertical="center" wrapText="1"/>
    </xf>
    <xf numFmtId="0" fontId="15" fillId="4" borderId="1" xfId="0" applyFont="1" applyFill="1" applyBorder="1"/>
    <xf numFmtId="16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49" fillId="0" borderId="4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55" fillId="7" borderId="1" xfId="0" applyFont="1" applyFill="1" applyBorder="1" applyAlignment="1">
      <alignment horizontal="right" vertical="top" wrapText="1"/>
    </xf>
    <xf numFmtId="14" fontId="19" fillId="2" borderId="0" xfId="0" applyNumberFormat="1" applyFont="1" applyFill="1" applyAlignment="1">
      <alignment horizontal="right"/>
    </xf>
    <xf numFmtId="14" fontId="19" fillId="2" borderId="0" xfId="0" applyNumberFormat="1" applyFont="1" applyFill="1" applyAlignment="1">
      <alignment horizontal="center"/>
    </xf>
    <xf numFmtId="14" fontId="19" fillId="2" borderId="15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3" borderId="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14" fontId="20" fillId="2" borderId="0" xfId="0" applyNumberFormat="1" applyFont="1" applyFill="1" applyAlignment="1">
      <alignment horizontal="right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43" fontId="29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0" fontId="29" fillId="8" borderId="9" xfId="0" applyFont="1" applyFill="1" applyBorder="1" applyAlignment="1">
      <alignment horizontal="center"/>
    </xf>
    <xf numFmtId="0" fontId="29" fillId="8" borderId="8" xfId="0" applyFont="1" applyFill="1" applyBorder="1" applyAlignment="1">
      <alignment horizontal="center"/>
    </xf>
    <xf numFmtId="43" fontId="29" fillId="8" borderId="8" xfId="0" applyNumberFormat="1" applyFont="1" applyFill="1" applyBorder="1" applyAlignment="1">
      <alignment horizontal="left"/>
    </xf>
    <xf numFmtId="43" fontId="29" fillId="8" borderId="7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right"/>
    </xf>
    <xf numFmtId="43" fontId="2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43" fillId="2" borderId="16" xfId="0" applyFont="1" applyFill="1" applyBorder="1" applyAlignment="1">
      <alignment horizontal="right"/>
    </xf>
    <xf numFmtId="0" fontId="27" fillId="2" borderId="15" xfId="0" applyFont="1" applyFill="1" applyBorder="1" applyAlignment="1">
      <alignment horizontal="center"/>
    </xf>
    <xf numFmtId="43" fontId="27" fillId="2" borderId="16" xfId="1" applyFont="1" applyFill="1" applyBorder="1" applyAlignment="1">
      <alignment horizontal="right"/>
    </xf>
    <xf numFmtId="0" fontId="50" fillId="2" borderId="0" xfId="0" applyFont="1" applyFill="1" applyAlignment="1">
      <alignment horizont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43" fontId="29" fillId="2" borderId="15" xfId="1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18" fillId="2" borderId="0" xfId="0" applyNumberFormat="1" applyFont="1" applyFill="1" applyAlignment="1">
      <alignment horizontal="right"/>
    </xf>
    <xf numFmtId="39" fontId="51" fillId="0" borderId="2" xfId="5" applyNumberFormat="1" applyFont="1" applyBorder="1" applyAlignment="1">
      <alignment horizontal="right"/>
    </xf>
    <xf numFmtId="39" fontId="51" fillId="0" borderId="3" xfId="5" applyNumberFormat="1" applyFont="1" applyBorder="1" applyAlignment="1">
      <alignment horizontal="right"/>
    </xf>
    <xf numFmtId="39" fontId="51" fillId="0" borderId="27" xfId="5" applyNumberFormat="1" applyFont="1" applyBorder="1" applyAlignment="1">
      <alignment horizontal="right" vertical="top"/>
    </xf>
    <xf numFmtId="39" fontId="51" fillId="0" borderId="28" xfId="5" applyNumberFormat="1" applyFont="1" applyBorder="1" applyAlignment="1">
      <alignment horizontal="right" vertical="top"/>
    </xf>
    <xf numFmtId="0" fontId="56" fillId="0" borderId="0" xfId="0" applyFont="1"/>
    <xf numFmtId="170" fontId="48" fillId="0" borderId="0" xfId="0" applyNumberFormat="1" applyFont="1"/>
    <xf numFmtId="0" fontId="48" fillId="0" borderId="0" xfId="0" applyFont="1" applyAlignment="1">
      <alignment horizontal="center" readingOrder="1"/>
    </xf>
    <xf numFmtId="0" fontId="48" fillId="0" borderId="0" xfId="0" applyFont="1" applyAlignment="1">
      <alignment wrapText="1"/>
    </xf>
    <xf numFmtId="0" fontId="16" fillId="0" borderId="0" xfId="0" applyFont="1"/>
    <xf numFmtId="170" fontId="57" fillId="0" borderId="0" xfId="0" applyNumberFormat="1" applyFont="1"/>
    <xf numFmtId="0" fontId="48" fillId="0" borderId="41" xfId="0" applyFont="1" applyBorder="1" applyAlignment="1">
      <alignment vertical="center" wrapText="1"/>
    </xf>
    <xf numFmtId="43" fontId="48" fillId="0" borderId="0" xfId="0" applyNumberFormat="1" applyFont="1"/>
    <xf numFmtId="43" fontId="48" fillId="0" borderId="0" xfId="0" applyNumberFormat="1" applyFont="1" applyAlignment="1">
      <alignment horizontal="center" readingOrder="1"/>
    </xf>
    <xf numFmtId="0" fontId="49" fillId="0" borderId="41" xfId="0" applyFont="1" applyBorder="1" applyAlignment="1">
      <alignment wrapText="1"/>
    </xf>
    <xf numFmtId="170" fontId="56" fillId="0" borderId="0" xfId="0" applyNumberFormat="1" applyFont="1"/>
    <xf numFmtId="43" fontId="48" fillId="0" borderId="0" xfId="1" applyFont="1"/>
    <xf numFmtId="170" fontId="0" fillId="0" borderId="0" xfId="0" applyNumberFormat="1"/>
    <xf numFmtId="170" fontId="58" fillId="9" borderId="0" xfId="1" applyNumberFormat="1" applyFont="1" applyFill="1" applyBorder="1" applyAlignment="1">
      <alignment horizontal="center" readingOrder="1"/>
    </xf>
    <xf numFmtId="170" fontId="58" fillId="9" borderId="42" xfId="1" applyNumberFormat="1" applyFont="1" applyFill="1" applyBorder="1" applyAlignment="1">
      <alignment horizontal="center" readingOrder="1"/>
    </xf>
    <xf numFmtId="0" fontId="51" fillId="9" borderId="42" xfId="0" applyFont="1" applyFill="1" applyBorder="1" applyAlignment="1">
      <alignment vertical="center" wrapText="1"/>
    </xf>
    <xf numFmtId="170" fontId="48" fillId="0" borderId="0" xfId="1" applyNumberFormat="1" applyFont="1"/>
    <xf numFmtId="170" fontId="48" fillId="0" borderId="0" xfId="1" applyNumberFormat="1" applyFont="1" applyAlignment="1">
      <alignment horizontal="center" readingOrder="1"/>
    </xf>
    <xf numFmtId="0" fontId="48" fillId="0" borderId="0" xfId="0" applyFont="1" applyAlignment="1">
      <alignment horizontal="left" wrapText="1"/>
    </xf>
    <xf numFmtId="170" fontId="49" fillId="0" borderId="0" xfId="1" applyNumberFormat="1" applyFont="1" applyAlignment="1">
      <alignment horizontal="center" readingOrder="1"/>
    </xf>
    <xf numFmtId="0" fontId="49" fillId="0" borderId="0" xfId="0" applyFont="1" applyAlignment="1">
      <alignment horizontal="left" wrapText="1"/>
    </xf>
    <xf numFmtId="170" fontId="48" fillId="0" borderId="0" xfId="1" applyNumberFormat="1" applyFont="1" applyBorder="1"/>
    <xf numFmtId="170" fontId="48" fillId="0" borderId="0" xfId="1" applyNumberFormat="1" applyFont="1" applyBorder="1" applyAlignment="1">
      <alignment horizontal="center" readingOrder="1"/>
    </xf>
    <xf numFmtId="170" fontId="49" fillId="0" borderId="0" xfId="1" applyNumberFormat="1" applyFont="1" applyBorder="1"/>
    <xf numFmtId="170" fontId="49" fillId="0" borderId="0" xfId="1" applyNumberFormat="1" applyFont="1" applyBorder="1" applyAlignment="1">
      <alignment horizontal="center" readingOrder="1"/>
    </xf>
    <xf numFmtId="0" fontId="49" fillId="0" borderId="43" xfId="0" applyFont="1" applyBorder="1" applyAlignment="1">
      <alignment horizontal="left" wrapText="1"/>
    </xf>
    <xf numFmtId="170" fontId="48" fillId="0" borderId="0" xfId="0" applyNumberFormat="1" applyFont="1" applyAlignment="1">
      <alignment horizontal="center" readingOrder="1"/>
    </xf>
    <xf numFmtId="170" fontId="49" fillId="0" borderId="0" xfId="0" applyNumberFormat="1" applyFont="1" applyAlignment="1">
      <alignment horizontal="center" readingOrder="1"/>
    </xf>
    <xf numFmtId="170" fontId="49" fillId="0" borderId="0" xfId="0" applyNumberFormat="1" applyFont="1"/>
    <xf numFmtId="170" fontId="48" fillId="0" borderId="0" xfId="1" applyNumberFormat="1" applyFont="1" applyBorder="1" applyAlignment="1">
      <alignment horizontal="center" vertical="center"/>
    </xf>
    <xf numFmtId="43" fontId="48" fillId="0" borderId="0" xfId="1" applyFont="1" applyBorder="1"/>
    <xf numFmtId="170" fontId="48" fillId="0" borderId="0" xfId="1" applyNumberFormat="1" applyFont="1" applyFill="1" applyBorder="1" applyAlignment="1">
      <alignment horizontal="left" vertical="center" wrapText="1"/>
    </xf>
    <xf numFmtId="43" fontId="49" fillId="0" borderId="0" xfId="1" applyFont="1" applyBorder="1"/>
    <xf numFmtId="171" fontId="59" fillId="0" borderId="0" xfId="0" applyNumberFormat="1" applyFont="1"/>
    <xf numFmtId="171" fontId="49" fillId="0" borderId="0" xfId="0" applyNumberFormat="1" applyFont="1"/>
    <xf numFmtId="171" fontId="49" fillId="0" borderId="0" xfId="0" applyNumberFormat="1" applyFont="1" applyAlignment="1">
      <alignment horizontal="center" readingOrder="1"/>
    </xf>
    <xf numFmtId="0" fontId="60" fillId="10" borderId="0" xfId="0" applyFont="1" applyFill="1" applyAlignment="1">
      <alignment horizontal="center"/>
    </xf>
    <xf numFmtId="0" fontId="60" fillId="10" borderId="44" xfId="0" applyFont="1" applyFill="1" applyBorder="1" applyAlignment="1">
      <alignment horizontal="center"/>
    </xf>
    <xf numFmtId="0" fontId="58" fillId="10" borderId="45" xfId="0" applyFont="1" applyFill="1" applyBorder="1" applyAlignment="1">
      <alignment horizontal="center"/>
    </xf>
    <xf numFmtId="0" fontId="58" fillId="10" borderId="44" xfId="0" applyFont="1" applyFill="1" applyBorder="1" applyAlignment="1">
      <alignment horizontal="center"/>
    </xf>
    <xf numFmtId="170" fontId="58" fillId="10" borderId="45" xfId="0" applyNumberFormat="1" applyFont="1" applyFill="1" applyBorder="1" applyAlignment="1">
      <alignment horizontal="center"/>
    </xf>
    <xf numFmtId="43" fontId="58" fillId="11" borderId="46" xfId="1" applyFont="1" applyFill="1" applyBorder="1" applyAlignment="1">
      <alignment horizontal="center" vertical="center" wrapText="1"/>
    </xf>
    <xf numFmtId="43" fontId="58" fillId="11" borderId="46" xfId="1" applyFont="1" applyFill="1" applyBorder="1" applyAlignment="1">
      <alignment horizontal="center" vertical="center" wrapText="1" readingOrder="1"/>
    </xf>
    <xf numFmtId="0" fontId="58" fillId="11" borderId="47" xfId="0" applyFont="1" applyFill="1" applyBorder="1" applyAlignment="1">
      <alignment horizontal="center" vertical="center" wrapText="1"/>
    </xf>
    <xf numFmtId="0" fontId="60" fillId="10" borderId="0" xfId="0" applyFont="1" applyFill="1" applyAlignment="1">
      <alignment horizontal="center" vertical="center"/>
    </xf>
    <xf numFmtId="0" fontId="60" fillId="10" borderId="48" xfId="0" applyFont="1" applyFill="1" applyBorder="1" applyAlignment="1">
      <alignment horizontal="center" vertical="center"/>
    </xf>
    <xf numFmtId="0" fontId="60" fillId="10" borderId="49" xfId="0" applyFont="1" applyFill="1" applyBorder="1" applyAlignment="1">
      <alignment horizontal="center" vertical="center"/>
    </xf>
    <xf numFmtId="0" fontId="60" fillId="10" borderId="50" xfId="0" applyFont="1" applyFill="1" applyBorder="1" applyAlignment="1">
      <alignment horizontal="center" vertical="center"/>
    </xf>
    <xf numFmtId="43" fontId="58" fillId="11" borderId="47" xfId="1" applyFont="1" applyFill="1" applyBorder="1" applyAlignment="1">
      <alignment horizontal="center" vertical="center" wrapText="1"/>
    </xf>
    <xf numFmtId="43" fontId="58" fillId="11" borderId="47" xfId="1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0" xfId="0" applyFont="1" applyAlignment="1">
      <alignment horizontal="center" vertical="top" wrapText="1" readingOrder="1"/>
    </xf>
    <xf numFmtId="0" fontId="61" fillId="0" borderId="51" xfId="0" applyFont="1" applyBorder="1" applyAlignment="1">
      <alignment horizontal="center" vertical="top" wrapText="1" readingOrder="1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51" xfId="0" applyFont="1" applyBorder="1" applyAlignment="1">
      <alignment horizontal="center" vertical="center" wrapText="1" readingOrder="1"/>
    </xf>
  </cellXfs>
  <cellStyles count="43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2" xfId="8" xr:uid="{00000000-0005-0000-0000-000009000000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32ACDB-1844-4223-B4F1-46376EA9FBC4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 31 de mayo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571500</xdr:colOff>
      <xdr:row>3</xdr:row>
      <xdr:rowOff>139700</xdr:rowOff>
    </xdr:from>
    <xdr:to>
      <xdr:col>2</xdr:col>
      <xdr:colOff>663575</xdr:colOff>
      <xdr:row>8</xdr:row>
      <xdr:rowOff>158750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A32FF16-03BE-4E42-B425-E520EB14226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75" y="711200"/>
          <a:ext cx="1457325" cy="97155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71</xdr:row>
      <xdr:rowOff>31750</xdr:rowOff>
    </xdr:from>
    <xdr:to>
      <xdr:col>6</xdr:col>
      <xdr:colOff>238125</xdr:colOff>
      <xdr:row>79</xdr:row>
      <xdr:rowOff>79375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B71C9D3-BCBB-45A2-BADC-2DD87BCF67AE}"/>
            </a:ext>
          </a:extLst>
        </xdr:cNvPr>
        <xdr:cNvSpPr/>
      </xdr:nvSpPr>
      <xdr:spPr>
        <a:xfrm>
          <a:off x="777876" y="14382750"/>
          <a:ext cx="6889749" cy="15716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mayo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857251</xdr:colOff>
      <xdr:row>72</xdr:row>
      <xdr:rowOff>47625</xdr:rowOff>
    </xdr:from>
    <xdr:to>
      <xdr:col>2</xdr:col>
      <xdr:colOff>949326</xdr:colOff>
      <xdr:row>77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C09069-88BD-4342-ABCD-1C253CF8DF5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5126" y="14589125"/>
          <a:ext cx="1457325" cy="971550"/>
        </a:xfrm>
        <a:prstGeom prst="rect">
          <a:avLst/>
        </a:prstGeom>
      </xdr:spPr>
    </xdr:pic>
    <xdr:clientData/>
  </xdr:twoCellAnchor>
  <xdr:twoCellAnchor>
    <xdr:from>
      <xdr:col>0</xdr:col>
      <xdr:colOff>650875</xdr:colOff>
      <xdr:row>459</xdr:row>
      <xdr:rowOff>111125</xdr:rowOff>
    </xdr:from>
    <xdr:to>
      <xdr:col>6</xdr:col>
      <xdr:colOff>190500</xdr:colOff>
      <xdr:row>468</xdr:row>
      <xdr:rowOff>127000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A5FE84B2-6641-4BE8-A87D-DA1EE0CD0EE8}"/>
            </a:ext>
          </a:extLst>
        </xdr:cNvPr>
        <xdr:cNvSpPr/>
      </xdr:nvSpPr>
      <xdr:spPr>
        <a:xfrm>
          <a:off x="650875" y="89820750"/>
          <a:ext cx="7620000" cy="173037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mayo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587375</xdr:colOff>
      <xdr:row>461</xdr:row>
      <xdr:rowOff>127000</xdr:rowOff>
    </xdr:from>
    <xdr:to>
      <xdr:col>2</xdr:col>
      <xdr:colOff>679450</xdr:colOff>
      <xdr:row>466</xdr:row>
      <xdr:rowOff>146050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0B77CC-BC77-427D-BEE0-4232A78E22D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50" y="90217625"/>
          <a:ext cx="1457325" cy="97155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541</xdr:row>
      <xdr:rowOff>0</xdr:rowOff>
    </xdr:from>
    <xdr:to>
      <xdr:col>5</xdr:col>
      <xdr:colOff>428625</xdr:colOff>
      <xdr:row>548</xdr:row>
      <xdr:rowOff>142875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157BE623-B545-44B0-B98F-1E53DBCADE35}"/>
            </a:ext>
          </a:extLst>
        </xdr:cNvPr>
        <xdr:cNvSpPr/>
      </xdr:nvSpPr>
      <xdr:spPr>
        <a:xfrm>
          <a:off x="317500" y="106076750"/>
          <a:ext cx="6810375" cy="147637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mayo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381000</xdr:colOff>
      <xdr:row>542</xdr:row>
      <xdr:rowOff>79375</xdr:rowOff>
    </xdr:from>
    <xdr:to>
      <xdr:col>2</xdr:col>
      <xdr:colOff>473075</xdr:colOff>
      <xdr:row>547</xdr:row>
      <xdr:rowOff>98425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C4EE33-4AF1-437E-8113-EA83759409F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875" y="106346625"/>
          <a:ext cx="1457325" cy="9715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588</xdr:row>
      <xdr:rowOff>63500</xdr:rowOff>
    </xdr:from>
    <xdr:to>
      <xdr:col>5</xdr:col>
      <xdr:colOff>746126</xdr:colOff>
      <xdr:row>597</xdr:row>
      <xdr:rowOff>44450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E8038329-AF6D-42C7-86A5-B3ABBFE23A45}"/>
            </a:ext>
          </a:extLst>
        </xdr:cNvPr>
        <xdr:cNvSpPr/>
      </xdr:nvSpPr>
      <xdr:spPr>
        <a:xfrm>
          <a:off x="381000" y="116236750"/>
          <a:ext cx="7064376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BANRESERVAS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mayo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285750</xdr:colOff>
      <xdr:row>590</xdr:row>
      <xdr:rowOff>142875</xdr:rowOff>
    </xdr:from>
    <xdr:to>
      <xdr:col>2</xdr:col>
      <xdr:colOff>377825</xdr:colOff>
      <xdr:row>595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09A2D34-16BB-4EBE-A42E-D25F950BF15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5" y="116697125"/>
          <a:ext cx="1457325" cy="971550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642</xdr:row>
      <xdr:rowOff>63500</xdr:rowOff>
    </xdr:from>
    <xdr:to>
      <xdr:col>5</xdr:col>
      <xdr:colOff>1270001</xdr:colOff>
      <xdr:row>651</xdr:row>
      <xdr:rowOff>44450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EB35F0FF-76C4-45C1-9DE7-D1057E6C07A5}"/>
            </a:ext>
          </a:extLst>
        </xdr:cNvPr>
        <xdr:cNvSpPr/>
      </xdr:nvSpPr>
      <xdr:spPr>
        <a:xfrm>
          <a:off x="904875" y="132349875"/>
          <a:ext cx="7064376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BANRESERVAS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mayo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1095375</xdr:colOff>
      <xdr:row>644</xdr:row>
      <xdr:rowOff>47625</xdr:rowOff>
    </xdr:from>
    <xdr:to>
      <xdr:col>2</xdr:col>
      <xdr:colOff>1187450</xdr:colOff>
      <xdr:row>649</xdr:row>
      <xdr:rowOff>66675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14054A-B850-46A7-B2DC-C2FE8C6B41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0" y="132715000"/>
          <a:ext cx="14573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763</xdr:row>
      <xdr:rowOff>76200</xdr:rowOff>
    </xdr:from>
    <xdr:to>
      <xdr:col>2</xdr:col>
      <xdr:colOff>1714500</xdr:colOff>
      <xdr:row>773</xdr:row>
      <xdr:rowOff>50842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53B8EC4-9231-4146-BA93-8FA39A1C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155752800"/>
          <a:ext cx="3162300" cy="187964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762</xdr:row>
      <xdr:rowOff>171451</xdr:rowOff>
    </xdr:from>
    <xdr:to>
      <xdr:col>6</xdr:col>
      <xdr:colOff>98749</xdr:colOff>
      <xdr:row>773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627E49-D542-4105-BF9E-549F297E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155676601"/>
          <a:ext cx="4461199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1703294</xdr:colOff>
      <xdr:row>81</xdr:row>
      <xdr:rowOff>145677</xdr:rowOff>
    </xdr:from>
    <xdr:to>
      <xdr:col>6</xdr:col>
      <xdr:colOff>713815</xdr:colOff>
      <xdr:row>82</xdr:row>
      <xdr:rowOff>1189505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37CE18-DA41-437C-9E1D-1E86159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4794" y="20966206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391645</xdr:colOff>
      <xdr:row>80</xdr:row>
      <xdr:rowOff>381000</xdr:rowOff>
    </xdr:from>
    <xdr:to>
      <xdr:col>11</xdr:col>
      <xdr:colOff>790015</xdr:colOff>
      <xdr:row>82</xdr:row>
      <xdr:rowOff>1092406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53A09-6102-447D-86D4-2530F631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66469" y="20585206"/>
          <a:ext cx="3457575" cy="217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Z759"/>
  <sheetViews>
    <sheetView showGridLines="0" tabSelected="1" view="pageBreakPreview" topLeftCell="A752" zoomScaleNormal="100" zoomScaleSheetLayoutView="100" workbookViewId="0">
      <selection activeCell="L782" sqref="L782"/>
    </sheetView>
  </sheetViews>
  <sheetFormatPr baseColWidth="10" defaultRowHeight="15" x14ac:dyDescent="0.25"/>
  <cols>
    <col min="1" max="1" width="16.140625" customWidth="1"/>
    <col min="2" max="2" width="20.42578125" customWidth="1"/>
    <col min="3" max="3" width="27.7109375" customWidth="1"/>
    <col min="4" max="4" width="21.5703125" customWidth="1"/>
    <col min="5" max="5" width="24.28515625" customWidth="1"/>
    <col min="6" max="6" width="20.7109375" customWidth="1"/>
    <col min="7" max="7" width="13.5703125" customWidth="1"/>
    <col min="8" max="8" width="14.5703125" customWidth="1"/>
  </cols>
  <sheetData>
    <row r="4" spans="1:8" x14ac:dyDescent="0.25">
      <c r="A4" s="1"/>
      <c r="B4" s="285"/>
      <c r="C4" s="285"/>
      <c r="D4" s="285"/>
      <c r="E4" s="285"/>
      <c r="F4" s="285"/>
      <c r="G4" s="285"/>
      <c r="H4" s="285"/>
    </row>
    <row r="5" spans="1:8" x14ac:dyDescent="0.25">
      <c r="A5" s="1"/>
      <c r="B5" s="285"/>
      <c r="C5" s="285"/>
      <c r="D5" s="285"/>
      <c r="E5" s="285"/>
      <c r="F5" s="285"/>
      <c r="G5" s="285"/>
      <c r="H5" s="285"/>
    </row>
    <row r="6" spans="1:8" x14ac:dyDescent="0.25">
      <c r="A6" s="1"/>
      <c r="B6" s="285"/>
      <c r="C6" s="285"/>
      <c r="D6" s="285"/>
      <c r="E6" s="285"/>
      <c r="F6" s="285"/>
      <c r="G6" s="285"/>
      <c r="H6" s="285"/>
    </row>
    <row r="7" spans="1:8" x14ac:dyDescent="0.25">
      <c r="A7" s="1"/>
      <c r="B7" s="286"/>
      <c r="C7" s="286"/>
      <c r="D7" s="286"/>
      <c r="E7" s="286"/>
      <c r="F7" s="286"/>
      <c r="G7" s="286"/>
      <c r="H7" s="286"/>
    </row>
    <row r="8" spans="1:8" x14ac:dyDescent="0.25">
      <c r="A8" s="1"/>
      <c r="B8" s="5"/>
      <c r="C8" s="5"/>
      <c r="D8" s="5"/>
      <c r="E8" s="5"/>
      <c r="F8" s="5"/>
      <c r="G8" s="5"/>
      <c r="H8" s="5"/>
    </row>
    <row r="9" spans="1:8" x14ac:dyDescent="0.25">
      <c r="A9" s="1"/>
      <c r="B9" s="5"/>
      <c r="C9" s="5"/>
      <c r="D9" s="5"/>
      <c r="E9" s="5"/>
      <c r="F9" s="5"/>
      <c r="G9" s="5"/>
      <c r="H9" s="5"/>
    </row>
    <row r="10" spans="1:8" ht="18.75" x14ac:dyDescent="0.3">
      <c r="B10" s="267"/>
      <c r="C10" s="267"/>
      <c r="D10" s="267"/>
      <c r="E10" s="267"/>
      <c r="F10" s="267"/>
    </row>
    <row r="11" spans="1:8" ht="18.75" x14ac:dyDescent="0.3">
      <c r="B11" s="9"/>
      <c r="C11" s="9"/>
      <c r="D11" s="9"/>
      <c r="E11" s="9"/>
      <c r="F11" s="9"/>
    </row>
    <row r="12" spans="1:8" ht="19.5" thickBot="1" x14ac:dyDescent="0.35">
      <c r="B12" s="267" t="s">
        <v>16</v>
      </c>
      <c r="C12" s="267"/>
      <c r="D12" s="267"/>
      <c r="E12" s="267"/>
      <c r="F12" s="267"/>
    </row>
    <row r="13" spans="1:8" ht="16.5" thickBot="1" x14ac:dyDescent="0.3">
      <c r="B13" s="121" t="s">
        <v>1</v>
      </c>
      <c r="C13" s="122" t="s">
        <v>2</v>
      </c>
      <c r="D13" s="123" t="s">
        <v>3</v>
      </c>
      <c r="E13" s="123" t="s">
        <v>18</v>
      </c>
      <c r="F13" s="124" t="s">
        <v>4</v>
      </c>
    </row>
    <row r="14" spans="1:8" x14ac:dyDescent="0.25">
      <c r="B14" s="171" t="s">
        <v>292</v>
      </c>
      <c r="C14" s="185">
        <v>46170</v>
      </c>
      <c r="D14" s="152">
        <v>80</v>
      </c>
      <c r="E14" s="218">
        <v>58.14</v>
      </c>
      <c r="F14" s="152">
        <f t="shared" ref="F14" si="0">SUM(D14*E14)</f>
        <v>4651.2</v>
      </c>
    </row>
    <row r="15" spans="1:8" ht="15.75" thickBot="1" x14ac:dyDescent="0.3">
      <c r="B15" s="292" t="s">
        <v>35</v>
      </c>
      <c r="C15" s="292"/>
      <c r="D15" s="187">
        <f>SUM(D14:D14)</f>
        <v>80</v>
      </c>
      <c r="E15" s="187"/>
      <c r="F15" s="187">
        <f>SUM(F14:F14)</f>
        <v>4651.2</v>
      </c>
    </row>
    <row r="16" spans="1:8" ht="15.75" thickTop="1" x14ac:dyDescent="0.25">
      <c r="B16" s="6"/>
      <c r="C16" s="6"/>
      <c r="D16" s="7"/>
      <c r="E16" s="8"/>
      <c r="F16" s="4"/>
    </row>
    <row r="17" spans="2:6" x14ac:dyDescent="0.25">
      <c r="B17" s="6"/>
      <c r="C17" s="6"/>
      <c r="D17" s="7"/>
      <c r="E17" s="8"/>
      <c r="F17" s="4"/>
    </row>
    <row r="18" spans="2:6" ht="19.5" thickBot="1" x14ac:dyDescent="0.35">
      <c r="B18" s="251" t="s">
        <v>17</v>
      </c>
      <c r="C18" s="251"/>
      <c r="D18" s="251"/>
      <c r="E18" s="251"/>
      <c r="F18" s="251"/>
    </row>
    <row r="19" spans="2:6" ht="16.5" thickBot="1" x14ac:dyDescent="0.3">
      <c r="B19" s="121" t="s">
        <v>1</v>
      </c>
      <c r="C19" s="122" t="s">
        <v>2</v>
      </c>
      <c r="D19" s="123" t="s">
        <v>3</v>
      </c>
      <c r="E19" s="123" t="s">
        <v>18</v>
      </c>
      <c r="F19" s="124" t="s">
        <v>4</v>
      </c>
    </row>
    <row r="20" spans="2:6" s="120" customFormat="1" ht="15.75" x14ac:dyDescent="0.25">
      <c r="B20" s="171" t="s">
        <v>293</v>
      </c>
      <c r="C20" s="185">
        <v>46143</v>
      </c>
      <c r="D20" s="152">
        <v>145</v>
      </c>
      <c r="E20" s="153">
        <v>59.27</v>
      </c>
      <c r="F20" s="152">
        <f t="shared" ref="F20:F32" si="1">SUM(D20*E20)</f>
        <v>8594.15</v>
      </c>
    </row>
    <row r="21" spans="2:6" s="120" customFormat="1" ht="15.75" x14ac:dyDescent="0.25">
      <c r="B21" s="171" t="s">
        <v>294</v>
      </c>
      <c r="C21" s="185">
        <v>46147</v>
      </c>
      <c r="D21" s="152">
        <v>25</v>
      </c>
      <c r="E21" s="153">
        <v>59.28</v>
      </c>
      <c r="F21" s="152">
        <f t="shared" si="1"/>
        <v>1482</v>
      </c>
    </row>
    <row r="22" spans="2:6" s="120" customFormat="1" ht="15.75" x14ac:dyDescent="0.25">
      <c r="B22" s="171" t="s">
        <v>295</v>
      </c>
      <c r="C22" s="185">
        <v>46148</v>
      </c>
      <c r="D22" s="152">
        <v>30</v>
      </c>
      <c r="E22" s="153">
        <v>59.28</v>
      </c>
      <c r="F22" s="152">
        <f t="shared" si="1"/>
        <v>1778.4</v>
      </c>
    </row>
    <row r="23" spans="2:6" s="120" customFormat="1" ht="15.75" x14ac:dyDescent="0.25">
      <c r="B23" s="171" t="s">
        <v>296</v>
      </c>
      <c r="C23" s="185">
        <v>46149</v>
      </c>
      <c r="D23" s="152">
        <v>35</v>
      </c>
      <c r="E23" s="153">
        <v>59.27</v>
      </c>
      <c r="F23" s="152">
        <f t="shared" si="1"/>
        <v>2074.4500000000003</v>
      </c>
    </row>
    <row r="24" spans="2:6" s="120" customFormat="1" ht="15.75" x14ac:dyDescent="0.25">
      <c r="B24" s="171" t="s">
        <v>297</v>
      </c>
      <c r="C24" s="185">
        <v>46150</v>
      </c>
      <c r="D24" s="152">
        <v>70</v>
      </c>
      <c r="E24" s="153">
        <v>59.02</v>
      </c>
      <c r="F24" s="152">
        <f t="shared" si="1"/>
        <v>4131.4000000000005</v>
      </c>
    </row>
    <row r="25" spans="2:6" s="120" customFormat="1" ht="15.75" x14ac:dyDescent="0.25">
      <c r="B25" s="171" t="s">
        <v>298</v>
      </c>
      <c r="C25" s="185">
        <v>46153</v>
      </c>
      <c r="D25" s="152">
        <v>30</v>
      </c>
      <c r="E25" s="153">
        <v>58.833333330000002</v>
      </c>
      <c r="F25" s="152">
        <f t="shared" si="1"/>
        <v>1764.9999999000001</v>
      </c>
    </row>
    <row r="26" spans="2:6" s="120" customFormat="1" ht="15.75" x14ac:dyDescent="0.25">
      <c r="B26" s="171" t="s">
        <v>299</v>
      </c>
      <c r="C26" s="185">
        <v>46157</v>
      </c>
      <c r="D26" s="152">
        <v>110</v>
      </c>
      <c r="E26" s="153">
        <v>59.34</v>
      </c>
      <c r="F26" s="152">
        <f t="shared" si="1"/>
        <v>6527.4000000000005</v>
      </c>
    </row>
    <row r="27" spans="2:6" s="120" customFormat="1" ht="15.75" x14ac:dyDescent="0.25">
      <c r="B27" s="171" t="s">
        <v>300</v>
      </c>
      <c r="C27" s="185">
        <v>46160</v>
      </c>
      <c r="D27" s="152">
        <v>55</v>
      </c>
      <c r="E27" s="153">
        <v>58.781818180999998</v>
      </c>
      <c r="F27" s="152">
        <f t="shared" si="1"/>
        <v>3232.999999955</v>
      </c>
    </row>
    <row r="28" spans="2:6" s="120" customFormat="1" ht="15.75" x14ac:dyDescent="0.25">
      <c r="B28" s="171" t="s">
        <v>301</v>
      </c>
      <c r="C28" s="185">
        <v>46161</v>
      </c>
      <c r="D28" s="152">
        <v>70</v>
      </c>
      <c r="E28" s="153">
        <v>58.671428571</v>
      </c>
      <c r="F28" s="152">
        <f t="shared" si="1"/>
        <v>4106.9999999700003</v>
      </c>
    </row>
    <row r="29" spans="2:6" s="120" customFormat="1" ht="15.75" x14ac:dyDescent="0.25">
      <c r="B29" s="171" t="s">
        <v>302</v>
      </c>
      <c r="C29" s="185">
        <v>46163</v>
      </c>
      <c r="D29" s="152">
        <v>40</v>
      </c>
      <c r="E29" s="153">
        <v>58.95</v>
      </c>
      <c r="F29" s="152">
        <f t="shared" si="1"/>
        <v>2358</v>
      </c>
    </row>
    <row r="30" spans="2:6" s="120" customFormat="1" ht="15.75" x14ac:dyDescent="0.25">
      <c r="B30" s="171" t="s">
        <v>303</v>
      </c>
      <c r="C30" s="185">
        <v>46167</v>
      </c>
      <c r="D30" s="152">
        <v>30</v>
      </c>
      <c r="E30" s="153">
        <v>58.91</v>
      </c>
      <c r="F30" s="152">
        <f t="shared" si="1"/>
        <v>1767.3</v>
      </c>
    </row>
    <row r="31" spans="2:6" s="120" customFormat="1" ht="15.75" x14ac:dyDescent="0.25">
      <c r="B31" s="171" t="s">
        <v>304</v>
      </c>
      <c r="C31" s="185">
        <v>46168</v>
      </c>
      <c r="D31" s="152">
        <v>10</v>
      </c>
      <c r="E31" s="153">
        <v>58.4</v>
      </c>
      <c r="F31" s="152">
        <f t="shared" si="1"/>
        <v>584</v>
      </c>
    </row>
    <row r="32" spans="2:6" s="120" customFormat="1" ht="15.75" x14ac:dyDescent="0.25">
      <c r="B32" s="171" t="s">
        <v>305</v>
      </c>
      <c r="C32" s="185">
        <v>46171</v>
      </c>
      <c r="D32" s="152">
        <v>30</v>
      </c>
      <c r="E32" s="158">
        <v>57.833333332999999</v>
      </c>
      <c r="F32" s="152">
        <f t="shared" si="1"/>
        <v>1734.9999999899999</v>
      </c>
    </row>
    <row r="33" spans="2:7" ht="15.75" thickBot="1" x14ac:dyDescent="0.3">
      <c r="B33" s="292" t="s">
        <v>10</v>
      </c>
      <c r="C33" s="292"/>
      <c r="D33" s="187">
        <f>SUM(D20:D32)</f>
        <v>680</v>
      </c>
      <c r="E33" s="187"/>
      <c r="F33" s="187">
        <f>SUM(F20:F32)</f>
        <v>40137.099999815007</v>
      </c>
    </row>
    <row r="34" spans="2:7" ht="19.5" thickTop="1" x14ac:dyDescent="0.3">
      <c r="B34" s="34"/>
      <c r="C34" s="34"/>
      <c r="D34" s="35"/>
      <c r="E34" s="35"/>
      <c r="F34" s="4"/>
    </row>
    <row r="35" spans="2:7" ht="18.75" x14ac:dyDescent="0.3">
      <c r="B35" s="34"/>
      <c r="C35" s="34"/>
      <c r="D35" s="35"/>
      <c r="E35" s="35"/>
      <c r="F35" s="4"/>
    </row>
    <row r="36" spans="2:7" ht="19.5" thickBot="1" x14ac:dyDescent="0.35">
      <c r="B36" s="251" t="s">
        <v>24</v>
      </c>
      <c r="C36" s="251"/>
      <c r="D36" s="251"/>
      <c r="E36" s="251"/>
      <c r="F36" s="251"/>
      <c r="G36" s="36"/>
    </row>
    <row r="37" spans="2:7" s="126" customFormat="1" ht="16.5" thickBot="1" x14ac:dyDescent="0.3">
      <c r="B37" s="121" t="s">
        <v>1</v>
      </c>
      <c r="C37" s="122" t="s">
        <v>2</v>
      </c>
      <c r="D37" s="123" t="s">
        <v>3</v>
      </c>
      <c r="E37" s="123" t="s">
        <v>18</v>
      </c>
      <c r="F37" s="124" t="s">
        <v>4</v>
      </c>
      <c r="G37" s="125"/>
    </row>
    <row r="38" spans="2:7" s="126" customFormat="1" ht="15.75" x14ac:dyDescent="0.2">
      <c r="B38" s="171" t="s">
        <v>306</v>
      </c>
      <c r="C38" s="185">
        <v>46167</v>
      </c>
      <c r="D38" s="152">
        <v>27</v>
      </c>
      <c r="E38" s="218">
        <v>58.925925925000001</v>
      </c>
      <c r="F38" s="152">
        <f t="shared" ref="F38" si="2">SUM(D38*E38)</f>
        <v>1590.999999975</v>
      </c>
      <c r="G38" s="125"/>
    </row>
    <row r="39" spans="2:7" ht="19.5" thickBot="1" x14ac:dyDescent="0.35">
      <c r="B39" s="245" t="s">
        <v>35</v>
      </c>
      <c r="C39" s="245"/>
      <c r="D39" s="30">
        <f>SUM(D38:D38)</f>
        <v>27</v>
      </c>
      <c r="E39" s="30"/>
      <c r="F39" s="30">
        <f>SUM(F38:F38)</f>
        <v>1590.999999975</v>
      </c>
    </row>
    <row r="40" spans="2:7" ht="15.75" thickTop="1" x14ac:dyDescent="0.25">
      <c r="B40" s="6"/>
      <c r="C40" s="6"/>
      <c r="D40" s="7"/>
      <c r="E40" s="10"/>
      <c r="F40" s="8"/>
    </row>
    <row r="41" spans="2:7" x14ac:dyDescent="0.25">
      <c r="B41" s="6"/>
      <c r="C41" s="6"/>
      <c r="D41" s="7"/>
      <c r="E41" s="10"/>
      <c r="F41" s="8"/>
    </row>
    <row r="42" spans="2:7" ht="19.5" thickBot="1" x14ac:dyDescent="0.35">
      <c r="B42" s="251" t="s">
        <v>37</v>
      </c>
      <c r="C42" s="251"/>
      <c r="D42" s="251"/>
      <c r="E42" s="251"/>
      <c r="F42" s="251"/>
    </row>
    <row r="43" spans="2:7" ht="16.5" thickBot="1" x14ac:dyDescent="0.3">
      <c r="B43" s="121" t="s">
        <v>1</v>
      </c>
      <c r="C43" s="122" t="s">
        <v>2</v>
      </c>
      <c r="D43" s="123" t="s">
        <v>3</v>
      </c>
      <c r="E43" s="123" t="s">
        <v>18</v>
      </c>
      <c r="F43" s="124" t="s">
        <v>4</v>
      </c>
    </row>
    <row r="44" spans="2:7" s="120" customFormat="1" ht="15.75" x14ac:dyDescent="0.25">
      <c r="B44" s="171" t="s">
        <v>307</v>
      </c>
      <c r="C44" s="185">
        <v>46169</v>
      </c>
      <c r="D44" s="152">
        <v>162975</v>
      </c>
      <c r="E44" s="218">
        <v>59.8400605</v>
      </c>
      <c r="F44" s="152">
        <v>9752433.8800000008</v>
      </c>
    </row>
    <row r="45" spans="2:7" ht="15.75" thickBot="1" x14ac:dyDescent="0.3">
      <c r="B45" s="292" t="s">
        <v>10</v>
      </c>
      <c r="C45" s="292"/>
      <c r="D45" s="187">
        <f>SUM(D44:D44)</f>
        <v>162975</v>
      </c>
      <c r="E45" s="187"/>
      <c r="F45" s="187">
        <f>SUM(F44:F44)</f>
        <v>9752433.8800000008</v>
      </c>
    </row>
    <row r="46" spans="2:7" ht="19.5" thickTop="1" x14ac:dyDescent="0.3">
      <c r="B46" s="99"/>
      <c r="C46" s="99"/>
      <c r="D46" s="35"/>
      <c r="E46" s="35"/>
      <c r="F46" s="35"/>
    </row>
    <row r="47" spans="2:7" ht="19.5" hidden="1" thickBot="1" x14ac:dyDescent="0.35">
      <c r="B47" s="251" t="s">
        <v>31</v>
      </c>
      <c r="C47" s="251"/>
      <c r="D47" s="251"/>
      <c r="E47" s="251"/>
      <c r="F47" s="251"/>
    </row>
    <row r="48" spans="2:7" ht="16.5" hidden="1" thickBot="1" x14ac:dyDescent="0.3">
      <c r="B48" s="121" t="s">
        <v>1</v>
      </c>
      <c r="C48" s="122" t="s">
        <v>2</v>
      </c>
      <c r="D48" s="123" t="s">
        <v>3</v>
      </c>
      <c r="E48" s="123" t="s">
        <v>18</v>
      </c>
      <c r="F48" s="124" t="s">
        <v>4</v>
      </c>
    </row>
    <row r="49" spans="1:8" hidden="1" x14ac:dyDescent="0.25">
      <c r="B49" s="157"/>
      <c r="C49" s="154"/>
      <c r="D49" s="188"/>
      <c r="E49" s="189"/>
      <c r="F49" s="186"/>
    </row>
    <row r="50" spans="1:8" ht="19.5" hidden="1" thickBot="1" x14ac:dyDescent="0.35">
      <c r="B50" s="245" t="s">
        <v>10</v>
      </c>
      <c r="C50" s="245"/>
      <c r="D50" s="30">
        <f>SUM(D49:D49)</f>
        <v>0</v>
      </c>
      <c r="E50" s="30"/>
      <c r="F50" s="30">
        <f>SUM(F49:F49)</f>
        <v>0</v>
      </c>
    </row>
    <row r="51" spans="1:8" ht="15.75" x14ac:dyDescent="0.25">
      <c r="A51" s="248"/>
      <c r="B51" s="248"/>
      <c r="C51" s="248"/>
      <c r="D51" s="248"/>
      <c r="E51" s="248"/>
      <c r="F51" s="248"/>
    </row>
    <row r="52" spans="1:8" ht="19.5" thickBot="1" x14ac:dyDescent="0.35">
      <c r="A52" s="184"/>
      <c r="B52" s="251" t="s">
        <v>38</v>
      </c>
      <c r="C52" s="251"/>
      <c r="D52" s="251"/>
      <c r="E52" s="251"/>
      <c r="F52" s="251"/>
    </row>
    <row r="53" spans="1:8" ht="16.5" thickBot="1" x14ac:dyDescent="0.3">
      <c r="A53" s="184"/>
      <c r="B53" s="121" t="s">
        <v>1</v>
      </c>
      <c r="C53" s="122" t="s">
        <v>2</v>
      </c>
      <c r="D53" s="123" t="s">
        <v>3</v>
      </c>
      <c r="E53" s="123" t="s">
        <v>18</v>
      </c>
      <c r="F53" s="124" t="s">
        <v>4</v>
      </c>
    </row>
    <row r="54" spans="1:8" ht="15.75" x14ac:dyDescent="0.25">
      <c r="A54" s="184"/>
      <c r="B54" s="171" t="s">
        <v>309</v>
      </c>
      <c r="C54" s="185">
        <v>46157</v>
      </c>
      <c r="D54" s="152">
        <v>506</v>
      </c>
      <c r="E54" s="218">
        <v>59.339920948</v>
      </c>
      <c r="F54" s="152">
        <f t="shared" ref="F54" si="3">SUM(D54*E54)</f>
        <v>30025.999999688</v>
      </c>
    </row>
    <row r="55" spans="1:8" ht="19.5" thickBot="1" x14ac:dyDescent="0.35">
      <c r="A55" s="184"/>
      <c r="B55" s="245" t="s">
        <v>10</v>
      </c>
      <c r="C55" s="245"/>
      <c r="D55" s="30">
        <f>SUM(D54:D54)</f>
        <v>506</v>
      </c>
      <c r="E55" s="30"/>
      <c r="F55" s="30">
        <f>SUM(F54:F54)</f>
        <v>30025.999999688</v>
      </c>
    </row>
    <row r="56" spans="1:8" ht="16.5" thickTop="1" x14ac:dyDescent="0.25">
      <c r="A56" s="184"/>
      <c r="B56" s="184"/>
      <c r="C56" s="184"/>
      <c r="D56" s="184"/>
      <c r="E56" s="184"/>
      <c r="F56" s="184"/>
    </row>
    <row r="57" spans="1:8" ht="15.75" x14ac:dyDescent="0.25">
      <c r="A57" s="184"/>
      <c r="B57" s="184"/>
      <c r="C57" s="184"/>
      <c r="D57" s="184"/>
      <c r="E57" s="184"/>
      <c r="F57" s="184"/>
    </row>
    <row r="58" spans="1:8" ht="15.75" x14ac:dyDescent="0.25">
      <c r="A58" s="184"/>
      <c r="B58" s="184"/>
      <c r="C58" s="184"/>
      <c r="D58" s="184"/>
      <c r="E58" s="184"/>
      <c r="F58" s="184"/>
    </row>
    <row r="59" spans="1:8" ht="19.5" thickBot="1" x14ac:dyDescent="0.35">
      <c r="A59" s="127"/>
      <c r="B59" s="289" t="s">
        <v>57</v>
      </c>
      <c r="C59" s="289"/>
      <c r="D59" s="289"/>
      <c r="E59" s="289"/>
      <c r="F59" s="289"/>
    </row>
    <row r="60" spans="1:8" ht="15.75" x14ac:dyDescent="0.25">
      <c r="B60" s="130" t="s">
        <v>48</v>
      </c>
      <c r="C60" s="131" t="s">
        <v>49</v>
      </c>
      <c r="D60" s="132" t="s">
        <v>51</v>
      </c>
      <c r="E60" s="133" t="s">
        <v>50</v>
      </c>
    </row>
    <row r="61" spans="1:8" s="120" customFormat="1" ht="15.75" x14ac:dyDescent="0.25">
      <c r="B61" s="134" t="s">
        <v>308</v>
      </c>
      <c r="C61" s="135" t="s">
        <v>63</v>
      </c>
      <c r="D61" s="293">
        <v>372675.43</v>
      </c>
      <c r="E61" s="295">
        <v>372675.43</v>
      </c>
    </row>
    <row r="62" spans="1:8" s="120" customFormat="1" ht="15.75" x14ac:dyDescent="0.25">
      <c r="B62" s="136" t="s">
        <v>60</v>
      </c>
      <c r="C62" s="137" t="s">
        <v>33</v>
      </c>
      <c r="D62" s="294"/>
      <c r="E62" s="296"/>
    </row>
    <row r="63" spans="1:8" ht="15.75" thickBot="1" x14ac:dyDescent="0.3">
      <c r="A63" s="42"/>
      <c r="B63" s="290" t="s">
        <v>35</v>
      </c>
      <c r="C63" s="291"/>
      <c r="D63" s="159">
        <f>SUM(D61:D62)</f>
        <v>372675.43</v>
      </c>
      <c r="E63" s="160">
        <f>SUM(E61:E61)</f>
        <v>372675.43</v>
      </c>
    </row>
    <row r="64" spans="1:8" ht="18.75" x14ac:dyDescent="0.3">
      <c r="B64" s="34"/>
      <c r="C64" s="34"/>
      <c r="D64" s="35"/>
      <c r="E64" s="35"/>
      <c r="F64" s="50"/>
      <c r="G64" s="44"/>
      <c r="H64" s="45"/>
    </row>
    <row r="65" spans="2:8" ht="15.75" thickBot="1" x14ac:dyDescent="0.3">
      <c r="B65" s="6"/>
      <c r="C65" s="6"/>
      <c r="D65" s="11"/>
      <c r="E65" s="10"/>
      <c r="F65" s="10"/>
      <c r="G65" s="51"/>
      <c r="H65" s="47"/>
    </row>
    <row r="66" spans="2:8" ht="19.5" thickBot="1" x14ac:dyDescent="0.35">
      <c r="B66" s="6"/>
      <c r="C66" s="287" t="s">
        <v>5</v>
      </c>
      <c r="D66" s="288"/>
      <c r="F66" s="10"/>
      <c r="G66" s="53"/>
      <c r="H66" s="53"/>
    </row>
    <row r="67" spans="2:8" ht="18.75" x14ac:dyDescent="0.3">
      <c r="B67" s="6"/>
      <c r="C67" s="128" t="s">
        <v>52</v>
      </c>
      <c r="D67" s="129" t="s">
        <v>6</v>
      </c>
      <c r="F67" s="10"/>
      <c r="G67" s="33"/>
      <c r="H67" s="33"/>
    </row>
    <row r="68" spans="2:8" ht="18.75" x14ac:dyDescent="0.3">
      <c r="B68" s="6"/>
      <c r="C68" s="13">
        <f>D55+D50+D45+D39+D33+D15</f>
        <v>164268</v>
      </c>
      <c r="D68" s="14">
        <f>F50+F45+F39+F33+F15+F55+E63</f>
        <v>10201514.609999478</v>
      </c>
      <c r="F68" s="10"/>
    </row>
    <row r="69" spans="2:8" ht="18.75" x14ac:dyDescent="0.3">
      <c r="B69" s="6"/>
      <c r="C69" s="12"/>
      <c r="D69" s="31"/>
      <c r="E69" s="32"/>
      <c r="F69" s="10"/>
    </row>
    <row r="70" spans="2:8" x14ac:dyDescent="0.25">
      <c r="B70" s="6"/>
      <c r="C70" s="12"/>
      <c r="D70" s="7"/>
      <c r="E70" s="15" t="s">
        <v>12</v>
      </c>
      <c r="F70" s="16"/>
    </row>
    <row r="71" spans="2:8" x14ac:dyDescent="0.25">
      <c r="B71" s="2"/>
      <c r="C71" s="42"/>
      <c r="D71" s="42"/>
      <c r="E71" s="43"/>
      <c r="F71" s="42"/>
    </row>
    <row r="72" spans="2:8" x14ac:dyDescent="0.25">
      <c r="B72" s="46"/>
      <c r="C72" s="46"/>
      <c r="D72" s="46"/>
      <c r="E72" s="2"/>
      <c r="F72" s="51"/>
    </row>
    <row r="73" spans="2:8" x14ac:dyDescent="0.25">
      <c r="E73" s="48"/>
      <c r="F73" s="52"/>
    </row>
    <row r="82" spans="2:5" ht="18.75" thickBot="1" x14ac:dyDescent="0.3">
      <c r="B82" s="278" t="s">
        <v>11</v>
      </c>
      <c r="C82" s="278"/>
      <c r="D82" s="278"/>
      <c r="E82" s="278"/>
    </row>
    <row r="83" spans="2:5" ht="16.5" thickBot="1" x14ac:dyDescent="0.3">
      <c r="B83" s="105" t="s">
        <v>2</v>
      </c>
      <c r="C83" s="106" t="s">
        <v>1</v>
      </c>
      <c r="D83" s="107" t="s">
        <v>56</v>
      </c>
      <c r="E83" s="108" t="s">
        <v>13</v>
      </c>
    </row>
    <row r="84" spans="2:5" x14ac:dyDescent="0.25">
      <c r="B84" s="200">
        <v>46143</v>
      </c>
      <c r="C84" s="91" t="s">
        <v>67</v>
      </c>
      <c r="D84" s="92" t="s">
        <v>31</v>
      </c>
      <c r="E84" s="67">
        <v>685808.78</v>
      </c>
    </row>
    <row r="85" spans="2:5" x14ac:dyDescent="0.25">
      <c r="B85" s="200">
        <v>46143</v>
      </c>
      <c r="C85" s="146" t="s">
        <v>68</v>
      </c>
      <c r="D85" s="92" t="s">
        <v>64</v>
      </c>
      <c r="E85" s="67">
        <v>2405</v>
      </c>
    </row>
    <row r="86" spans="2:5" x14ac:dyDescent="0.25">
      <c r="B86" s="200">
        <v>46143</v>
      </c>
      <c r="C86" s="91" t="s">
        <v>69</v>
      </c>
      <c r="D86" s="92" t="s">
        <v>31</v>
      </c>
      <c r="E86" s="67">
        <v>58592.1</v>
      </c>
    </row>
    <row r="87" spans="2:5" x14ac:dyDescent="0.25">
      <c r="B87" s="200">
        <v>46143</v>
      </c>
      <c r="C87" s="91" t="s">
        <v>70</v>
      </c>
      <c r="D87" s="92" t="s">
        <v>71</v>
      </c>
      <c r="E87" s="67">
        <v>9860</v>
      </c>
    </row>
    <row r="88" spans="2:5" x14ac:dyDescent="0.25">
      <c r="B88" s="200">
        <v>46143</v>
      </c>
      <c r="C88" s="91" t="s">
        <v>72</v>
      </c>
      <c r="D88" s="92" t="s">
        <v>71</v>
      </c>
      <c r="E88" s="67">
        <v>13690</v>
      </c>
    </row>
    <row r="89" spans="2:5" x14ac:dyDescent="0.25">
      <c r="B89" s="200">
        <v>46143</v>
      </c>
      <c r="C89" s="91" t="s">
        <v>73</v>
      </c>
      <c r="D89" s="92" t="s">
        <v>31</v>
      </c>
      <c r="E89" s="67">
        <v>52318</v>
      </c>
    </row>
    <row r="90" spans="2:5" x14ac:dyDescent="0.25">
      <c r="B90" s="200">
        <v>46143</v>
      </c>
      <c r="C90" s="91" t="s">
        <v>74</v>
      </c>
      <c r="D90" s="92" t="s">
        <v>31</v>
      </c>
      <c r="E90" s="67">
        <v>39129</v>
      </c>
    </row>
    <row r="91" spans="2:5" x14ac:dyDescent="0.25">
      <c r="B91" s="200">
        <v>46143</v>
      </c>
      <c r="C91" s="91" t="s">
        <v>75</v>
      </c>
      <c r="D91" s="92" t="s">
        <v>31</v>
      </c>
      <c r="E91" s="67">
        <v>14608.44</v>
      </c>
    </row>
    <row r="92" spans="2:5" x14ac:dyDescent="0.25">
      <c r="B92" s="200">
        <v>46143</v>
      </c>
      <c r="C92" s="91" t="s">
        <v>76</v>
      </c>
      <c r="D92" s="92" t="s">
        <v>31</v>
      </c>
      <c r="E92" s="67">
        <v>145038.32999999999</v>
      </c>
    </row>
    <row r="93" spans="2:5" x14ac:dyDescent="0.25">
      <c r="B93" s="200">
        <v>46147</v>
      </c>
      <c r="C93" s="201" t="s">
        <v>77</v>
      </c>
      <c r="D93" s="92" t="s">
        <v>38</v>
      </c>
      <c r="E93" s="67">
        <v>725</v>
      </c>
    </row>
    <row r="94" spans="2:5" x14ac:dyDescent="0.25">
      <c r="B94" s="200">
        <v>46147</v>
      </c>
      <c r="C94" s="91" t="s">
        <v>78</v>
      </c>
      <c r="D94" s="92" t="s">
        <v>31</v>
      </c>
      <c r="E94" s="67">
        <v>27559</v>
      </c>
    </row>
    <row r="95" spans="2:5" x14ac:dyDescent="0.25">
      <c r="B95" s="200">
        <v>46147</v>
      </c>
      <c r="C95" s="91" t="s">
        <v>79</v>
      </c>
      <c r="D95" s="63" t="s">
        <v>31</v>
      </c>
      <c r="E95" s="67">
        <v>110090</v>
      </c>
    </row>
    <row r="96" spans="2:5" x14ac:dyDescent="0.25">
      <c r="B96" s="200">
        <v>46147</v>
      </c>
      <c r="C96" s="91" t="s">
        <v>80</v>
      </c>
      <c r="D96" s="63" t="s">
        <v>31</v>
      </c>
      <c r="E96" s="67">
        <v>169436.65</v>
      </c>
    </row>
    <row r="97" spans="2:5" x14ac:dyDescent="0.25">
      <c r="B97" s="200">
        <v>46147</v>
      </c>
      <c r="C97" s="91" t="s">
        <v>81</v>
      </c>
      <c r="D97" s="92" t="s">
        <v>61</v>
      </c>
      <c r="E97" s="67">
        <v>174128</v>
      </c>
    </row>
    <row r="98" spans="2:5" x14ac:dyDescent="0.25">
      <c r="B98" s="200">
        <v>46147</v>
      </c>
      <c r="C98" s="91" t="s">
        <v>82</v>
      </c>
      <c r="D98" s="92" t="s">
        <v>31</v>
      </c>
      <c r="E98" s="67">
        <v>67139.009999999995</v>
      </c>
    </row>
    <row r="99" spans="2:5" x14ac:dyDescent="0.25">
      <c r="B99" s="200">
        <v>46147</v>
      </c>
      <c r="C99" s="91" t="s">
        <v>83</v>
      </c>
      <c r="D99" s="92" t="s">
        <v>47</v>
      </c>
      <c r="E99" s="67">
        <v>2120</v>
      </c>
    </row>
    <row r="100" spans="2:5" x14ac:dyDescent="0.25">
      <c r="B100" s="200">
        <v>46147</v>
      </c>
      <c r="C100" s="91" t="s">
        <v>84</v>
      </c>
      <c r="D100" s="92" t="s">
        <v>47</v>
      </c>
      <c r="E100" s="67">
        <v>1620</v>
      </c>
    </row>
    <row r="101" spans="2:5" x14ac:dyDescent="0.25">
      <c r="B101" s="200">
        <v>46147</v>
      </c>
      <c r="C101" s="91" t="s">
        <v>85</v>
      </c>
      <c r="D101" s="92" t="s">
        <v>31</v>
      </c>
      <c r="E101" s="67">
        <v>34752.629999999997</v>
      </c>
    </row>
    <row r="102" spans="2:5" x14ac:dyDescent="0.25">
      <c r="B102" s="200">
        <v>46147</v>
      </c>
      <c r="C102" s="91" t="s">
        <v>86</v>
      </c>
      <c r="D102" s="92" t="s">
        <v>31</v>
      </c>
      <c r="E102" s="67">
        <v>18378.36</v>
      </c>
    </row>
    <row r="103" spans="2:5" x14ac:dyDescent="0.25">
      <c r="B103" s="200">
        <v>46147</v>
      </c>
      <c r="C103" s="92" t="s">
        <v>87</v>
      </c>
      <c r="D103" s="92" t="s">
        <v>71</v>
      </c>
      <c r="E103" s="67">
        <v>10535278.92</v>
      </c>
    </row>
    <row r="104" spans="2:5" x14ac:dyDescent="0.25">
      <c r="B104" s="202">
        <v>46147</v>
      </c>
      <c r="C104" s="92" t="s">
        <v>88</v>
      </c>
      <c r="D104" s="92" t="s">
        <v>38</v>
      </c>
      <c r="E104" s="67">
        <v>12432.13</v>
      </c>
    </row>
    <row r="105" spans="2:5" x14ac:dyDescent="0.25">
      <c r="B105" s="200">
        <v>46147</v>
      </c>
      <c r="C105" s="91" t="s">
        <v>89</v>
      </c>
      <c r="D105" s="92" t="s">
        <v>64</v>
      </c>
      <c r="E105" s="67">
        <v>12340</v>
      </c>
    </row>
    <row r="106" spans="2:5" x14ac:dyDescent="0.25">
      <c r="B106" s="200">
        <v>46147</v>
      </c>
      <c r="C106" s="91" t="s">
        <v>90</v>
      </c>
      <c r="D106" s="92" t="s">
        <v>40</v>
      </c>
      <c r="E106" s="67">
        <v>1152</v>
      </c>
    </row>
    <row r="107" spans="2:5" x14ac:dyDescent="0.25">
      <c r="B107" s="200">
        <v>46147</v>
      </c>
      <c r="C107" s="91" t="s">
        <v>91</v>
      </c>
      <c r="D107" s="92" t="s">
        <v>40</v>
      </c>
      <c r="E107" s="67">
        <v>1248</v>
      </c>
    </row>
    <row r="108" spans="2:5" x14ac:dyDescent="0.25">
      <c r="B108" s="200">
        <v>46147</v>
      </c>
      <c r="C108" s="91" t="s">
        <v>92</v>
      </c>
      <c r="D108" s="92" t="s">
        <v>71</v>
      </c>
      <c r="E108" s="67">
        <v>11160</v>
      </c>
    </row>
    <row r="109" spans="2:5" x14ac:dyDescent="0.25">
      <c r="B109" s="200">
        <v>46147</v>
      </c>
      <c r="C109" s="201" t="s">
        <v>93</v>
      </c>
      <c r="D109" s="92" t="s">
        <v>71</v>
      </c>
      <c r="E109" s="67">
        <v>9444</v>
      </c>
    </row>
    <row r="110" spans="2:5" x14ac:dyDescent="0.25">
      <c r="B110" s="200">
        <v>46147</v>
      </c>
      <c r="C110" s="91" t="s">
        <v>94</v>
      </c>
      <c r="D110" s="92" t="s">
        <v>71</v>
      </c>
      <c r="E110" s="67">
        <v>9330</v>
      </c>
    </row>
    <row r="111" spans="2:5" x14ac:dyDescent="0.25">
      <c r="B111" s="200">
        <v>46147</v>
      </c>
      <c r="C111" s="91" t="s">
        <v>95</v>
      </c>
      <c r="D111" s="92" t="s">
        <v>31</v>
      </c>
      <c r="E111" s="81">
        <v>5420</v>
      </c>
    </row>
    <row r="112" spans="2:5" x14ac:dyDescent="0.25">
      <c r="B112" s="200">
        <v>46147</v>
      </c>
      <c r="C112" s="91" t="s">
        <v>96</v>
      </c>
      <c r="D112" s="92" t="s">
        <v>28</v>
      </c>
      <c r="E112" s="67">
        <v>21629</v>
      </c>
    </row>
    <row r="113" spans="2:5" x14ac:dyDescent="0.25">
      <c r="B113" s="200">
        <v>46147</v>
      </c>
      <c r="C113" s="91" t="s">
        <v>97</v>
      </c>
      <c r="D113" s="93" t="s">
        <v>61</v>
      </c>
      <c r="E113" s="67">
        <v>32155</v>
      </c>
    </row>
    <row r="114" spans="2:5" x14ac:dyDescent="0.25">
      <c r="B114" s="200">
        <v>46147</v>
      </c>
      <c r="C114" s="91" t="s">
        <v>98</v>
      </c>
      <c r="D114" s="92" t="s">
        <v>41</v>
      </c>
      <c r="E114" s="67">
        <v>101520</v>
      </c>
    </row>
    <row r="115" spans="2:5" x14ac:dyDescent="0.25">
      <c r="B115" s="200">
        <v>46148</v>
      </c>
      <c r="C115" s="91" t="s">
        <v>99</v>
      </c>
      <c r="D115" s="92" t="s">
        <v>31</v>
      </c>
      <c r="E115" s="67">
        <v>63234.62</v>
      </c>
    </row>
    <row r="116" spans="2:5" x14ac:dyDescent="0.25">
      <c r="B116" s="200">
        <v>46148</v>
      </c>
      <c r="C116" s="91" t="s">
        <v>100</v>
      </c>
      <c r="D116" s="93" t="s">
        <v>38</v>
      </c>
      <c r="E116" s="67">
        <v>6475</v>
      </c>
    </row>
    <row r="117" spans="2:5" x14ac:dyDescent="0.25">
      <c r="B117" s="200">
        <v>46148</v>
      </c>
      <c r="C117" s="91" t="s">
        <v>101</v>
      </c>
      <c r="D117" s="93" t="s">
        <v>71</v>
      </c>
      <c r="E117" s="67">
        <v>2716277.76</v>
      </c>
    </row>
    <row r="118" spans="2:5" x14ac:dyDescent="0.25">
      <c r="B118" s="200">
        <v>46148</v>
      </c>
      <c r="C118" s="91" t="s">
        <v>102</v>
      </c>
      <c r="D118" s="93" t="s">
        <v>64</v>
      </c>
      <c r="E118" s="67">
        <v>2076</v>
      </c>
    </row>
    <row r="119" spans="2:5" x14ac:dyDescent="0.25">
      <c r="B119" s="200">
        <v>46148</v>
      </c>
      <c r="C119" s="91" t="s">
        <v>103</v>
      </c>
      <c r="D119" s="93" t="s">
        <v>71</v>
      </c>
      <c r="E119" s="67">
        <v>208723.7</v>
      </c>
    </row>
    <row r="120" spans="2:5" x14ac:dyDescent="0.25">
      <c r="B120" s="200">
        <v>46148</v>
      </c>
      <c r="C120" s="91" t="s">
        <v>104</v>
      </c>
      <c r="D120" s="92" t="s">
        <v>61</v>
      </c>
      <c r="E120" s="67">
        <v>76140</v>
      </c>
    </row>
    <row r="121" spans="2:5" x14ac:dyDescent="0.25">
      <c r="B121" s="200">
        <v>46148</v>
      </c>
      <c r="C121" s="91" t="s">
        <v>105</v>
      </c>
      <c r="D121" s="92" t="s">
        <v>40</v>
      </c>
      <c r="E121" s="67">
        <v>5900</v>
      </c>
    </row>
    <row r="122" spans="2:5" x14ac:dyDescent="0.25">
      <c r="B122" s="200">
        <v>46148</v>
      </c>
      <c r="C122" s="91" t="s">
        <v>106</v>
      </c>
      <c r="D122" s="93" t="s">
        <v>71</v>
      </c>
      <c r="E122" s="67">
        <v>8980</v>
      </c>
    </row>
    <row r="123" spans="2:5" x14ac:dyDescent="0.25">
      <c r="B123" s="200">
        <v>46148</v>
      </c>
      <c r="C123" s="91" t="s">
        <v>107</v>
      </c>
      <c r="D123" s="93" t="s">
        <v>71</v>
      </c>
      <c r="E123" s="67">
        <v>13255</v>
      </c>
    </row>
    <row r="124" spans="2:5" x14ac:dyDescent="0.25">
      <c r="B124" s="200">
        <v>46148</v>
      </c>
      <c r="C124" s="97" t="s">
        <v>108</v>
      </c>
      <c r="D124" s="94" t="s">
        <v>47</v>
      </c>
      <c r="E124" s="81">
        <v>7404</v>
      </c>
    </row>
    <row r="125" spans="2:5" x14ac:dyDescent="0.25">
      <c r="B125" s="200">
        <v>46149</v>
      </c>
      <c r="C125" s="97" t="s">
        <v>109</v>
      </c>
      <c r="D125" s="94" t="s">
        <v>31</v>
      </c>
      <c r="E125" s="81">
        <v>111888.58</v>
      </c>
    </row>
    <row r="126" spans="2:5" x14ac:dyDescent="0.25">
      <c r="B126" s="200">
        <v>46180</v>
      </c>
      <c r="C126" s="97" t="s">
        <v>110</v>
      </c>
      <c r="D126" s="94" t="s">
        <v>61</v>
      </c>
      <c r="E126" s="81">
        <v>3165</v>
      </c>
    </row>
    <row r="127" spans="2:5" x14ac:dyDescent="0.25">
      <c r="B127" s="200">
        <v>46149</v>
      </c>
      <c r="C127" s="97" t="s">
        <v>111</v>
      </c>
      <c r="D127" s="94" t="s">
        <v>61</v>
      </c>
      <c r="E127" s="81">
        <v>2100</v>
      </c>
    </row>
    <row r="128" spans="2:5" x14ac:dyDescent="0.25">
      <c r="B128" s="200">
        <v>46149</v>
      </c>
      <c r="C128" s="91" t="s">
        <v>112</v>
      </c>
      <c r="D128" s="93" t="s">
        <v>38</v>
      </c>
      <c r="E128" s="67">
        <v>1390</v>
      </c>
    </row>
    <row r="129" spans="2:5" x14ac:dyDescent="0.25">
      <c r="B129" s="200">
        <v>46149</v>
      </c>
      <c r="C129" s="91" t="s">
        <v>113</v>
      </c>
      <c r="D129" s="92" t="s">
        <v>71</v>
      </c>
      <c r="E129" s="67">
        <v>7794</v>
      </c>
    </row>
    <row r="130" spans="2:5" x14ac:dyDescent="0.25">
      <c r="B130" s="200">
        <v>46149</v>
      </c>
      <c r="C130" s="91" t="s">
        <v>114</v>
      </c>
      <c r="D130" s="92" t="s">
        <v>71</v>
      </c>
      <c r="E130" s="67">
        <v>15275</v>
      </c>
    </row>
    <row r="131" spans="2:5" x14ac:dyDescent="0.25">
      <c r="B131" s="200">
        <v>46149</v>
      </c>
      <c r="C131" s="91" t="s">
        <v>115</v>
      </c>
      <c r="D131" s="93" t="s">
        <v>40</v>
      </c>
      <c r="E131" s="67">
        <v>5939</v>
      </c>
    </row>
    <row r="132" spans="2:5" x14ac:dyDescent="0.25">
      <c r="B132" s="200">
        <v>46149</v>
      </c>
      <c r="C132" s="91" t="s">
        <v>116</v>
      </c>
      <c r="D132" s="93" t="s">
        <v>40</v>
      </c>
      <c r="E132" s="67">
        <v>720</v>
      </c>
    </row>
    <row r="133" spans="2:5" x14ac:dyDescent="0.25">
      <c r="B133" s="200">
        <v>46149</v>
      </c>
      <c r="C133" s="91" t="s">
        <v>117</v>
      </c>
      <c r="D133" s="93" t="s">
        <v>40</v>
      </c>
      <c r="E133" s="67">
        <v>768</v>
      </c>
    </row>
    <row r="134" spans="2:5" x14ac:dyDescent="0.25">
      <c r="B134" s="200">
        <v>46149</v>
      </c>
      <c r="C134" s="91" t="s">
        <v>118</v>
      </c>
      <c r="D134" s="93" t="s">
        <v>28</v>
      </c>
      <c r="E134" s="67">
        <v>5106</v>
      </c>
    </row>
    <row r="135" spans="2:5" x14ac:dyDescent="0.25">
      <c r="B135" s="200">
        <v>46149</v>
      </c>
      <c r="C135" s="91" t="s">
        <v>119</v>
      </c>
      <c r="D135" s="92" t="s">
        <v>61</v>
      </c>
      <c r="E135" s="67">
        <v>3540</v>
      </c>
    </row>
    <row r="136" spans="2:5" x14ac:dyDescent="0.25">
      <c r="B136" s="200">
        <v>46150</v>
      </c>
      <c r="C136" s="91" t="s">
        <v>120</v>
      </c>
      <c r="D136" s="96" t="s">
        <v>31</v>
      </c>
      <c r="E136" s="67">
        <v>66950</v>
      </c>
    </row>
    <row r="137" spans="2:5" x14ac:dyDescent="0.25">
      <c r="B137" s="202">
        <v>46150</v>
      </c>
      <c r="C137" s="91" t="s">
        <v>121</v>
      </c>
      <c r="D137" s="63" t="s">
        <v>38</v>
      </c>
      <c r="E137" s="67">
        <v>275</v>
      </c>
    </row>
    <row r="138" spans="2:5" x14ac:dyDescent="0.25">
      <c r="B138" s="202">
        <v>46150</v>
      </c>
      <c r="C138" s="91" t="s">
        <v>122</v>
      </c>
      <c r="D138" s="63" t="s">
        <v>39</v>
      </c>
      <c r="E138" s="67">
        <v>3650</v>
      </c>
    </row>
    <row r="139" spans="2:5" x14ac:dyDescent="0.25">
      <c r="B139" s="202">
        <v>46150</v>
      </c>
      <c r="C139" s="91" t="s">
        <v>66</v>
      </c>
      <c r="D139" s="63" t="s">
        <v>71</v>
      </c>
      <c r="E139" s="67">
        <v>15145</v>
      </c>
    </row>
    <row r="140" spans="2:5" x14ac:dyDescent="0.25">
      <c r="B140" s="200">
        <v>46150</v>
      </c>
      <c r="C140" s="91" t="s">
        <v>123</v>
      </c>
      <c r="D140" s="92" t="s">
        <v>71</v>
      </c>
      <c r="E140" s="67">
        <v>10020</v>
      </c>
    </row>
    <row r="141" spans="2:5" x14ac:dyDescent="0.25">
      <c r="B141" s="200">
        <v>46150</v>
      </c>
      <c r="C141" s="91" t="s">
        <v>124</v>
      </c>
      <c r="D141" s="92" t="s">
        <v>40</v>
      </c>
      <c r="E141" s="67">
        <v>5900</v>
      </c>
    </row>
    <row r="142" spans="2:5" x14ac:dyDescent="0.25">
      <c r="B142" s="200">
        <v>46153</v>
      </c>
      <c r="C142" s="91" t="s">
        <v>125</v>
      </c>
      <c r="D142" s="92" t="s">
        <v>31</v>
      </c>
      <c r="E142" s="67">
        <v>129998.16</v>
      </c>
    </row>
    <row r="143" spans="2:5" x14ac:dyDescent="0.25">
      <c r="B143" s="200">
        <v>46153</v>
      </c>
      <c r="C143" s="91" t="s">
        <v>126</v>
      </c>
      <c r="D143" s="92" t="s">
        <v>38</v>
      </c>
      <c r="E143" s="67">
        <v>2635</v>
      </c>
    </row>
    <row r="144" spans="2:5" x14ac:dyDescent="0.25">
      <c r="B144" s="200">
        <v>46153</v>
      </c>
      <c r="C144" s="91" t="s">
        <v>127</v>
      </c>
      <c r="D144" s="63" t="s">
        <v>38</v>
      </c>
      <c r="E144" s="67">
        <v>320</v>
      </c>
    </row>
    <row r="145" spans="2:5" x14ac:dyDescent="0.25">
      <c r="B145" s="200">
        <v>46153</v>
      </c>
      <c r="C145" s="201" t="s">
        <v>128</v>
      </c>
      <c r="D145" s="92" t="s">
        <v>38</v>
      </c>
      <c r="E145" s="67">
        <v>140</v>
      </c>
    </row>
    <row r="146" spans="2:5" x14ac:dyDescent="0.25">
      <c r="B146" s="200">
        <v>46153</v>
      </c>
      <c r="C146" s="91" t="s">
        <v>129</v>
      </c>
      <c r="D146" s="63" t="s">
        <v>38</v>
      </c>
      <c r="E146" s="67">
        <v>4723.3500000000004</v>
      </c>
    </row>
    <row r="147" spans="2:5" x14ac:dyDescent="0.25">
      <c r="B147" s="200">
        <v>46153</v>
      </c>
      <c r="C147" s="91" t="s">
        <v>130</v>
      </c>
      <c r="D147" s="63" t="s">
        <v>38</v>
      </c>
      <c r="E147" s="67">
        <v>1500</v>
      </c>
    </row>
    <row r="148" spans="2:5" x14ac:dyDescent="0.25">
      <c r="B148" s="200">
        <v>46153</v>
      </c>
      <c r="C148" s="91" t="s">
        <v>131</v>
      </c>
      <c r="D148" s="92" t="s">
        <v>38</v>
      </c>
      <c r="E148" s="67">
        <v>5280</v>
      </c>
    </row>
    <row r="149" spans="2:5" x14ac:dyDescent="0.25">
      <c r="B149" s="200">
        <v>46153</v>
      </c>
      <c r="C149" s="91" t="s">
        <v>132</v>
      </c>
      <c r="D149" s="63" t="s">
        <v>38</v>
      </c>
      <c r="E149" s="67">
        <v>1500</v>
      </c>
    </row>
    <row r="150" spans="2:5" x14ac:dyDescent="0.25">
      <c r="B150" s="200">
        <v>46153</v>
      </c>
      <c r="C150" s="91" t="s">
        <v>133</v>
      </c>
      <c r="D150" s="63" t="s">
        <v>38</v>
      </c>
      <c r="E150" s="67">
        <v>190.8</v>
      </c>
    </row>
    <row r="151" spans="2:5" x14ac:dyDescent="0.25">
      <c r="B151" s="200">
        <v>46153</v>
      </c>
      <c r="C151" s="91" t="s">
        <v>134</v>
      </c>
      <c r="D151" s="63" t="s">
        <v>38</v>
      </c>
      <c r="E151" s="67">
        <v>285</v>
      </c>
    </row>
    <row r="152" spans="2:5" x14ac:dyDescent="0.25">
      <c r="B152" s="200">
        <v>46153</v>
      </c>
      <c r="C152" s="91" t="s">
        <v>135</v>
      </c>
      <c r="D152" s="63" t="s">
        <v>38</v>
      </c>
      <c r="E152" s="67">
        <v>280</v>
      </c>
    </row>
    <row r="153" spans="2:5" x14ac:dyDescent="0.25">
      <c r="B153" s="200">
        <v>46153</v>
      </c>
      <c r="C153" s="91" t="s">
        <v>136</v>
      </c>
      <c r="D153" s="63" t="s">
        <v>31</v>
      </c>
      <c r="E153" s="67">
        <v>2730</v>
      </c>
    </row>
    <row r="154" spans="2:5" x14ac:dyDescent="0.25">
      <c r="B154" s="200">
        <v>46153</v>
      </c>
      <c r="C154" s="91" t="s">
        <v>137</v>
      </c>
      <c r="D154" s="63" t="s">
        <v>71</v>
      </c>
      <c r="E154" s="67">
        <v>2239781.1</v>
      </c>
    </row>
    <row r="155" spans="2:5" x14ac:dyDescent="0.25">
      <c r="B155" s="200">
        <v>46153</v>
      </c>
      <c r="C155" s="91" t="s">
        <v>138</v>
      </c>
      <c r="D155" s="63" t="s">
        <v>71</v>
      </c>
      <c r="E155" s="67">
        <v>3693291.9</v>
      </c>
    </row>
    <row r="156" spans="2:5" x14ac:dyDescent="0.25">
      <c r="B156" s="200">
        <v>46153</v>
      </c>
      <c r="C156" s="91" t="s">
        <v>139</v>
      </c>
      <c r="D156" s="63" t="s">
        <v>38</v>
      </c>
      <c r="E156" s="67">
        <v>14664</v>
      </c>
    </row>
    <row r="157" spans="2:5" x14ac:dyDescent="0.25">
      <c r="B157" s="202">
        <v>46153</v>
      </c>
      <c r="C157" s="91" t="s">
        <v>140</v>
      </c>
      <c r="D157" s="92" t="s">
        <v>64</v>
      </c>
      <c r="E157" s="67">
        <v>3542</v>
      </c>
    </row>
    <row r="158" spans="2:5" x14ac:dyDescent="0.25">
      <c r="B158" s="200">
        <v>46153</v>
      </c>
      <c r="C158" s="91" t="s">
        <v>141</v>
      </c>
      <c r="D158" s="92" t="s">
        <v>31</v>
      </c>
      <c r="E158" s="67">
        <v>2355</v>
      </c>
    </row>
    <row r="159" spans="2:5" x14ac:dyDescent="0.25">
      <c r="B159" s="200">
        <v>46153</v>
      </c>
      <c r="C159" s="91" t="s">
        <v>142</v>
      </c>
      <c r="D159" s="63" t="s">
        <v>40</v>
      </c>
      <c r="E159" s="67">
        <v>480</v>
      </c>
    </row>
    <row r="160" spans="2:5" x14ac:dyDescent="0.25">
      <c r="B160" s="202">
        <v>46153</v>
      </c>
      <c r="C160" s="91" t="s">
        <v>143</v>
      </c>
      <c r="D160" s="63" t="s">
        <v>71</v>
      </c>
      <c r="E160" s="67">
        <v>9750</v>
      </c>
    </row>
    <row r="161" spans="2:5" x14ac:dyDescent="0.25">
      <c r="B161" s="202">
        <v>46153</v>
      </c>
      <c r="C161" s="91" t="s">
        <v>144</v>
      </c>
      <c r="D161" s="197" t="s">
        <v>71</v>
      </c>
      <c r="E161" s="198">
        <v>10895</v>
      </c>
    </row>
    <row r="162" spans="2:5" x14ac:dyDescent="0.25">
      <c r="B162" s="202">
        <v>46153</v>
      </c>
      <c r="C162" s="91" t="s">
        <v>145</v>
      </c>
      <c r="D162" s="197" t="s">
        <v>71</v>
      </c>
      <c r="E162" s="198">
        <v>13094</v>
      </c>
    </row>
    <row r="163" spans="2:5" x14ac:dyDescent="0.25">
      <c r="B163" s="202">
        <v>46153</v>
      </c>
      <c r="C163" s="91" t="s">
        <v>146</v>
      </c>
      <c r="D163" s="63" t="s">
        <v>39</v>
      </c>
      <c r="E163" s="67">
        <v>2100</v>
      </c>
    </row>
    <row r="164" spans="2:5" x14ac:dyDescent="0.25">
      <c r="B164" s="203">
        <v>46153</v>
      </c>
      <c r="C164" s="201" t="s">
        <v>147</v>
      </c>
      <c r="D164" s="63" t="s">
        <v>39</v>
      </c>
      <c r="E164" s="67">
        <v>2558</v>
      </c>
    </row>
    <row r="165" spans="2:5" x14ac:dyDescent="0.25">
      <c r="B165" s="202">
        <v>46153</v>
      </c>
      <c r="C165" s="101" t="s">
        <v>148</v>
      </c>
      <c r="D165" s="63" t="s">
        <v>39</v>
      </c>
      <c r="E165" s="142">
        <v>5483</v>
      </c>
    </row>
    <row r="166" spans="2:5" x14ac:dyDescent="0.25">
      <c r="B166" s="202">
        <v>46153</v>
      </c>
      <c r="C166" s="101" t="s">
        <v>149</v>
      </c>
      <c r="D166" s="63" t="s">
        <v>61</v>
      </c>
      <c r="E166" s="142">
        <v>720</v>
      </c>
    </row>
    <row r="167" spans="2:5" x14ac:dyDescent="0.25">
      <c r="B167" s="203">
        <v>46153</v>
      </c>
      <c r="C167" s="101" t="s">
        <v>150</v>
      </c>
      <c r="D167" s="63" t="s">
        <v>28</v>
      </c>
      <c r="E167" s="142">
        <v>226</v>
      </c>
    </row>
    <row r="168" spans="2:5" x14ac:dyDescent="0.25">
      <c r="B168" s="203">
        <v>46153</v>
      </c>
      <c r="C168" s="91" t="s">
        <v>151</v>
      </c>
      <c r="D168" s="63" t="s">
        <v>61</v>
      </c>
      <c r="E168" s="67">
        <v>150000</v>
      </c>
    </row>
    <row r="169" spans="2:5" x14ac:dyDescent="0.25">
      <c r="B169" s="203">
        <v>46153</v>
      </c>
      <c r="C169" s="91" t="s">
        <v>152</v>
      </c>
      <c r="D169" s="63" t="s">
        <v>71</v>
      </c>
      <c r="E169" s="67">
        <v>6111957.4100000001</v>
      </c>
    </row>
    <row r="170" spans="2:5" x14ac:dyDescent="0.25">
      <c r="B170" s="203">
        <v>46153</v>
      </c>
      <c r="C170" s="91" t="s">
        <v>153</v>
      </c>
      <c r="D170" s="63" t="s">
        <v>71</v>
      </c>
      <c r="E170" s="67">
        <v>771914.5</v>
      </c>
    </row>
    <row r="171" spans="2:5" x14ac:dyDescent="0.25">
      <c r="B171" s="203">
        <v>46153</v>
      </c>
      <c r="C171" s="91" t="s">
        <v>154</v>
      </c>
      <c r="D171" s="92" t="s">
        <v>71</v>
      </c>
      <c r="E171" s="67">
        <v>8054596.25</v>
      </c>
    </row>
    <row r="172" spans="2:5" x14ac:dyDescent="0.25">
      <c r="B172" s="203">
        <v>46154</v>
      </c>
      <c r="C172" s="91" t="s">
        <v>155</v>
      </c>
      <c r="D172" s="92" t="s">
        <v>31</v>
      </c>
      <c r="E172" s="67">
        <v>55612.78</v>
      </c>
    </row>
    <row r="173" spans="2:5" x14ac:dyDescent="0.25">
      <c r="B173" s="203">
        <v>46154</v>
      </c>
      <c r="C173" s="91" t="s">
        <v>156</v>
      </c>
      <c r="D173" s="92" t="s">
        <v>31</v>
      </c>
      <c r="E173" s="67">
        <v>590118.27</v>
      </c>
    </row>
    <row r="174" spans="2:5" x14ac:dyDescent="0.25">
      <c r="B174" s="203">
        <v>46154</v>
      </c>
      <c r="C174" s="91" t="s">
        <v>157</v>
      </c>
      <c r="D174" s="92" t="s">
        <v>38</v>
      </c>
      <c r="E174" s="67">
        <v>79314.95</v>
      </c>
    </row>
    <row r="175" spans="2:5" x14ac:dyDescent="0.25">
      <c r="B175" s="203">
        <v>46154</v>
      </c>
      <c r="C175" s="91" t="s">
        <v>158</v>
      </c>
      <c r="D175" s="92" t="s">
        <v>38</v>
      </c>
      <c r="E175" s="67">
        <v>1350</v>
      </c>
    </row>
    <row r="176" spans="2:5" x14ac:dyDescent="0.25">
      <c r="B176" s="203">
        <v>46154</v>
      </c>
      <c r="C176" s="91" t="s">
        <v>159</v>
      </c>
      <c r="D176" s="92" t="s">
        <v>38</v>
      </c>
      <c r="E176" s="67">
        <v>1500</v>
      </c>
    </row>
    <row r="177" spans="2:5" x14ac:dyDescent="0.25">
      <c r="B177" s="203">
        <v>46154</v>
      </c>
      <c r="C177" s="91" t="s">
        <v>160</v>
      </c>
      <c r="D177" s="63" t="s">
        <v>38</v>
      </c>
      <c r="E177" s="67">
        <v>5280</v>
      </c>
    </row>
    <row r="178" spans="2:5" x14ac:dyDescent="0.25">
      <c r="B178" s="203">
        <v>46154</v>
      </c>
      <c r="C178" s="91" t="s">
        <v>161</v>
      </c>
      <c r="D178" s="92" t="s">
        <v>38</v>
      </c>
      <c r="E178" s="67">
        <v>1500</v>
      </c>
    </row>
    <row r="179" spans="2:5" x14ac:dyDescent="0.25">
      <c r="B179" s="203">
        <v>46154</v>
      </c>
      <c r="C179" s="91" t="s">
        <v>162</v>
      </c>
      <c r="D179" s="63" t="s">
        <v>38</v>
      </c>
      <c r="E179" s="67">
        <v>630</v>
      </c>
    </row>
    <row r="180" spans="2:5" x14ac:dyDescent="0.25">
      <c r="B180" s="203">
        <v>46154</v>
      </c>
      <c r="C180" s="91" t="s">
        <v>163</v>
      </c>
      <c r="D180" s="63" t="s">
        <v>41</v>
      </c>
      <c r="E180" s="67">
        <v>2053.4499999999998</v>
      </c>
    </row>
    <row r="181" spans="2:5" x14ac:dyDescent="0.25">
      <c r="B181" s="203">
        <v>46154</v>
      </c>
      <c r="C181" s="91" t="s">
        <v>164</v>
      </c>
      <c r="D181" s="63" t="s">
        <v>71</v>
      </c>
      <c r="E181" s="67">
        <v>8020</v>
      </c>
    </row>
    <row r="182" spans="2:5" x14ac:dyDescent="0.25">
      <c r="B182" s="203">
        <v>46154</v>
      </c>
      <c r="C182" s="91" t="s">
        <v>165</v>
      </c>
      <c r="D182" s="92" t="s">
        <v>71</v>
      </c>
      <c r="E182" s="67">
        <v>13362</v>
      </c>
    </row>
    <row r="183" spans="2:5" x14ac:dyDescent="0.25">
      <c r="B183" s="203">
        <v>46154</v>
      </c>
      <c r="C183" s="91" t="s">
        <v>166</v>
      </c>
      <c r="D183" s="92" t="s">
        <v>61</v>
      </c>
      <c r="E183" s="67">
        <v>4219</v>
      </c>
    </row>
    <row r="184" spans="2:5" x14ac:dyDescent="0.25">
      <c r="B184" s="203">
        <v>46154</v>
      </c>
      <c r="C184" s="91" t="s">
        <v>167</v>
      </c>
      <c r="D184" s="63" t="s">
        <v>61</v>
      </c>
      <c r="E184" s="67">
        <v>96</v>
      </c>
    </row>
    <row r="185" spans="2:5" x14ac:dyDescent="0.25">
      <c r="B185" s="203">
        <v>46154</v>
      </c>
      <c r="C185" s="91" t="s">
        <v>168</v>
      </c>
      <c r="D185" s="63" t="s">
        <v>39</v>
      </c>
      <c r="E185" s="67">
        <v>5883</v>
      </c>
    </row>
    <row r="186" spans="2:5" x14ac:dyDescent="0.25">
      <c r="B186" s="203">
        <v>46155</v>
      </c>
      <c r="C186" s="91" t="s">
        <v>169</v>
      </c>
      <c r="D186" s="63" t="s">
        <v>31</v>
      </c>
      <c r="E186" s="67">
        <v>5295</v>
      </c>
    </row>
    <row r="187" spans="2:5" x14ac:dyDescent="0.25">
      <c r="B187" s="203">
        <v>46155</v>
      </c>
      <c r="C187" s="91" t="s">
        <v>170</v>
      </c>
      <c r="D187" s="63" t="s">
        <v>31</v>
      </c>
      <c r="E187" s="67">
        <v>64820</v>
      </c>
    </row>
    <row r="188" spans="2:5" x14ac:dyDescent="0.25">
      <c r="B188" s="203">
        <v>46155</v>
      </c>
      <c r="C188" s="91" t="s">
        <v>171</v>
      </c>
      <c r="D188" s="63" t="s">
        <v>71</v>
      </c>
      <c r="E188" s="67">
        <v>268214.53000000003</v>
      </c>
    </row>
    <row r="189" spans="2:5" x14ac:dyDescent="0.25">
      <c r="B189" s="203">
        <v>46155</v>
      </c>
      <c r="C189" s="91" t="s">
        <v>172</v>
      </c>
      <c r="D189" s="63" t="s">
        <v>38</v>
      </c>
      <c r="E189" s="67">
        <v>650</v>
      </c>
    </row>
    <row r="190" spans="2:5" x14ac:dyDescent="0.25">
      <c r="B190" s="203">
        <v>46155</v>
      </c>
      <c r="C190" s="91" t="s">
        <v>173</v>
      </c>
      <c r="D190" s="63" t="s">
        <v>64</v>
      </c>
      <c r="E190" s="67">
        <v>589</v>
      </c>
    </row>
    <row r="191" spans="2:5" x14ac:dyDescent="0.25">
      <c r="B191" s="203">
        <v>46155</v>
      </c>
      <c r="C191" s="91" t="s">
        <v>174</v>
      </c>
      <c r="D191" s="63" t="s">
        <v>64</v>
      </c>
      <c r="E191" s="67">
        <v>1467</v>
      </c>
    </row>
    <row r="192" spans="2:5" x14ac:dyDescent="0.25">
      <c r="B192" s="203">
        <v>46155</v>
      </c>
      <c r="C192" s="91" t="s">
        <v>175</v>
      </c>
      <c r="D192" s="63" t="s">
        <v>71</v>
      </c>
      <c r="E192" s="67">
        <v>8900</v>
      </c>
    </row>
    <row r="193" spans="2:5" x14ac:dyDescent="0.25">
      <c r="B193" s="203">
        <v>46155</v>
      </c>
      <c r="C193" s="91" t="s">
        <v>176</v>
      </c>
      <c r="D193" s="63" t="s">
        <v>71</v>
      </c>
      <c r="E193" s="67">
        <v>15083</v>
      </c>
    </row>
    <row r="194" spans="2:5" x14ac:dyDescent="0.25">
      <c r="B194" s="203">
        <v>46155</v>
      </c>
      <c r="C194" s="97" t="s">
        <v>177</v>
      </c>
      <c r="D194" s="92" t="s">
        <v>39</v>
      </c>
      <c r="E194" s="81">
        <v>1348</v>
      </c>
    </row>
    <row r="195" spans="2:5" x14ac:dyDescent="0.25">
      <c r="B195" s="203">
        <v>46155</v>
      </c>
      <c r="C195" s="91" t="s">
        <v>178</v>
      </c>
      <c r="D195" s="63" t="s">
        <v>39</v>
      </c>
      <c r="E195" s="81">
        <v>296</v>
      </c>
    </row>
    <row r="196" spans="2:5" x14ac:dyDescent="0.25">
      <c r="B196" s="203">
        <v>46155</v>
      </c>
      <c r="C196" s="63" t="s">
        <v>179</v>
      </c>
      <c r="D196" s="63" t="s">
        <v>39</v>
      </c>
      <c r="E196" s="204">
        <v>1350</v>
      </c>
    </row>
    <row r="197" spans="2:5" x14ac:dyDescent="0.25">
      <c r="B197" s="203">
        <v>46155</v>
      </c>
      <c r="C197" s="63" t="s">
        <v>180</v>
      </c>
      <c r="D197" s="63" t="s">
        <v>39</v>
      </c>
      <c r="E197" s="204">
        <v>1050</v>
      </c>
    </row>
    <row r="198" spans="2:5" x14ac:dyDescent="0.25">
      <c r="B198" s="203">
        <v>46156</v>
      </c>
      <c r="C198" s="63" t="s">
        <v>181</v>
      </c>
      <c r="D198" s="63" t="s">
        <v>38</v>
      </c>
      <c r="E198" s="204">
        <v>4692</v>
      </c>
    </row>
    <row r="199" spans="2:5" x14ac:dyDescent="0.25">
      <c r="B199" s="203">
        <v>46156</v>
      </c>
      <c r="C199" s="63" t="s">
        <v>182</v>
      </c>
      <c r="D199" s="63" t="s">
        <v>31</v>
      </c>
      <c r="E199" s="204">
        <v>377265</v>
      </c>
    </row>
    <row r="200" spans="2:5" x14ac:dyDescent="0.25">
      <c r="B200" s="203">
        <v>46156</v>
      </c>
      <c r="C200" s="63" t="s">
        <v>183</v>
      </c>
      <c r="D200" s="63" t="s">
        <v>71</v>
      </c>
      <c r="E200" s="204">
        <v>9740</v>
      </c>
    </row>
    <row r="201" spans="2:5" x14ac:dyDescent="0.25">
      <c r="B201" s="203">
        <v>46156</v>
      </c>
      <c r="C201" s="63" t="s">
        <v>184</v>
      </c>
      <c r="D201" s="63" t="s">
        <v>71</v>
      </c>
      <c r="E201" s="204">
        <v>14923</v>
      </c>
    </row>
    <row r="202" spans="2:5" x14ac:dyDescent="0.25">
      <c r="B202" s="203">
        <v>46156</v>
      </c>
      <c r="C202" s="63" t="s">
        <v>185</v>
      </c>
      <c r="D202" s="63" t="s">
        <v>39</v>
      </c>
      <c r="E202" s="204">
        <v>45846.080000000002</v>
      </c>
    </row>
    <row r="203" spans="2:5" x14ac:dyDescent="0.25">
      <c r="B203" s="203">
        <v>46157</v>
      </c>
      <c r="C203" s="63" t="s">
        <v>186</v>
      </c>
      <c r="D203" s="63" t="s">
        <v>31</v>
      </c>
      <c r="E203" s="204">
        <v>75998.34</v>
      </c>
    </row>
    <row r="204" spans="2:5" x14ac:dyDescent="0.25">
      <c r="B204" s="203">
        <v>46157</v>
      </c>
      <c r="C204" s="63" t="s">
        <v>187</v>
      </c>
      <c r="D204" s="63" t="s">
        <v>38</v>
      </c>
      <c r="E204" s="204">
        <v>14917.43</v>
      </c>
    </row>
    <row r="205" spans="2:5" x14ac:dyDescent="0.25">
      <c r="B205" s="203">
        <v>46157</v>
      </c>
      <c r="C205" s="63" t="s">
        <v>188</v>
      </c>
      <c r="D205" s="63" t="s">
        <v>39</v>
      </c>
      <c r="E205" s="204">
        <v>6178</v>
      </c>
    </row>
    <row r="206" spans="2:5" x14ac:dyDescent="0.25">
      <c r="B206" s="203">
        <v>46157</v>
      </c>
      <c r="C206" s="63" t="s">
        <v>189</v>
      </c>
      <c r="D206" s="63" t="s">
        <v>64</v>
      </c>
      <c r="E206" s="204">
        <v>1167</v>
      </c>
    </row>
    <row r="207" spans="2:5" x14ac:dyDescent="0.25">
      <c r="B207" s="203">
        <v>46157</v>
      </c>
      <c r="C207" s="63" t="s">
        <v>190</v>
      </c>
      <c r="D207" s="63" t="s">
        <v>61</v>
      </c>
      <c r="E207" s="204">
        <v>1614</v>
      </c>
    </row>
    <row r="208" spans="2:5" x14ac:dyDescent="0.25">
      <c r="B208" s="203">
        <v>46157</v>
      </c>
      <c r="C208" s="63" t="s">
        <v>191</v>
      </c>
      <c r="D208" s="63" t="s">
        <v>39</v>
      </c>
      <c r="E208" s="83">
        <v>6620</v>
      </c>
    </row>
    <row r="209" spans="2:5" x14ac:dyDescent="0.25">
      <c r="B209" s="203">
        <v>46157</v>
      </c>
      <c r="C209" s="91" t="s">
        <v>192</v>
      </c>
      <c r="D209" s="63" t="s">
        <v>71</v>
      </c>
      <c r="E209" s="67">
        <v>9730</v>
      </c>
    </row>
    <row r="210" spans="2:5" x14ac:dyDescent="0.25">
      <c r="B210" s="203">
        <v>46157</v>
      </c>
      <c r="C210" s="91" t="s">
        <v>193</v>
      </c>
      <c r="D210" s="63" t="s">
        <v>71</v>
      </c>
      <c r="E210" s="67">
        <v>14228</v>
      </c>
    </row>
    <row r="211" spans="2:5" x14ac:dyDescent="0.25">
      <c r="B211" s="203">
        <v>46157</v>
      </c>
      <c r="C211" s="91" t="s">
        <v>194</v>
      </c>
      <c r="D211" s="63" t="s">
        <v>40</v>
      </c>
      <c r="E211" s="67">
        <v>480</v>
      </c>
    </row>
    <row r="212" spans="2:5" x14ac:dyDescent="0.25">
      <c r="B212" s="203">
        <v>46157</v>
      </c>
      <c r="C212" s="91" t="s">
        <v>195</v>
      </c>
      <c r="D212" s="63" t="s">
        <v>40</v>
      </c>
      <c r="E212" s="67">
        <v>525</v>
      </c>
    </row>
    <row r="213" spans="2:5" x14ac:dyDescent="0.25">
      <c r="B213" s="203">
        <v>46157</v>
      </c>
      <c r="C213" s="91" t="s">
        <v>196</v>
      </c>
      <c r="D213" s="63" t="s">
        <v>40</v>
      </c>
      <c r="E213" s="67">
        <v>816</v>
      </c>
    </row>
    <row r="214" spans="2:5" x14ac:dyDescent="0.25">
      <c r="B214" s="203">
        <v>46157</v>
      </c>
      <c r="C214" s="91" t="s">
        <v>197</v>
      </c>
      <c r="D214" s="63" t="s">
        <v>40</v>
      </c>
      <c r="E214" s="67">
        <v>2976</v>
      </c>
    </row>
    <row r="215" spans="2:5" x14ac:dyDescent="0.25">
      <c r="B215" s="203">
        <v>46157</v>
      </c>
      <c r="C215" s="91" t="s">
        <v>198</v>
      </c>
      <c r="D215" s="63" t="s">
        <v>40</v>
      </c>
      <c r="E215" s="67">
        <v>1275</v>
      </c>
    </row>
    <row r="216" spans="2:5" x14ac:dyDescent="0.25">
      <c r="B216" s="203">
        <v>46157</v>
      </c>
      <c r="C216" s="91" t="s">
        <v>199</v>
      </c>
      <c r="D216" s="63" t="s">
        <v>40</v>
      </c>
      <c r="E216" s="67">
        <v>768</v>
      </c>
    </row>
    <row r="217" spans="2:5" x14ac:dyDescent="0.25">
      <c r="B217" s="203">
        <v>46160</v>
      </c>
      <c r="C217" s="91" t="s">
        <v>200</v>
      </c>
      <c r="D217" s="63" t="s">
        <v>38</v>
      </c>
      <c r="E217" s="67">
        <v>4560</v>
      </c>
    </row>
    <row r="218" spans="2:5" x14ac:dyDescent="0.25">
      <c r="B218" s="203">
        <v>46160</v>
      </c>
      <c r="C218" s="91" t="s">
        <v>201</v>
      </c>
      <c r="D218" s="63" t="s">
        <v>31</v>
      </c>
      <c r="E218" s="67">
        <v>157872</v>
      </c>
    </row>
    <row r="219" spans="2:5" x14ac:dyDescent="0.25">
      <c r="B219" s="203">
        <v>46160</v>
      </c>
      <c r="C219" s="91" t="s">
        <v>202</v>
      </c>
      <c r="D219" s="63" t="s">
        <v>31</v>
      </c>
      <c r="E219" s="67">
        <v>25709.58</v>
      </c>
    </row>
    <row r="220" spans="2:5" x14ac:dyDescent="0.25">
      <c r="B220" s="203">
        <v>46160</v>
      </c>
      <c r="C220" s="91" t="s">
        <v>203</v>
      </c>
      <c r="D220" s="63" t="s">
        <v>71</v>
      </c>
      <c r="E220" s="67">
        <v>12958877.91</v>
      </c>
    </row>
    <row r="221" spans="2:5" x14ac:dyDescent="0.25">
      <c r="B221" s="203">
        <v>46160</v>
      </c>
      <c r="C221" s="91" t="s">
        <v>204</v>
      </c>
      <c r="D221" s="63" t="s">
        <v>61</v>
      </c>
      <c r="E221" s="67">
        <v>3861</v>
      </c>
    </row>
    <row r="222" spans="2:5" x14ac:dyDescent="0.25">
      <c r="B222" s="203">
        <v>46160</v>
      </c>
      <c r="C222" s="91" t="s">
        <v>205</v>
      </c>
      <c r="D222" s="63" t="s">
        <v>40</v>
      </c>
      <c r="E222" s="67">
        <v>3</v>
      </c>
    </row>
    <row r="223" spans="2:5" x14ac:dyDescent="0.25">
      <c r="B223" s="203">
        <v>46160</v>
      </c>
      <c r="C223" s="91" t="s">
        <v>206</v>
      </c>
      <c r="D223" s="63" t="s">
        <v>64</v>
      </c>
      <c r="E223" s="67">
        <v>2375</v>
      </c>
    </row>
    <row r="224" spans="2:5" x14ac:dyDescent="0.25">
      <c r="B224" s="203">
        <v>46160</v>
      </c>
      <c r="C224" s="91" t="s">
        <v>207</v>
      </c>
      <c r="D224" s="63" t="s">
        <v>71</v>
      </c>
      <c r="E224" s="67">
        <v>11040</v>
      </c>
    </row>
    <row r="225" spans="2:5" x14ac:dyDescent="0.25">
      <c r="B225" s="203">
        <v>46160</v>
      </c>
      <c r="C225" s="91" t="s">
        <v>208</v>
      </c>
      <c r="D225" s="63" t="s">
        <v>71</v>
      </c>
      <c r="E225" s="67">
        <v>11575</v>
      </c>
    </row>
    <row r="226" spans="2:5" x14ac:dyDescent="0.25">
      <c r="B226" s="203">
        <v>46160</v>
      </c>
      <c r="C226" s="91" t="s">
        <v>209</v>
      </c>
      <c r="D226" s="63" t="s">
        <v>71</v>
      </c>
      <c r="E226" s="67">
        <v>11154</v>
      </c>
    </row>
    <row r="227" spans="2:5" x14ac:dyDescent="0.25">
      <c r="B227" s="203">
        <v>46160</v>
      </c>
      <c r="C227" s="91" t="s">
        <v>210</v>
      </c>
      <c r="D227" s="63" t="s">
        <v>38</v>
      </c>
      <c r="E227" s="67">
        <v>840.06</v>
      </c>
    </row>
    <row r="228" spans="2:5" x14ac:dyDescent="0.25">
      <c r="B228" s="203">
        <v>46160</v>
      </c>
      <c r="C228" s="91" t="s">
        <v>211</v>
      </c>
      <c r="D228" s="63" t="s">
        <v>61</v>
      </c>
      <c r="E228" s="67">
        <v>2610</v>
      </c>
    </row>
    <row r="229" spans="2:5" x14ac:dyDescent="0.25">
      <c r="B229" s="203">
        <v>46160</v>
      </c>
      <c r="C229" s="91" t="s">
        <v>212</v>
      </c>
      <c r="D229" s="63" t="s">
        <v>28</v>
      </c>
      <c r="E229" s="67">
        <v>30788</v>
      </c>
    </row>
    <row r="230" spans="2:5" x14ac:dyDescent="0.25">
      <c r="B230" s="203">
        <v>46161</v>
      </c>
      <c r="C230" s="91" t="s">
        <v>213</v>
      </c>
      <c r="D230" s="63" t="s">
        <v>31</v>
      </c>
      <c r="E230" s="67">
        <v>119648.17</v>
      </c>
    </row>
    <row r="231" spans="2:5" x14ac:dyDescent="0.25">
      <c r="B231" s="203">
        <v>46161</v>
      </c>
      <c r="C231" s="205" t="s">
        <v>214</v>
      </c>
      <c r="D231" s="63" t="s">
        <v>38</v>
      </c>
      <c r="E231" s="67">
        <v>2500</v>
      </c>
    </row>
    <row r="232" spans="2:5" x14ac:dyDescent="0.25">
      <c r="B232" s="203">
        <v>46161</v>
      </c>
      <c r="C232" s="91" t="s">
        <v>215</v>
      </c>
      <c r="D232" s="63" t="s">
        <v>71</v>
      </c>
      <c r="E232" s="67">
        <v>93095.1</v>
      </c>
    </row>
    <row r="233" spans="2:5" x14ac:dyDescent="0.25">
      <c r="B233" s="203">
        <v>46161</v>
      </c>
      <c r="C233" s="91" t="s">
        <v>216</v>
      </c>
      <c r="D233" s="63" t="s">
        <v>71</v>
      </c>
      <c r="E233" s="67">
        <v>8810</v>
      </c>
    </row>
    <row r="234" spans="2:5" x14ac:dyDescent="0.25">
      <c r="B234" s="203">
        <v>46161</v>
      </c>
      <c r="C234" s="91" t="s">
        <v>217</v>
      </c>
      <c r="D234" s="63" t="s">
        <v>71</v>
      </c>
      <c r="E234" s="67">
        <v>14920</v>
      </c>
    </row>
    <row r="235" spans="2:5" x14ac:dyDescent="0.25">
      <c r="B235" s="203">
        <v>46161</v>
      </c>
      <c r="C235" s="91" t="s">
        <v>218</v>
      </c>
      <c r="D235" s="63" t="s">
        <v>61</v>
      </c>
      <c r="E235" s="67">
        <v>1392</v>
      </c>
    </row>
    <row r="236" spans="2:5" x14ac:dyDescent="0.25">
      <c r="B236" s="203">
        <v>46161</v>
      </c>
      <c r="C236" s="199" t="s">
        <v>219</v>
      </c>
      <c r="D236" s="63" t="s">
        <v>61</v>
      </c>
      <c r="E236" s="67">
        <v>5000</v>
      </c>
    </row>
    <row r="237" spans="2:5" x14ac:dyDescent="0.25">
      <c r="B237" s="203">
        <v>46162</v>
      </c>
      <c r="C237" s="206" t="s">
        <v>220</v>
      </c>
      <c r="D237" s="63" t="s">
        <v>47</v>
      </c>
      <c r="E237" s="67">
        <v>1950</v>
      </c>
    </row>
    <row r="238" spans="2:5" x14ac:dyDescent="0.25">
      <c r="B238" s="203">
        <v>46162</v>
      </c>
      <c r="C238" s="206" t="s">
        <v>221</v>
      </c>
      <c r="D238" s="63" t="s">
        <v>31</v>
      </c>
      <c r="E238" s="67">
        <v>131761.32999999999</v>
      </c>
    </row>
    <row r="239" spans="2:5" x14ac:dyDescent="0.25">
      <c r="B239" s="203">
        <v>46162</v>
      </c>
      <c r="C239" s="91" t="s">
        <v>222</v>
      </c>
      <c r="D239" s="63" t="s">
        <v>38</v>
      </c>
      <c r="E239" s="67">
        <v>156804.29999999999</v>
      </c>
    </row>
    <row r="240" spans="2:5" x14ac:dyDescent="0.25">
      <c r="B240" s="203">
        <v>46162</v>
      </c>
      <c r="C240" s="91" t="s">
        <v>223</v>
      </c>
      <c r="D240" s="63" t="s">
        <v>38</v>
      </c>
      <c r="E240" s="67">
        <v>1125</v>
      </c>
    </row>
    <row r="241" spans="2:5" x14ac:dyDescent="0.25">
      <c r="B241" s="203">
        <v>46162</v>
      </c>
      <c r="C241" s="91" t="s">
        <v>224</v>
      </c>
      <c r="D241" s="63" t="s">
        <v>38</v>
      </c>
      <c r="E241" s="67">
        <v>1372.5</v>
      </c>
    </row>
    <row r="242" spans="2:5" x14ac:dyDescent="0.25">
      <c r="B242" s="203">
        <v>46162</v>
      </c>
      <c r="C242" s="219" t="s">
        <v>225</v>
      </c>
      <c r="D242" s="63" t="s">
        <v>38</v>
      </c>
      <c r="E242" s="67">
        <v>1650</v>
      </c>
    </row>
    <row r="243" spans="2:5" x14ac:dyDescent="0.25">
      <c r="B243" s="203">
        <v>46162</v>
      </c>
      <c r="C243" s="91" t="s">
        <v>226</v>
      </c>
      <c r="D243" s="63" t="s">
        <v>38</v>
      </c>
      <c r="E243" s="67">
        <v>5310.5</v>
      </c>
    </row>
    <row r="244" spans="2:5" x14ac:dyDescent="0.25">
      <c r="B244" s="203">
        <v>46162</v>
      </c>
      <c r="C244" s="91" t="s">
        <v>227</v>
      </c>
      <c r="D244" s="63" t="s">
        <v>71</v>
      </c>
      <c r="E244" s="67">
        <v>9660</v>
      </c>
    </row>
    <row r="245" spans="2:5" x14ac:dyDescent="0.25">
      <c r="B245" s="203">
        <v>46162</v>
      </c>
      <c r="C245" s="91" t="s">
        <v>228</v>
      </c>
      <c r="D245" s="63" t="s">
        <v>71</v>
      </c>
      <c r="E245" s="67">
        <v>15456</v>
      </c>
    </row>
    <row r="246" spans="2:5" x14ac:dyDescent="0.25">
      <c r="B246" s="203">
        <v>46162</v>
      </c>
      <c r="C246" s="91" t="s">
        <v>229</v>
      </c>
      <c r="D246" s="63" t="s">
        <v>38</v>
      </c>
      <c r="E246" s="67">
        <v>1882.5</v>
      </c>
    </row>
    <row r="247" spans="2:5" x14ac:dyDescent="0.25">
      <c r="B247" s="203">
        <v>46162</v>
      </c>
      <c r="C247" s="91" t="s">
        <v>230</v>
      </c>
      <c r="D247" s="63" t="s">
        <v>38</v>
      </c>
      <c r="E247" s="67">
        <v>1500</v>
      </c>
    </row>
    <row r="248" spans="2:5" x14ac:dyDescent="0.25">
      <c r="B248" s="203">
        <v>46162</v>
      </c>
      <c r="C248" s="91" t="s">
        <v>231</v>
      </c>
      <c r="D248" s="63" t="s">
        <v>38</v>
      </c>
      <c r="E248" s="67">
        <v>240</v>
      </c>
    </row>
    <row r="249" spans="2:5" x14ac:dyDescent="0.25">
      <c r="B249" s="203">
        <v>46162</v>
      </c>
      <c r="C249" s="91" t="s">
        <v>232</v>
      </c>
      <c r="D249" s="63" t="s">
        <v>38</v>
      </c>
      <c r="E249" s="67">
        <v>1972.5</v>
      </c>
    </row>
    <row r="250" spans="2:5" x14ac:dyDescent="0.25">
      <c r="B250" s="203">
        <v>46162</v>
      </c>
      <c r="C250" s="91" t="s">
        <v>233</v>
      </c>
      <c r="D250" s="63" t="s">
        <v>38</v>
      </c>
      <c r="E250" s="67">
        <v>1880</v>
      </c>
    </row>
    <row r="251" spans="2:5" x14ac:dyDescent="0.25">
      <c r="B251" s="203">
        <v>46162</v>
      </c>
      <c r="C251" s="91" t="s">
        <v>234</v>
      </c>
      <c r="D251" s="63" t="s">
        <v>38</v>
      </c>
      <c r="E251" s="67">
        <v>1057.5</v>
      </c>
    </row>
    <row r="252" spans="2:5" x14ac:dyDescent="0.25">
      <c r="B252" s="203">
        <v>46162</v>
      </c>
      <c r="C252" s="91" t="s">
        <v>235</v>
      </c>
      <c r="D252" s="63" t="s">
        <v>38</v>
      </c>
      <c r="E252" s="67">
        <v>5280</v>
      </c>
    </row>
    <row r="253" spans="2:5" x14ac:dyDescent="0.25">
      <c r="B253" s="203">
        <v>46162</v>
      </c>
      <c r="C253" s="91" t="s">
        <v>236</v>
      </c>
      <c r="D253" s="63" t="s">
        <v>61</v>
      </c>
      <c r="E253" s="67">
        <v>16751</v>
      </c>
    </row>
    <row r="254" spans="2:5" x14ac:dyDescent="0.25">
      <c r="B254" s="203">
        <v>46162</v>
      </c>
      <c r="C254" s="91" t="s">
        <v>237</v>
      </c>
      <c r="D254" s="63" t="s">
        <v>61</v>
      </c>
      <c r="E254" s="67">
        <v>5000</v>
      </c>
    </row>
    <row r="255" spans="2:5" x14ac:dyDescent="0.25">
      <c r="B255" s="203">
        <v>46163</v>
      </c>
      <c r="C255" s="91" t="s">
        <v>238</v>
      </c>
      <c r="D255" s="63" t="s">
        <v>31</v>
      </c>
      <c r="E255" s="67">
        <v>112862.95</v>
      </c>
    </row>
    <row r="256" spans="2:5" x14ac:dyDescent="0.25">
      <c r="B256" s="203">
        <v>46163</v>
      </c>
      <c r="C256" s="91" t="s">
        <v>239</v>
      </c>
      <c r="D256" s="63" t="s">
        <v>38</v>
      </c>
      <c r="E256" s="67">
        <v>1650</v>
      </c>
    </row>
    <row r="257" spans="2:5" x14ac:dyDescent="0.25">
      <c r="B257" s="203">
        <v>46163</v>
      </c>
      <c r="C257" s="91" t="s">
        <v>240</v>
      </c>
      <c r="D257" s="63" t="s">
        <v>38</v>
      </c>
      <c r="E257" s="67">
        <v>201380.64</v>
      </c>
    </row>
    <row r="258" spans="2:5" x14ac:dyDescent="0.25">
      <c r="B258" s="203">
        <v>46163</v>
      </c>
      <c r="C258" s="91" t="s">
        <v>241</v>
      </c>
      <c r="D258" s="63" t="s">
        <v>71</v>
      </c>
      <c r="E258" s="67">
        <v>8875</v>
      </c>
    </row>
    <row r="259" spans="2:5" x14ac:dyDescent="0.25">
      <c r="B259" s="203">
        <v>46163</v>
      </c>
      <c r="C259" s="91" t="s">
        <v>242</v>
      </c>
      <c r="D259" s="63" t="s">
        <v>71</v>
      </c>
      <c r="E259" s="67">
        <v>14276</v>
      </c>
    </row>
    <row r="260" spans="2:5" x14ac:dyDescent="0.25">
      <c r="B260" s="203">
        <v>46255</v>
      </c>
      <c r="C260" s="91" t="s">
        <v>243</v>
      </c>
      <c r="D260" s="63" t="s">
        <v>61</v>
      </c>
      <c r="E260" s="67">
        <v>147879.53</v>
      </c>
    </row>
    <row r="261" spans="2:5" x14ac:dyDescent="0.25">
      <c r="B261" s="203">
        <v>46163</v>
      </c>
      <c r="C261" s="91" t="s">
        <v>244</v>
      </c>
      <c r="D261" s="63" t="s">
        <v>38</v>
      </c>
      <c r="E261" s="67">
        <v>27579.360000000001</v>
      </c>
    </row>
    <row r="262" spans="2:5" x14ac:dyDescent="0.25">
      <c r="B262" s="203">
        <v>46163</v>
      </c>
      <c r="C262" s="91" t="s">
        <v>245</v>
      </c>
      <c r="D262" s="63" t="s">
        <v>39</v>
      </c>
      <c r="E262" s="67">
        <v>637</v>
      </c>
    </row>
    <row r="263" spans="2:5" x14ac:dyDescent="0.25">
      <c r="B263" s="203">
        <v>46163</v>
      </c>
      <c r="C263" s="91" t="s">
        <v>246</v>
      </c>
      <c r="D263" s="63" t="s">
        <v>39</v>
      </c>
      <c r="E263" s="67">
        <v>2585</v>
      </c>
    </row>
    <row r="264" spans="2:5" x14ac:dyDescent="0.25">
      <c r="B264" s="203">
        <v>46163</v>
      </c>
      <c r="C264" s="91" t="s">
        <v>247</v>
      </c>
      <c r="D264" s="63" t="s">
        <v>39</v>
      </c>
      <c r="E264" s="67">
        <v>9225</v>
      </c>
    </row>
    <row r="265" spans="2:5" x14ac:dyDescent="0.25">
      <c r="B265" s="203">
        <v>46163</v>
      </c>
      <c r="C265" s="91" t="s">
        <v>248</v>
      </c>
      <c r="D265" s="63" t="s">
        <v>61</v>
      </c>
      <c r="E265" s="67">
        <v>55203</v>
      </c>
    </row>
    <row r="266" spans="2:5" x14ac:dyDescent="0.25">
      <c r="B266" s="203">
        <v>46163</v>
      </c>
      <c r="C266" s="91" t="s">
        <v>249</v>
      </c>
      <c r="D266" s="63" t="s">
        <v>39</v>
      </c>
      <c r="E266" s="67">
        <v>54622.080000000002</v>
      </c>
    </row>
    <row r="267" spans="2:5" x14ac:dyDescent="0.25">
      <c r="B267" s="203">
        <v>46164</v>
      </c>
      <c r="C267" s="91" t="s">
        <v>250</v>
      </c>
      <c r="D267" s="63" t="s">
        <v>31</v>
      </c>
      <c r="E267" s="217">
        <v>137520.46</v>
      </c>
    </row>
    <row r="268" spans="2:5" x14ac:dyDescent="0.25">
      <c r="B268" s="203">
        <v>46164</v>
      </c>
      <c r="C268" s="91" t="s">
        <v>310</v>
      </c>
      <c r="D268" s="63" t="s">
        <v>38</v>
      </c>
      <c r="E268" s="67">
        <v>1900</v>
      </c>
    </row>
    <row r="269" spans="2:5" x14ac:dyDescent="0.25">
      <c r="B269" s="203">
        <v>46164</v>
      </c>
      <c r="C269" s="91" t="s">
        <v>251</v>
      </c>
      <c r="D269" s="63" t="s">
        <v>38</v>
      </c>
      <c r="E269" s="67">
        <v>67831.899999999994</v>
      </c>
    </row>
    <row r="270" spans="2:5" x14ac:dyDescent="0.25">
      <c r="B270" s="203">
        <v>46164</v>
      </c>
      <c r="C270" s="91" t="s">
        <v>252</v>
      </c>
      <c r="D270" s="63" t="s">
        <v>39</v>
      </c>
      <c r="E270" s="67">
        <v>2208</v>
      </c>
    </row>
    <row r="271" spans="2:5" x14ac:dyDescent="0.25">
      <c r="B271" s="203">
        <v>46164</v>
      </c>
      <c r="C271" s="91" t="s">
        <v>253</v>
      </c>
      <c r="D271" s="63" t="s">
        <v>71</v>
      </c>
      <c r="E271" s="67">
        <v>12575</v>
      </c>
    </row>
    <row r="272" spans="2:5" x14ac:dyDescent="0.25">
      <c r="B272" s="203">
        <v>46164</v>
      </c>
      <c r="C272" s="91" t="s">
        <v>254</v>
      </c>
      <c r="D272" s="63" t="s">
        <v>71</v>
      </c>
      <c r="E272" s="67">
        <v>8590</v>
      </c>
    </row>
    <row r="273" spans="2:5" x14ac:dyDescent="0.25">
      <c r="B273" s="203">
        <v>46144</v>
      </c>
      <c r="C273" s="91" t="s">
        <v>255</v>
      </c>
      <c r="D273" s="63" t="s">
        <v>71</v>
      </c>
      <c r="E273" s="67">
        <v>3000</v>
      </c>
    </row>
    <row r="274" spans="2:5" x14ac:dyDescent="0.25">
      <c r="B274" s="203">
        <v>46164</v>
      </c>
      <c r="C274" s="91" t="s">
        <v>256</v>
      </c>
      <c r="D274" s="63" t="s">
        <v>65</v>
      </c>
      <c r="E274" s="67">
        <v>3583.99</v>
      </c>
    </row>
    <row r="275" spans="2:5" x14ac:dyDescent="0.25">
      <c r="B275" s="203">
        <v>46164</v>
      </c>
      <c r="C275" s="91" t="s">
        <v>257</v>
      </c>
      <c r="D275" s="63" t="s">
        <v>38</v>
      </c>
      <c r="E275" s="67">
        <v>1178</v>
      </c>
    </row>
    <row r="276" spans="2:5" x14ac:dyDescent="0.25">
      <c r="B276" s="203">
        <v>46164</v>
      </c>
      <c r="C276" s="91" t="s">
        <v>258</v>
      </c>
      <c r="D276" s="63" t="s">
        <v>47</v>
      </c>
      <c r="E276" s="67">
        <v>2145</v>
      </c>
    </row>
    <row r="277" spans="2:5" x14ac:dyDescent="0.25">
      <c r="B277" s="203">
        <v>46167</v>
      </c>
      <c r="C277" s="91" t="s">
        <v>259</v>
      </c>
      <c r="D277" s="63" t="s">
        <v>31</v>
      </c>
      <c r="E277" s="67">
        <v>636467.04</v>
      </c>
    </row>
    <row r="278" spans="2:5" x14ac:dyDescent="0.25">
      <c r="B278" s="203">
        <v>46167</v>
      </c>
      <c r="C278" s="91" t="s">
        <v>260</v>
      </c>
      <c r="D278" s="63" t="s">
        <v>31</v>
      </c>
      <c r="E278" s="67">
        <v>10315</v>
      </c>
    </row>
    <row r="279" spans="2:5" x14ac:dyDescent="0.25">
      <c r="B279" s="203">
        <v>46167</v>
      </c>
      <c r="C279" s="199" t="s">
        <v>261</v>
      </c>
      <c r="D279" s="63" t="s">
        <v>71</v>
      </c>
      <c r="E279" s="67">
        <v>153052.75</v>
      </c>
    </row>
    <row r="280" spans="2:5" x14ac:dyDescent="0.25">
      <c r="B280" s="203">
        <v>46167</v>
      </c>
      <c r="C280" s="91" t="s">
        <v>262</v>
      </c>
      <c r="D280" s="63" t="s">
        <v>71</v>
      </c>
      <c r="E280" s="67">
        <v>476398.98</v>
      </c>
    </row>
    <row r="281" spans="2:5" x14ac:dyDescent="0.25">
      <c r="B281" s="203">
        <v>46167</v>
      </c>
      <c r="C281" s="91" t="s">
        <v>263</v>
      </c>
      <c r="D281" s="63" t="s">
        <v>38</v>
      </c>
      <c r="E281" s="67">
        <v>500</v>
      </c>
    </row>
    <row r="282" spans="2:5" x14ac:dyDescent="0.25">
      <c r="B282" s="203">
        <v>46167</v>
      </c>
      <c r="C282" s="91" t="s">
        <v>264</v>
      </c>
      <c r="D282" s="63" t="s">
        <v>61</v>
      </c>
      <c r="E282" s="67">
        <v>432</v>
      </c>
    </row>
    <row r="283" spans="2:5" x14ac:dyDescent="0.25">
      <c r="B283" s="203">
        <v>46167</v>
      </c>
      <c r="C283" s="91" t="s">
        <v>265</v>
      </c>
      <c r="D283" s="63" t="s">
        <v>38</v>
      </c>
      <c r="E283" s="67">
        <v>2325</v>
      </c>
    </row>
    <row r="284" spans="2:5" x14ac:dyDescent="0.25">
      <c r="B284" s="203">
        <v>46167</v>
      </c>
      <c r="C284" s="91" t="s">
        <v>266</v>
      </c>
      <c r="D284" s="63" t="s">
        <v>28</v>
      </c>
      <c r="E284" s="67">
        <v>236</v>
      </c>
    </row>
    <row r="285" spans="2:5" x14ac:dyDescent="0.25">
      <c r="B285" s="203">
        <v>46167</v>
      </c>
      <c r="C285" s="91" t="s">
        <v>311</v>
      </c>
      <c r="D285" s="63" t="s">
        <v>61</v>
      </c>
      <c r="E285" s="67">
        <v>5.53</v>
      </c>
    </row>
    <row r="286" spans="2:5" x14ac:dyDescent="0.25">
      <c r="B286" s="203">
        <v>46167</v>
      </c>
      <c r="C286" s="91" t="s">
        <v>312</v>
      </c>
      <c r="D286" s="63" t="s">
        <v>64</v>
      </c>
      <c r="E286" s="67">
        <v>590</v>
      </c>
    </row>
    <row r="287" spans="2:5" x14ac:dyDescent="0.25">
      <c r="B287" s="203">
        <v>46167</v>
      </c>
      <c r="C287" s="91" t="s">
        <v>267</v>
      </c>
      <c r="D287" s="63" t="s">
        <v>31</v>
      </c>
      <c r="E287" s="67">
        <v>63625</v>
      </c>
    </row>
    <row r="288" spans="2:5" x14ac:dyDescent="0.25">
      <c r="B288" s="203">
        <v>46167</v>
      </c>
      <c r="C288" s="91" t="s">
        <v>268</v>
      </c>
      <c r="D288" s="63" t="s">
        <v>40</v>
      </c>
      <c r="E288" s="67">
        <v>480</v>
      </c>
    </row>
    <row r="289" spans="2:5" x14ac:dyDescent="0.25">
      <c r="B289" s="203">
        <v>46167</v>
      </c>
      <c r="C289" s="91" t="s">
        <v>269</v>
      </c>
      <c r="D289" s="63" t="s">
        <v>40</v>
      </c>
      <c r="E289" s="67">
        <v>4864</v>
      </c>
    </row>
    <row r="290" spans="2:5" x14ac:dyDescent="0.25">
      <c r="B290" s="203">
        <v>46167</v>
      </c>
      <c r="C290" s="91" t="s">
        <v>270</v>
      </c>
      <c r="D290" s="63" t="s">
        <v>40</v>
      </c>
      <c r="E290" s="67">
        <v>768</v>
      </c>
    </row>
    <row r="291" spans="2:5" x14ac:dyDescent="0.25">
      <c r="B291" s="203">
        <v>46167</v>
      </c>
      <c r="C291" s="91" t="s">
        <v>271</v>
      </c>
      <c r="D291" s="63" t="s">
        <v>40</v>
      </c>
      <c r="E291" s="67">
        <v>2355</v>
      </c>
    </row>
    <row r="292" spans="2:5" x14ac:dyDescent="0.25">
      <c r="B292" s="203">
        <v>46167</v>
      </c>
      <c r="C292" s="91" t="s">
        <v>272</v>
      </c>
      <c r="D292" s="63" t="s">
        <v>71</v>
      </c>
      <c r="E292" s="67">
        <v>8630</v>
      </c>
    </row>
    <row r="293" spans="2:5" x14ac:dyDescent="0.25">
      <c r="B293" s="203">
        <v>46167</v>
      </c>
      <c r="C293" s="91" t="s">
        <v>273</v>
      </c>
      <c r="D293" s="63" t="s">
        <v>71</v>
      </c>
      <c r="E293" s="67">
        <v>10475</v>
      </c>
    </row>
    <row r="294" spans="2:5" x14ac:dyDescent="0.25">
      <c r="B294" s="203">
        <v>46167</v>
      </c>
      <c r="C294" s="91" t="s">
        <v>274</v>
      </c>
      <c r="D294" s="63" t="s">
        <v>71</v>
      </c>
      <c r="E294" s="67">
        <v>10550</v>
      </c>
    </row>
    <row r="295" spans="2:5" x14ac:dyDescent="0.25">
      <c r="B295" s="203">
        <v>46167</v>
      </c>
      <c r="C295" s="91" t="s">
        <v>313</v>
      </c>
      <c r="D295" s="63" t="s">
        <v>61</v>
      </c>
      <c r="E295" s="67">
        <v>2100</v>
      </c>
    </row>
    <row r="296" spans="2:5" x14ac:dyDescent="0.25">
      <c r="B296" s="203">
        <v>46167</v>
      </c>
      <c r="C296" s="91" t="s">
        <v>275</v>
      </c>
      <c r="D296" s="63" t="s">
        <v>61</v>
      </c>
      <c r="E296" s="67">
        <v>6554</v>
      </c>
    </row>
    <row r="297" spans="2:5" x14ac:dyDescent="0.25">
      <c r="B297" s="203">
        <v>46167</v>
      </c>
      <c r="C297" s="91" t="s">
        <v>276</v>
      </c>
      <c r="D297" s="63" t="s">
        <v>28</v>
      </c>
      <c r="E297" s="67">
        <v>3432</v>
      </c>
    </row>
    <row r="298" spans="2:5" x14ac:dyDescent="0.25">
      <c r="B298" s="203">
        <v>46168</v>
      </c>
      <c r="C298" s="91" t="s">
        <v>277</v>
      </c>
      <c r="D298" s="63" t="s">
        <v>31</v>
      </c>
      <c r="E298" s="67">
        <v>61167</v>
      </c>
    </row>
    <row r="299" spans="2:5" x14ac:dyDescent="0.25">
      <c r="B299" s="203">
        <v>46168</v>
      </c>
      <c r="C299" s="91" t="s">
        <v>278</v>
      </c>
      <c r="D299" s="63" t="s">
        <v>64</v>
      </c>
      <c r="E299" s="67">
        <v>1435</v>
      </c>
    </row>
    <row r="300" spans="2:5" x14ac:dyDescent="0.25">
      <c r="B300" s="203">
        <v>46168</v>
      </c>
      <c r="C300" s="91" t="s">
        <v>279</v>
      </c>
      <c r="D300" s="63" t="s">
        <v>31</v>
      </c>
      <c r="E300" s="67">
        <v>380620</v>
      </c>
    </row>
    <row r="301" spans="2:5" x14ac:dyDescent="0.25">
      <c r="B301" s="203">
        <v>46168</v>
      </c>
      <c r="C301" s="91" t="s">
        <v>280</v>
      </c>
      <c r="D301" s="63" t="s">
        <v>38</v>
      </c>
      <c r="E301" s="67">
        <v>825</v>
      </c>
    </row>
    <row r="302" spans="2:5" x14ac:dyDescent="0.25">
      <c r="B302" s="203">
        <v>46168</v>
      </c>
      <c r="C302" s="91" t="s">
        <v>281</v>
      </c>
      <c r="D302" s="63" t="s">
        <v>65</v>
      </c>
      <c r="E302" s="67">
        <v>11398</v>
      </c>
    </row>
    <row r="303" spans="2:5" x14ac:dyDescent="0.25">
      <c r="B303" s="203">
        <v>46168</v>
      </c>
      <c r="C303" s="91" t="s">
        <v>282</v>
      </c>
      <c r="D303" s="63" t="s">
        <v>65</v>
      </c>
      <c r="E303" s="67">
        <v>3528</v>
      </c>
    </row>
    <row r="304" spans="2:5" x14ac:dyDescent="0.25">
      <c r="B304" s="203">
        <v>46168</v>
      </c>
      <c r="C304" s="91" t="s">
        <v>283</v>
      </c>
      <c r="D304" s="63" t="s">
        <v>65</v>
      </c>
      <c r="E304" s="67">
        <v>410</v>
      </c>
    </row>
    <row r="305" spans="2:5" x14ac:dyDescent="0.25">
      <c r="B305" s="203">
        <v>46168</v>
      </c>
      <c r="C305" s="91" t="s">
        <v>284</v>
      </c>
      <c r="D305" s="63" t="s">
        <v>71</v>
      </c>
      <c r="E305" s="67">
        <v>12207</v>
      </c>
    </row>
    <row r="306" spans="2:5" x14ac:dyDescent="0.25">
      <c r="B306" s="203">
        <v>46168</v>
      </c>
      <c r="C306" s="91" t="s">
        <v>285</v>
      </c>
      <c r="D306" s="63" t="s">
        <v>71</v>
      </c>
      <c r="E306" s="67">
        <v>7475</v>
      </c>
    </row>
    <row r="307" spans="2:5" x14ac:dyDescent="0.25">
      <c r="B307" s="203">
        <v>46168</v>
      </c>
      <c r="C307" s="91" t="s">
        <v>286</v>
      </c>
      <c r="D307" s="63" t="s">
        <v>41</v>
      </c>
      <c r="E307" s="67">
        <v>2044</v>
      </c>
    </row>
    <row r="308" spans="2:5" x14ac:dyDescent="0.25">
      <c r="B308" s="203">
        <v>46168</v>
      </c>
      <c r="C308" s="91" t="s">
        <v>287</v>
      </c>
      <c r="D308" s="63" t="s">
        <v>61</v>
      </c>
      <c r="E308" s="67">
        <v>576</v>
      </c>
    </row>
    <row r="309" spans="2:5" x14ac:dyDescent="0.25">
      <c r="B309" s="203">
        <v>46169</v>
      </c>
      <c r="C309" s="91" t="s">
        <v>288</v>
      </c>
      <c r="D309" s="63" t="s">
        <v>31</v>
      </c>
      <c r="E309" s="67">
        <v>134147</v>
      </c>
    </row>
    <row r="310" spans="2:5" x14ac:dyDescent="0.25">
      <c r="B310" s="203">
        <v>46169</v>
      </c>
      <c r="C310" s="91" t="s">
        <v>289</v>
      </c>
      <c r="D310" s="63" t="s">
        <v>38</v>
      </c>
      <c r="E310" s="67">
        <v>6869.8</v>
      </c>
    </row>
    <row r="311" spans="2:5" x14ac:dyDescent="0.25">
      <c r="B311" s="203">
        <v>46169</v>
      </c>
      <c r="C311" s="91" t="s">
        <v>290</v>
      </c>
      <c r="D311" s="63" t="s">
        <v>71</v>
      </c>
      <c r="E311" s="67">
        <v>14040</v>
      </c>
    </row>
    <row r="312" spans="2:5" x14ac:dyDescent="0.25">
      <c r="B312" s="203">
        <v>46169</v>
      </c>
      <c r="C312" s="91" t="s">
        <v>291</v>
      </c>
      <c r="D312" s="63" t="s">
        <v>71</v>
      </c>
      <c r="E312" s="67">
        <v>7855</v>
      </c>
    </row>
    <row r="313" spans="2:5" x14ac:dyDescent="0.25">
      <c r="B313" s="203">
        <v>46169</v>
      </c>
      <c r="C313" s="91" t="s">
        <v>314</v>
      </c>
      <c r="D313" s="63" t="s">
        <v>315</v>
      </c>
      <c r="E313" s="67">
        <v>6528</v>
      </c>
    </row>
    <row r="314" spans="2:5" x14ac:dyDescent="0.25">
      <c r="B314" s="203">
        <v>46170</v>
      </c>
      <c r="C314" s="91" t="s">
        <v>316</v>
      </c>
      <c r="D314" s="63" t="s">
        <v>31</v>
      </c>
      <c r="E314" s="67">
        <v>251671.51</v>
      </c>
    </row>
    <row r="315" spans="2:5" x14ac:dyDescent="0.25">
      <c r="B315" s="203">
        <v>46170</v>
      </c>
      <c r="C315" s="91" t="s">
        <v>317</v>
      </c>
      <c r="D315" s="63" t="s">
        <v>318</v>
      </c>
      <c r="E315" s="67">
        <v>11815</v>
      </c>
    </row>
    <row r="316" spans="2:5" x14ac:dyDescent="0.25">
      <c r="B316" s="203">
        <v>46170</v>
      </c>
      <c r="C316" s="91" t="s">
        <v>319</v>
      </c>
      <c r="D316" s="63" t="s">
        <v>318</v>
      </c>
      <c r="E316" s="67">
        <v>3741.57</v>
      </c>
    </row>
    <row r="317" spans="2:5" x14ac:dyDescent="0.25">
      <c r="B317" s="203">
        <v>46170</v>
      </c>
      <c r="C317" s="91" t="s">
        <v>320</v>
      </c>
      <c r="D317" s="63" t="s">
        <v>61</v>
      </c>
      <c r="E317" s="67">
        <v>2100</v>
      </c>
    </row>
    <row r="318" spans="2:5" x14ac:dyDescent="0.25">
      <c r="B318" s="203">
        <v>46170</v>
      </c>
      <c r="C318" s="91" t="s">
        <v>321</v>
      </c>
      <c r="D318" s="63" t="s">
        <v>61</v>
      </c>
      <c r="E318" s="67">
        <v>2100</v>
      </c>
    </row>
    <row r="319" spans="2:5" x14ac:dyDescent="0.25">
      <c r="B319" s="203">
        <v>46170</v>
      </c>
      <c r="C319" s="91" t="s">
        <v>322</v>
      </c>
      <c r="D319" s="63" t="s">
        <v>38</v>
      </c>
      <c r="E319" s="67">
        <v>1500</v>
      </c>
    </row>
    <row r="320" spans="2:5" x14ac:dyDescent="0.25">
      <c r="B320" s="203">
        <v>46170</v>
      </c>
      <c r="C320" s="91" t="s">
        <v>323</v>
      </c>
      <c r="D320" s="63" t="s">
        <v>38</v>
      </c>
      <c r="E320" s="67">
        <v>1500</v>
      </c>
    </row>
    <row r="321" spans="2:5" x14ac:dyDescent="0.25">
      <c r="B321" s="203">
        <v>46170</v>
      </c>
      <c r="C321" s="91" t="s">
        <v>324</v>
      </c>
      <c r="D321" s="63" t="s">
        <v>38</v>
      </c>
      <c r="E321" s="67">
        <v>7499.09</v>
      </c>
    </row>
    <row r="322" spans="2:5" x14ac:dyDescent="0.25">
      <c r="B322" s="203">
        <v>46170</v>
      </c>
      <c r="C322" s="91" t="s">
        <v>325</v>
      </c>
      <c r="D322" s="63" t="s">
        <v>38</v>
      </c>
      <c r="E322" s="67">
        <v>750</v>
      </c>
    </row>
    <row r="323" spans="2:5" x14ac:dyDescent="0.25">
      <c r="B323" s="203">
        <v>46170</v>
      </c>
      <c r="C323" s="91" t="s">
        <v>326</v>
      </c>
      <c r="D323" s="63" t="s">
        <v>38</v>
      </c>
      <c r="E323" s="67">
        <v>702</v>
      </c>
    </row>
    <row r="324" spans="2:5" x14ac:dyDescent="0.25">
      <c r="B324" s="203">
        <v>46170</v>
      </c>
      <c r="C324" s="91" t="s">
        <v>327</v>
      </c>
      <c r="D324" s="63" t="s">
        <v>71</v>
      </c>
      <c r="E324" s="67">
        <v>9890</v>
      </c>
    </row>
    <row r="325" spans="2:5" x14ac:dyDescent="0.25">
      <c r="B325" s="203">
        <v>46170</v>
      </c>
      <c r="C325" s="91" t="s">
        <v>328</v>
      </c>
      <c r="D325" s="63" t="s">
        <v>71</v>
      </c>
      <c r="E325" s="67">
        <v>13361</v>
      </c>
    </row>
    <row r="326" spans="2:5" x14ac:dyDescent="0.25">
      <c r="B326" s="203">
        <v>46170</v>
      </c>
      <c r="C326" s="91" t="s">
        <v>329</v>
      </c>
      <c r="D326" s="63" t="s">
        <v>71</v>
      </c>
      <c r="E326" s="67">
        <v>655</v>
      </c>
    </row>
    <row r="327" spans="2:5" x14ac:dyDescent="0.25">
      <c r="B327" s="203">
        <v>46170</v>
      </c>
      <c r="C327" s="91" t="s">
        <v>330</v>
      </c>
      <c r="D327" s="63" t="s">
        <v>65</v>
      </c>
      <c r="E327" s="67">
        <v>62791</v>
      </c>
    </row>
    <row r="328" spans="2:5" x14ac:dyDescent="0.25">
      <c r="B328" s="203">
        <v>46170</v>
      </c>
      <c r="C328" s="91" t="s">
        <v>331</v>
      </c>
      <c r="D328" s="63" t="s">
        <v>65</v>
      </c>
      <c r="E328" s="67">
        <v>16431</v>
      </c>
    </row>
    <row r="329" spans="2:5" x14ac:dyDescent="0.25">
      <c r="B329" s="203">
        <v>46171</v>
      </c>
      <c r="C329" s="91" t="s">
        <v>332</v>
      </c>
      <c r="D329" s="63" t="s">
        <v>31</v>
      </c>
      <c r="E329" s="67">
        <v>665236.09</v>
      </c>
    </row>
    <row r="330" spans="2:5" x14ac:dyDescent="0.25">
      <c r="B330" s="203">
        <v>46171</v>
      </c>
      <c r="C330" s="91" t="s">
        <v>333</v>
      </c>
      <c r="D330" s="63" t="s">
        <v>31</v>
      </c>
      <c r="E330" s="67">
        <v>191175</v>
      </c>
    </row>
    <row r="331" spans="2:5" x14ac:dyDescent="0.25">
      <c r="B331" s="203">
        <v>46171</v>
      </c>
      <c r="C331" s="91" t="s">
        <v>334</v>
      </c>
      <c r="D331" s="63" t="s">
        <v>71</v>
      </c>
      <c r="E331" s="67">
        <v>3.9</v>
      </c>
    </row>
    <row r="332" spans="2:5" x14ac:dyDescent="0.25">
      <c r="B332" s="203">
        <v>46171</v>
      </c>
      <c r="C332" s="91" t="s">
        <v>335</v>
      </c>
      <c r="D332" s="63" t="s">
        <v>39</v>
      </c>
      <c r="E332" s="67">
        <v>2100</v>
      </c>
    </row>
    <row r="333" spans="2:5" x14ac:dyDescent="0.25">
      <c r="B333" s="203">
        <v>46171</v>
      </c>
      <c r="C333" s="91" t="s">
        <v>336</v>
      </c>
      <c r="D333" s="63" t="s">
        <v>71</v>
      </c>
      <c r="E333" s="67">
        <v>687883.08</v>
      </c>
    </row>
    <row r="334" spans="2:5" x14ac:dyDescent="0.25">
      <c r="B334" s="203">
        <v>46171</v>
      </c>
      <c r="C334" s="91" t="s">
        <v>337</v>
      </c>
      <c r="D334" s="63" t="s">
        <v>38</v>
      </c>
      <c r="E334" s="67">
        <v>3362</v>
      </c>
    </row>
    <row r="335" spans="2:5" x14ac:dyDescent="0.25">
      <c r="B335" s="203">
        <v>46171</v>
      </c>
      <c r="C335" s="91" t="s">
        <v>338</v>
      </c>
      <c r="D335" s="63" t="s">
        <v>39</v>
      </c>
      <c r="E335" s="67">
        <v>7578</v>
      </c>
    </row>
    <row r="336" spans="2:5" x14ac:dyDescent="0.25">
      <c r="B336" s="203">
        <v>46171</v>
      </c>
      <c r="C336" s="91" t="s">
        <v>339</v>
      </c>
      <c r="D336" s="63" t="s">
        <v>38</v>
      </c>
      <c r="E336" s="67">
        <v>8537</v>
      </c>
    </row>
    <row r="337" spans="2:5" x14ac:dyDescent="0.25">
      <c r="B337" s="203">
        <v>46171</v>
      </c>
      <c r="C337" s="91" t="s">
        <v>340</v>
      </c>
      <c r="D337" s="63" t="s">
        <v>38</v>
      </c>
      <c r="E337" s="67">
        <v>186</v>
      </c>
    </row>
    <row r="338" spans="2:5" x14ac:dyDescent="0.25">
      <c r="B338" s="203">
        <v>46171</v>
      </c>
      <c r="C338" s="91" t="s">
        <v>341</v>
      </c>
      <c r="D338" s="63" t="s">
        <v>39</v>
      </c>
      <c r="E338" s="67">
        <v>7190</v>
      </c>
    </row>
    <row r="339" spans="2:5" x14ac:dyDescent="0.25">
      <c r="B339" s="203">
        <v>46171</v>
      </c>
      <c r="C339" s="91" t="s">
        <v>342</v>
      </c>
      <c r="D339" s="63" t="s">
        <v>38</v>
      </c>
      <c r="E339" s="67">
        <v>34</v>
      </c>
    </row>
    <row r="340" spans="2:5" x14ac:dyDescent="0.25">
      <c r="B340" s="203">
        <v>46171</v>
      </c>
      <c r="C340" s="91" t="s">
        <v>343</v>
      </c>
      <c r="D340" s="63" t="s">
        <v>64</v>
      </c>
      <c r="E340" s="67">
        <v>582</v>
      </c>
    </row>
    <row r="341" spans="2:5" x14ac:dyDescent="0.25">
      <c r="B341" s="203">
        <v>46171</v>
      </c>
      <c r="C341" s="91" t="s">
        <v>344</v>
      </c>
      <c r="D341" s="63" t="s">
        <v>71</v>
      </c>
      <c r="E341" s="67">
        <v>11705</v>
      </c>
    </row>
    <row r="342" spans="2:5" x14ac:dyDescent="0.25">
      <c r="B342" s="203">
        <v>46171</v>
      </c>
      <c r="C342" s="91" t="s">
        <v>345</v>
      </c>
      <c r="D342" s="63" t="s">
        <v>71</v>
      </c>
      <c r="E342" s="67">
        <v>8185</v>
      </c>
    </row>
    <row r="343" spans="2:5" x14ac:dyDescent="0.25">
      <c r="B343" s="203">
        <v>46171</v>
      </c>
      <c r="C343" s="91" t="s">
        <v>346</v>
      </c>
      <c r="D343" s="63" t="s">
        <v>71</v>
      </c>
      <c r="E343" s="67">
        <v>450</v>
      </c>
    </row>
    <row r="344" spans="2:5" x14ac:dyDescent="0.25">
      <c r="B344" s="203">
        <v>46171</v>
      </c>
      <c r="C344" s="91" t="s">
        <v>347</v>
      </c>
      <c r="D344" s="63" t="s">
        <v>40</v>
      </c>
      <c r="E344" s="67">
        <v>1392</v>
      </c>
    </row>
    <row r="345" spans="2:5" x14ac:dyDescent="0.25">
      <c r="B345" s="203">
        <v>46171</v>
      </c>
      <c r="C345" s="91" t="s">
        <v>348</v>
      </c>
      <c r="D345" s="63" t="s">
        <v>40</v>
      </c>
      <c r="E345" s="67">
        <v>6200</v>
      </c>
    </row>
    <row r="346" spans="2:5" x14ac:dyDescent="0.25">
      <c r="B346" s="203">
        <v>46171</v>
      </c>
      <c r="C346" s="91" t="s">
        <v>349</v>
      </c>
      <c r="D346" s="63" t="s">
        <v>40</v>
      </c>
      <c r="E346" s="67">
        <v>1008</v>
      </c>
    </row>
    <row r="347" spans="2:5" x14ac:dyDescent="0.25">
      <c r="B347" s="203">
        <v>46171</v>
      </c>
      <c r="C347" s="91" t="s">
        <v>350</v>
      </c>
      <c r="D347" s="63" t="s">
        <v>40</v>
      </c>
      <c r="E347" s="67">
        <v>2097</v>
      </c>
    </row>
    <row r="348" spans="2:5" x14ac:dyDescent="0.25">
      <c r="B348" s="203">
        <v>46171</v>
      </c>
      <c r="C348" s="91" t="s">
        <v>351</v>
      </c>
      <c r="D348" s="63" t="s">
        <v>40</v>
      </c>
      <c r="E348" s="67">
        <v>1968</v>
      </c>
    </row>
    <row r="349" spans="2:5" x14ac:dyDescent="0.25">
      <c r="B349" s="203">
        <v>46171</v>
      </c>
      <c r="C349" s="91" t="s">
        <v>352</v>
      </c>
      <c r="D349" s="63" t="s">
        <v>38</v>
      </c>
      <c r="E349" s="67">
        <v>15598</v>
      </c>
    </row>
    <row r="350" spans="2:5" x14ac:dyDescent="0.25">
      <c r="B350" s="203">
        <v>46171</v>
      </c>
      <c r="C350" s="91" t="s">
        <v>353</v>
      </c>
      <c r="D350" s="63" t="s">
        <v>40</v>
      </c>
      <c r="E350" s="67">
        <v>1248</v>
      </c>
    </row>
    <row r="351" spans="2:5" x14ac:dyDescent="0.25">
      <c r="B351" s="203">
        <v>46171</v>
      </c>
      <c r="C351" s="91" t="s">
        <v>354</v>
      </c>
      <c r="D351" s="63" t="s">
        <v>47</v>
      </c>
      <c r="E351" s="67">
        <v>1470</v>
      </c>
    </row>
    <row r="352" spans="2:5" ht="16.5" thickBot="1" x14ac:dyDescent="0.3">
      <c r="B352" s="69"/>
      <c r="C352" s="69"/>
      <c r="D352" s="72" t="s">
        <v>4</v>
      </c>
      <c r="E352" s="73">
        <f>SUM(E84:E351)</f>
        <v>57474917.510000013</v>
      </c>
    </row>
    <row r="353" spans="2:5" ht="16.5" thickTop="1" x14ac:dyDescent="0.25">
      <c r="B353" s="69"/>
      <c r="C353" s="69"/>
      <c r="D353" s="69"/>
      <c r="E353" s="69"/>
    </row>
    <row r="354" spans="2:5" ht="16.5" thickBot="1" x14ac:dyDescent="0.3">
      <c r="B354" s="276" t="s">
        <v>42</v>
      </c>
      <c r="C354" s="276"/>
      <c r="D354" s="276"/>
      <c r="E354" s="276"/>
    </row>
    <row r="355" spans="2:5" ht="32.25" thickBot="1" x14ac:dyDescent="0.3">
      <c r="B355" s="109" t="s">
        <v>2</v>
      </c>
      <c r="C355" s="110" t="s">
        <v>1</v>
      </c>
      <c r="D355" s="107" t="s">
        <v>8</v>
      </c>
      <c r="E355" s="111" t="s">
        <v>9</v>
      </c>
    </row>
    <row r="356" spans="2:5" x14ac:dyDescent="0.25">
      <c r="B356" s="82">
        <v>46147</v>
      </c>
      <c r="C356" s="95">
        <v>202260103784765</v>
      </c>
      <c r="D356" s="279" t="s">
        <v>42</v>
      </c>
      <c r="E356" s="147">
        <v>242701.27</v>
      </c>
    </row>
    <row r="357" spans="2:5" x14ac:dyDescent="0.25">
      <c r="B357" s="145">
        <v>46147</v>
      </c>
      <c r="C357" s="146">
        <v>202260103959280</v>
      </c>
      <c r="D357" s="280"/>
      <c r="E357" s="147">
        <v>22419.94</v>
      </c>
    </row>
    <row r="358" spans="2:5" x14ac:dyDescent="0.25">
      <c r="B358" s="82">
        <v>46148</v>
      </c>
      <c r="C358" s="95">
        <v>202260104101894</v>
      </c>
      <c r="D358" s="280"/>
      <c r="E358" s="147">
        <v>17451.02</v>
      </c>
    </row>
    <row r="359" spans="2:5" x14ac:dyDescent="0.25">
      <c r="B359" s="82">
        <v>46153</v>
      </c>
      <c r="C359" s="95">
        <v>202260104519454</v>
      </c>
      <c r="D359" s="280"/>
      <c r="E359" s="147">
        <v>126165.6</v>
      </c>
    </row>
    <row r="360" spans="2:5" x14ac:dyDescent="0.25">
      <c r="B360" s="82">
        <v>46154</v>
      </c>
      <c r="C360" s="95">
        <v>202260104636888</v>
      </c>
      <c r="D360" s="280"/>
      <c r="E360" s="147">
        <v>74008.899999999994</v>
      </c>
    </row>
    <row r="361" spans="2:5" x14ac:dyDescent="0.25">
      <c r="B361" s="82">
        <v>46154</v>
      </c>
      <c r="C361" s="95">
        <v>202260104639110</v>
      </c>
      <c r="D361" s="280"/>
      <c r="E361" s="147">
        <v>5588794</v>
      </c>
    </row>
    <row r="362" spans="2:5" x14ac:dyDescent="0.25">
      <c r="B362" s="145">
        <v>46156</v>
      </c>
      <c r="C362" s="146">
        <v>20226014807679</v>
      </c>
      <c r="D362" s="280"/>
      <c r="E362" s="147">
        <v>11315</v>
      </c>
    </row>
    <row r="363" spans="2:5" x14ac:dyDescent="0.25">
      <c r="B363" s="145">
        <v>46156</v>
      </c>
      <c r="C363" s="146">
        <v>202260104840434</v>
      </c>
      <c r="D363" s="280"/>
      <c r="E363" s="147">
        <v>10140.379999999999</v>
      </c>
    </row>
    <row r="364" spans="2:5" x14ac:dyDescent="0.25">
      <c r="B364" s="145">
        <v>46157</v>
      </c>
      <c r="C364" s="146">
        <v>202260104929549</v>
      </c>
      <c r="D364" s="280"/>
      <c r="E364" s="147">
        <v>9788</v>
      </c>
    </row>
    <row r="365" spans="2:5" x14ac:dyDescent="0.25">
      <c r="B365" s="145">
        <v>46160</v>
      </c>
      <c r="C365" s="146">
        <v>202260105212027</v>
      </c>
      <c r="D365" s="280"/>
      <c r="E365" s="147">
        <v>5238</v>
      </c>
    </row>
    <row r="366" spans="2:5" x14ac:dyDescent="0.25">
      <c r="B366" s="145">
        <v>46160</v>
      </c>
      <c r="C366" s="146">
        <v>202260105282415</v>
      </c>
      <c r="D366" s="280"/>
      <c r="E366" s="147">
        <v>29670</v>
      </c>
    </row>
    <row r="367" spans="2:5" x14ac:dyDescent="0.25">
      <c r="B367" s="145">
        <v>46160</v>
      </c>
      <c r="C367" s="146">
        <v>202260105306262</v>
      </c>
      <c r="D367" s="280"/>
      <c r="E367" s="147">
        <v>122455</v>
      </c>
    </row>
    <row r="368" spans="2:5" x14ac:dyDescent="0.25">
      <c r="B368" s="145">
        <v>46161</v>
      </c>
      <c r="C368" s="146">
        <v>202260105369392</v>
      </c>
      <c r="D368" s="280"/>
      <c r="E368" s="147">
        <v>3224.4</v>
      </c>
    </row>
    <row r="369" spans="2:5" x14ac:dyDescent="0.25">
      <c r="B369" s="145">
        <v>46161</v>
      </c>
      <c r="C369" s="146">
        <v>202260105369428</v>
      </c>
      <c r="D369" s="280"/>
      <c r="E369" s="147">
        <v>12651.28</v>
      </c>
    </row>
    <row r="370" spans="2:5" x14ac:dyDescent="0.25">
      <c r="B370" s="145">
        <v>46161</v>
      </c>
      <c r="C370" s="146">
        <v>202260105402216</v>
      </c>
      <c r="D370" s="280"/>
      <c r="E370" s="147">
        <v>198170</v>
      </c>
    </row>
    <row r="371" spans="2:5" x14ac:dyDescent="0.25">
      <c r="B371" s="145">
        <v>46163</v>
      </c>
      <c r="C371" s="146">
        <v>202260105597625</v>
      </c>
      <c r="D371" s="280"/>
      <c r="E371" s="147">
        <v>118000</v>
      </c>
    </row>
    <row r="372" spans="2:5" x14ac:dyDescent="0.25">
      <c r="B372" s="82">
        <v>46163</v>
      </c>
      <c r="C372" s="95">
        <v>202260105698655</v>
      </c>
      <c r="D372" s="280"/>
      <c r="E372" s="216">
        <v>23614191.350000001</v>
      </c>
    </row>
    <row r="373" spans="2:5" x14ac:dyDescent="0.25">
      <c r="B373" s="145">
        <v>46170</v>
      </c>
      <c r="C373" s="146">
        <v>202260106174325</v>
      </c>
      <c r="D373" s="281"/>
      <c r="E373" s="147">
        <v>1335</v>
      </c>
    </row>
    <row r="374" spans="2:5" ht="16.5" thickBot="1" x14ac:dyDescent="0.3">
      <c r="B374" s="69"/>
      <c r="C374" s="69"/>
      <c r="D374" s="72" t="s">
        <v>4</v>
      </c>
      <c r="E374" s="73">
        <f>SUM(E356:E373)</f>
        <v>30207719.140000001</v>
      </c>
    </row>
    <row r="375" spans="2:5" ht="16.5" thickTop="1" x14ac:dyDescent="0.25">
      <c r="B375" s="69"/>
      <c r="C375" s="69"/>
      <c r="D375" s="69"/>
      <c r="E375" s="69"/>
    </row>
    <row r="376" spans="2:5" ht="15.75" x14ac:dyDescent="0.25">
      <c r="B376" s="69"/>
      <c r="C376" s="69"/>
      <c r="D376" s="69"/>
      <c r="E376" s="69"/>
    </row>
    <row r="377" spans="2:5" ht="16.5" thickBot="1" x14ac:dyDescent="0.3">
      <c r="B377" s="282" t="s">
        <v>45</v>
      </c>
      <c r="C377" s="282"/>
      <c r="D377" s="282"/>
      <c r="E377" s="282"/>
    </row>
    <row r="378" spans="2:5" ht="32.25" thickBot="1" x14ac:dyDescent="0.3">
      <c r="B378" s="112" t="s">
        <v>2</v>
      </c>
      <c r="C378" s="110" t="s">
        <v>1</v>
      </c>
      <c r="D378" s="110" t="s">
        <v>8</v>
      </c>
      <c r="E378" s="108" t="s">
        <v>9</v>
      </c>
    </row>
    <row r="379" spans="2:5" x14ac:dyDescent="0.25">
      <c r="B379" s="162">
        <v>46143</v>
      </c>
      <c r="C379" s="161">
        <v>4524000052336</v>
      </c>
      <c r="D379" s="283" t="s">
        <v>58</v>
      </c>
      <c r="E379" s="165">
        <v>2459.83</v>
      </c>
    </row>
    <row r="380" spans="2:5" x14ac:dyDescent="0.25">
      <c r="B380" s="162">
        <v>46143</v>
      </c>
      <c r="C380" s="163">
        <v>4524000052338</v>
      </c>
      <c r="D380" s="284"/>
      <c r="E380" s="67">
        <v>2453.1999999999998</v>
      </c>
    </row>
    <row r="381" spans="2:5" x14ac:dyDescent="0.25">
      <c r="B381" s="162">
        <v>46147</v>
      </c>
      <c r="C381" s="163">
        <v>4524000032794</v>
      </c>
      <c r="D381" s="284"/>
      <c r="E381" s="67">
        <v>2149966.0299999998</v>
      </c>
    </row>
    <row r="382" spans="2:5" x14ac:dyDescent="0.25">
      <c r="B382" s="162">
        <v>46147</v>
      </c>
      <c r="C382" s="163">
        <v>4524000032854</v>
      </c>
      <c r="D382" s="284"/>
      <c r="E382" s="67">
        <v>157807.88</v>
      </c>
    </row>
    <row r="383" spans="2:5" x14ac:dyDescent="0.25">
      <c r="B383" s="162">
        <v>46147</v>
      </c>
      <c r="C383" s="163">
        <v>4524000034052</v>
      </c>
      <c r="D383" s="284"/>
      <c r="E383" s="67">
        <v>27647.7</v>
      </c>
    </row>
    <row r="384" spans="2:5" x14ac:dyDescent="0.25">
      <c r="B384" s="162">
        <v>46147</v>
      </c>
      <c r="C384" s="163">
        <v>4524000037396</v>
      </c>
      <c r="D384" s="284"/>
      <c r="E384" s="67">
        <v>29657.759999999998</v>
      </c>
    </row>
    <row r="385" spans="2:5" x14ac:dyDescent="0.25">
      <c r="B385" s="162">
        <v>46147</v>
      </c>
      <c r="C385" s="163">
        <v>4524000037441</v>
      </c>
      <c r="D385" s="284"/>
      <c r="E385" s="67">
        <v>114210</v>
      </c>
    </row>
    <row r="386" spans="2:5" x14ac:dyDescent="0.25">
      <c r="B386" s="162">
        <v>46147</v>
      </c>
      <c r="C386" s="163">
        <v>4524000063246</v>
      </c>
      <c r="D386" s="284"/>
      <c r="E386" s="67">
        <v>195545.44</v>
      </c>
    </row>
    <row r="387" spans="2:5" x14ac:dyDescent="0.25">
      <c r="B387" s="162">
        <v>46148</v>
      </c>
      <c r="C387" s="163">
        <v>4524000056110</v>
      </c>
      <c r="D387" s="284"/>
      <c r="E387" s="143">
        <v>3281.5</v>
      </c>
    </row>
    <row r="388" spans="2:5" x14ac:dyDescent="0.25">
      <c r="B388" s="162">
        <v>46149</v>
      </c>
      <c r="C388" s="163">
        <v>4524000054536</v>
      </c>
      <c r="D388" s="284"/>
      <c r="E388" s="143">
        <v>1005</v>
      </c>
    </row>
    <row r="389" spans="2:5" x14ac:dyDescent="0.25">
      <c r="B389" s="162">
        <v>46149</v>
      </c>
      <c r="C389" s="163">
        <v>4524000055183</v>
      </c>
      <c r="D389" s="284"/>
      <c r="E389" s="143">
        <v>28781.78</v>
      </c>
    </row>
    <row r="390" spans="2:5" x14ac:dyDescent="0.25">
      <c r="B390" s="162">
        <v>46150</v>
      </c>
      <c r="C390" s="163">
        <v>452400003115</v>
      </c>
      <c r="D390" s="284"/>
      <c r="E390" s="143">
        <v>27647.7</v>
      </c>
    </row>
    <row r="391" spans="2:5" x14ac:dyDescent="0.25">
      <c r="B391" s="162">
        <v>46150</v>
      </c>
      <c r="C391" s="163">
        <v>4524000056210</v>
      </c>
      <c r="D391" s="284"/>
      <c r="E391" s="143">
        <v>1893470.3</v>
      </c>
    </row>
    <row r="392" spans="2:5" x14ac:dyDescent="0.25">
      <c r="B392" s="162">
        <v>46153</v>
      </c>
      <c r="C392" s="163">
        <v>4524000057127</v>
      </c>
      <c r="D392" s="284"/>
      <c r="E392" s="143">
        <v>4641600.88</v>
      </c>
    </row>
    <row r="393" spans="2:5" x14ac:dyDescent="0.25">
      <c r="B393" s="162">
        <v>46154</v>
      </c>
      <c r="C393" s="163">
        <v>4524000033183</v>
      </c>
      <c r="D393" s="284"/>
      <c r="E393" s="143">
        <v>137818.04999999999</v>
      </c>
    </row>
    <row r="394" spans="2:5" x14ac:dyDescent="0.25">
      <c r="B394" s="162">
        <v>46154</v>
      </c>
      <c r="C394" s="163">
        <v>4524000035821</v>
      </c>
      <c r="D394" s="284"/>
      <c r="E394" s="143">
        <v>2206</v>
      </c>
    </row>
    <row r="395" spans="2:5" x14ac:dyDescent="0.25">
      <c r="B395" s="162">
        <v>46155</v>
      </c>
      <c r="C395" s="164">
        <v>452400032870</v>
      </c>
      <c r="D395" s="284"/>
      <c r="E395" s="83">
        <v>98631.76</v>
      </c>
    </row>
    <row r="396" spans="2:5" x14ac:dyDescent="0.25">
      <c r="B396" s="162">
        <v>46155</v>
      </c>
      <c r="C396" s="164">
        <v>452400003278</v>
      </c>
      <c r="D396" s="284"/>
      <c r="E396" s="83">
        <v>10721.3</v>
      </c>
    </row>
    <row r="397" spans="2:5" x14ac:dyDescent="0.25">
      <c r="B397" s="162">
        <v>46155</v>
      </c>
      <c r="C397" s="164">
        <v>452400003279</v>
      </c>
      <c r="D397" s="284"/>
      <c r="E397" s="83">
        <v>12600</v>
      </c>
    </row>
    <row r="398" spans="2:5" x14ac:dyDescent="0.25">
      <c r="B398" s="162">
        <v>46155</v>
      </c>
      <c r="C398" s="164">
        <v>4524000053283</v>
      </c>
      <c r="D398" s="284"/>
      <c r="E398" s="83">
        <v>275</v>
      </c>
    </row>
    <row r="399" spans="2:5" x14ac:dyDescent="0.25">
      <c r="B399" s="162">
        <v>46155</v>
      </c>
      <c r="C399" s="164">
        <v>4524000053285</v>
      </c>
      <c r="D399" s="284"/>
      <c r="E399" s="83">
        <v>7300</v>
      </c>
    </row>
    <row r="400" spans="2:5" x14ac:dyDescent="0.25">
      <c r="B400" s="162">
        <v>46155</v>
      </c>
      <c r="C400" s="164">
        <v>4524000034494</v>
      </c>
      <c r="D400" s="284"/>
      <c r="E400" s="83">
        <v>450</v>
      </c>
    </row>
    <row r="401" spans="2:5" x14ac:dyDescent="0.25">
      <c r="B401" s="162">
        <v>46156</v>
      </c>
      <c r="C401" s="164">
        <v>4524000050777</v>
      </c>
      <c r="D401" s="284"/>
      <c r="E401" s="83">
        <v>2633</v>
      </c>
    </row>
    <row r="402" spans="2:5" x14ac:dyDescent="0.25">
      <c r="B402" s="162">
        <v>46157</v>
      </c>
      <c r="C402" s="164">
        <v>4524000054249</v>
      </c>
      <c r="D402" s="284"/>
      <c r="E402" s="83">
        <v>1785</v>
      </c>
    </row>
    <row r="403" spans="2:5" x14ac:dyDescent="0.25">
      <c r="B403" s="162">
        <v>46157</v>
      </c>
      <c r="C403" s="164">
        <v>452400054290</v>
      </c>
      <c r="D403" s="284"/>
      <c r="E403" s="83">
        <v>1791</v>
      </c>
    </row>
    <row r="404" spans="2:5" x14ac:dyDescent="0.25">
      <c r="B404" s="162">
        <v>46160</v>
      </c>
      <c r="C404" s="164">
        <v>4524000034238</v>
      </c>
      <c r="D404" s="284"/>
      <c r="E404" s="83">
        <v>10601145.470000001</v>
      </c>
    </row>
    <row r="405" spans="2:5" x14ac:dyDescent="0.25">
      <c r="B405" s="162">
        <v>46160</v>
      </c>
      <c r="C405" s="164">
        <v>4524000034658</v>
      </c>
      <c r="D405" s="284"/>
      <c r="E405" s="83">
        <v>1645775.58</v>
      </c>
    </row>
    <row r="406" spans="2:5" x14ac:dyDescent="0.25">
      <c r="B406" s="162">
        <v>46160</v>
      </c>
      <c r="C406" s="164">
        <v>4524000035676</v>
      </c>
      <c r="D406" s="284"/>
      <c r="E406" s="83">
        <v>315346.5</v>
      </c>
    </row>
    <row r="407" spans="2:5" x14ac:dyDescent="0.25">
      <c r="B407" s="162">
        <v>46160</v>
      </c>
      <c r="C407" s="164">
        <v>4524000039186</v>
      </c>
      <c r="D407" s="284"/>
      <c r="E407" s="83">
        <v>2443.3000000000002</v>
      </c>
    </row>
    <row r="408" spans="2:5" x14ac:dyDescent="0.25">
      <c r="B408" s="162">
        <v>46160</v>
      </c>
      <c r="C408" s="164">
        <v>4524000039916</v>
      </c>
      <c r="D408" s="284"/>
      <c r="E408" s="83">
        <v>21909</v>
      </c>
    </row>
    <row r="409" spans="2:5" x14ac:dyDescent="0.25">
      <c r="B409" s="162">
        <v>46160</v>
      </c>
      <c r="C409" s="164">
        <v>4524000030172</v>
      </c>
      <c r="D409" s="284"/>
      <c r="E409" s="83">
        <v>28478.5</v>
      </c>
    </row>
    <row r="410" spans="2:5" x14ac:dyDescent="0.25">
      <c r="B410" s="162">
        <v>46161</v>
      </c>
      <c r="C410" s="164">
        <v>4524000034792</v>
      </c>
      <c r="D410" s="284"/>
      <c r="E410" s="83">
        <v>595639.06000000006</v>
      </c>
    </row>
    <row r="411" spans="2:5" x14ac:dyDescent="0.25">
      <c r="B411" s="162">
        <v>46192</v>
      </c>
      <c r="C411" s="164">
        <v>4524000037774</v>
      </c>
      <c r="D411" s="284"/>
      <c r="E411" s="83">
        <v>15000</v>
      </c>
    </row>
    <row r="412" spans="2:5" x14ac:dyDescent="0.25">
      <c r="B412" s="162">
        <v>46161</v>
      </c>
      <c r="C412" s="164">
        <v>4524000031463</v>
      </c>
      <c r="D412" s="284"/>
      <c r="E412" s="83">
        <v>44458.03</v>
      </c>
    </row>
    <row r="413" spans="2:5" x14ac:dyDescent="0.25">
      <c r="B413" s="162">
        <v>46161</v>
      </c>
      <c r="C413" s="164">
        <v>4524000051395</v>
      </c>
      <c r="D413" s="284"/>
      <c r="E413" s="83">
        <v>149551</v>
      </c>
    </row>
    <row r="414" spans="2:5" x14ac:dyDescent="0.25">
      <c r="B414" s="162">
        <v>46161</v>
      </c>
      <c r="C414" s="164">
        <v>4524000055138</v>
      </c>
      <c r="D414" s="284"/>
      <c r="E414" s="83">
        <v>123475.24</v>
      </c>
    </row>
    <row r="415" spans="2:5" x14ac:dyDescent="0.25">
      <c r="B415" s="144">
        <v>46162</v>
      </c>
      <c r="C415" s="146">
        <v>4524000059625</v>
      </c>
      <c r="D415" s="284"/>
      <c r="E415" s="67">
        <v>10807.2</v>
      </c>
    </row>
    <row r="416" spans="2:5" x14ac:dyDescent="0.25">
      <c r="B416" s="148">
        <v>46163</v>
      </c>
      <c r="C416" s="164">
        <v>4524000033714</v>
      </c>
      <c r="D416" s="284"/>
      <c r="E416" s="83">
        <v>895.5</v>
      </c>
    </row>
    <row r="417" spans="2:5" x14ac:dyDescent="0.25">
      <c r="B417" s="148">
        <v>46163</v>
      </c>
      <c r="C417" s="164">
        <v>4524000050003</v>
      </c>
      <c r="D417" s="284"/>
      <c r="E417" s="83">
        <v>124649.01</v>
      </c>
    </row>
    <row r="418" spans="2:5" x14ac:dyDescent="0.25">
      <c r="B418" s="148">
        <v>46164</v>
      </c>
      <c r="C418" s="164">
        <v>4524000034088</v>
      </c>
      <c r="D418" s="284"/>
      <c r="E418" s="83">
        <v>193350</v>
      </c>
    </row>
    <row r="419" spans="2:5" x14ac:dyDescent="0.25">
      <c r="B419" s="148">
        <v>46164</v>
      </c>
      <c r="C419" s="164">
        <v>4524000050562</v>
      </c>
      <c r="D419" s="284"/>
      <c r="E419" s="83">
        <v>92745.08</v>
      </c>
    </row>
    <row r="420" spans="2:5" x14ac:dyDescent="0.25">
      <c r="B420" s="148">
        <v>46164</v>
      </c>
      <c r="C420" s="164">
        <v>4524000055512</v>
      </c>
      <c r="D420" s="284"/>
      <c r="E420" s="83">
        <v>3740472.88</v>
      </c>
    </row>
    <row r="421" spans="2:5" x14ac:dyDescent="0.25">
      <c r="B421" s="148">
        <v>46164</v>
      </c>
      <c r="C421" s="164">
        <v>4524000055513</v>
      </c>
      <c r="D421" s="284"/>
      <c r="E421" s="83">
        <v>90374.63</v>
      </c>
    </row>
    <row r="422" spans="2:5" x14ac:dyDescent="0.25">
      <c r="B422" s="148">
        <v>46168</v>
      </c>
      <c r="C422" s="164">
        <v>4524000055694</v>
      </c>
      <c r="D422" s="284"/>
      <c r="E422" s="83">
        <v>51213</v>
      </c>
    </row>
    <row r="423" spans="2:5" x14ac:dyDescent="0.25">
      <c r="B423" s="148">
        <v>46169</v>
      </c>
      <c r="C423" s="164">
        <v>4524000039128</v>
      </c>
      <c r="D423" s="284"/>
      <c r="E423" s="83">
        <v>5980</v>
      </c>
    </row>
    <row r="424" spans="2:5" x14ac:dyDescent="0.25">
      <c r="B424" s="148">
        <v>46170</v>
      </c>
      <c r="C424" s="164">
        <v>4524000036153</v>
      </c>
      <c r="D424" s="284"/>
      <c r="E424" s="83">
        <v>65298.64</v>
      </c>
    </row>
    <row r="425" spans="2:5" x14ac:dyDescent="0.25">
      <c r="B425" s="148" t="s">
        <v>355</v>
      </c>
      <c r="C425" s="164">
        <v>4524000033440</v>
      </c>
      <c r="D425" s="284"/>
      <c r="E425" s="83">
        <v>342886</v>
      </c>
    </row>
    <row r="426" spans="2:5" x14ac:dyDescent="0.25">
      <c r="B426" s="148" t="s">
        <v>355</v>
      </c>
      <c r="C426" s="164">
        <v>4524000035893</v>
      </c>
      <c r="D426" s="284"/>
      <c r="E426" s="83">
        <v>56750</v>
      </c>
    </row>
    <row r="427" spans="2:5" x14ac:dyDescent="0.25">
      <c r="B427" s="148" t="s">
        <v>355</v>
      </c>
      <c r="C427" s="164">
        <v>4524000035967</v>
      </c>
      <c r="D427" s="284"/>
      <c r="E427" s="83">
        <v>5588793</v>
      </c>
    </row>
    <row r="428" spans="2:5" x14ac:dyDescent="0.25">
      <c r="B428" s="148">
        <v>46171</v>
      </c>
      <c r="C428" s="164">
        <v>4524000051712</v>
      </c>
      <c r="D428" s="284"/>
      <c r="E428" s="83">
        <v>3002203.1</v>
      </c>
    </row>
    <row r="429" spans="2:5" x14ac:dyDescent="0.25">
      <c r="B429" s="148">
        <v>46171</v>
      </c>
      <c r="C429" s="164">
        <v>4524000051713</v>
      </c>
      <c r="D429" s="284"/>
      <c r="E429" s="83">
        <v>23252</v>
      </c>
    </row>
    <row r="430" spans="2:5" ht="16.5" thickBot="1" x14ac:dyDescent="0.3">
      <c r="B430" s="275" t="s">
        <v>14</v>
      </c>
      <c r="C430" s="275"/>
      <c r="D430" s="275"/>
      <c r="E430" s="102">
        <f>SUM(E379:E429)</f>
        <v>36484637.829999998</v>
      </c>
    </row>
    <row r="431" spans="2:5" ht="16.5" thickTop="1" x14ac:dyDescent="0.25">
      <c r="B431" s="69"/>
      <c r="C431" s="69"/>
      <c r="D431" s="69"/>
      <c r="E431" s="69"/>
    </row>
    <row r="432" spans="2:5" ht="15.75" x14ac:dyDescent="0.25">
      <c r="B432" s="71"/>
      <c r="C432" s="70"/>
      <c r="D432" s="74"/>
      <c r="E432" s="75"/>
    </row>
    <row r="433" spans="2:6" ht="16.5" thickBot="1" x14ac:dyDescent="0.3">
      <c r="B433" s="276" t="s">
        <v>7</v>
      </c>
      <c r="C433" s="259"/>
      <c r="D433" s="276"/>
      <c r="E433" s="276"/>
    </row>
    <row r="434" spans="2:6" ht="16.5" thickBot="1" x14ac:dyDescent="0.3">
      <c r="B434" s="105" t="s">
        <v>2</v>
      </c>
      <c r="C434" s="106" t="s">
        <v>1</v>
      </c>
      <c r="D434" s="107" t="s">
        <v>0</v>
      </c>
      <c r="E434" s="108" t="s">
        <v>13</v>
      </c>
    </row>
    <row r="435" spans="2:6" x14ac:dyDescent="0.25">
      <c r="B435" s="194">
        <v>46171</v>
      </c>
      <c r="C435" s="195" t="s">
        <v>356</v>
      </c>
      <c r="D435" s="196" t="s">
        <v>31</v>
      </c>
      <c r="E435" s="220">
        <v>48404.4</v>
      </c>
    </row>
    <row r="436" spans="2:6" x14ac:dyDescent="0.25">
      <c r="B436" s="194">
        <v>46172</v>
      </c>
      <c r="C436" s="195" t="s">
        <v>357</v>
      </c>
      <c r="D436" s="196" t="s">
        <v>31</v>
      </c>
      <c r="E436" s="220">
        <v>264239.11</v>
      </c>
    </row>
    <row r="437" spans="2:6" ht="16.5" thickBot="1" x14ac:dyDescent="0.3">
      <c r="B437" s="277" t="s">
        <v>27</v>
      </c>
      <c r="C437" s="277"/>
      <c r="D437" s="277"/>
      <c r="E437" s="103">
        <f>SUM(E435:E436)</f>
        <v>312643.51</v>
      </c>
    </row>
    <row r="438" spans="2:6" ht="16.5" thickTop="1" x14ac:dyDescent="0.25">
      <c r="B438" s="76"/>
      <c r="C438" s="76"/>
      <c r="D438" s="76"/>
      <c r="E438" s="77"/>
    </row>
    <row r="439" spans="2:6" ht="15.75" x14ac:dyDescent="0.25">
      <c r="B439" s="76"/>
      <c r="C439" s="76"/>
      <c r="D439" s="76"/>
      <c r="E439" s="77"/>
    </row>
    <row r="440" spans="2:6" ht="16.5" thickBot="1" x14ac:dyDescent="0.3">
      <c r="B440" s="276" t="s">
        <v>53</v>
      </c>
      <c r="C440" s="276"/>
      <c r="D440" s="276"/>
      <c r="E440" s="276"/>
    </row>
    <row r="441" spans="2:6" ht="16.5" thickBot="1" x14ac:dyDescent="0.3">
      <c r="B441" s="113" t="s">
        <v>55</v>
      </c>
      <c r="C441" s="114" t="s">
        <v>2</v>
      </c>
      <c r="D441" s="114" t="s">
        <v>54</v>
      </c>
      <c r="E441" s="115" t="s">
        <v>8</v>
      </c>
      <c r="F441" s="116" t="s">
        <v>9</v>
      </c>
    </row>
    <row r="442" spans="2:6" ht="57.75" x14ac:dyDescent="0.25">
      <c r="B442" s="223">
        <v>267302</v>
      </c>
      <c r="C442" s="224">
        <v>46029</v>
      </c>
      <c r="D442" s="222" t="s">
        <v>358</v>
      </c>
      <c r="E442" s="225" t="s">
        <v>359</v>
      </c>
      <c r="F442" s="226">
        <v>100000</v>
      </c>
    </row>
    <row r="443" spans="2:6" x14ac:dyDescent="0.25">
      <c r="B443" s="207">
        <v>267319</v>
      </c>
      <c r="C443" s="221">
        <v>45672</v>
      </c>
      <c r="D443" s="208" t="s">
        <v>360</v>
      </c>
      <c r="E443" s="208" t="s">
        <v>359</v>
      </c>
      <c r="F443" s="86">
        <v>150000</v>
      </c>
    </row>
    <row r="444" spans="2:6" ht="16.5" thickBot="1" x14ac:dyDescent="0.3">
      <c r="B444" s="277"/>
      <c r="C444" s="277"/>
      <c r="D444" s="277"/>
      <c r="E444" s="277"/>
      <c r="F444" s="104">
        <f>SUM(F442:F443)</f>
        <v>250000</v>
      </c>
    </row>
    <row r="445" spans="2:6" ht="16.5" thickTop="1" x14ac:dyDescent="0.25">
      <c r="B445" s="76"/>
      <c r="C445" s="76"/>
      <c r="D445" s="76"/>
      <c r="E445" s="77"/>
    </row>
    <row r="446" spans="2:6" ht="15.75" x14ac:dyDescent="0.25">
      <c r="B446" s="76"/>
      <c r="C446" s="76"/>
      <c r="D446" s="76"/>
      <c r="E446" s="77"/>
    </row>
    <row r="447" spans="2:6" ht="15.75" x14ac:dyDescent="0.25">
      <c r="B447" s="259" t="s">
        <v>25</v>
      </c>
      <c r="C447" s="259"/>
      <c r="D447" s="259"/>
      <c r="E447" s="259"/>
    </row>
    <row r="448" spans="2:6" x14ac:dyDescent="0.25">
      <c r="B448" s="270" t="s">
        <v>26</v>
      </c>
      <c r="C448" s="270"/>
      <c r="D448" s="270"/>
      <c r="E448" s="270"/>
    </row>
    <row r="449" spans="2:6" x14ac:dyDescent="0.25">
      <c r="B449" s="270" t="s">
        <v>23</v>
      </c>
      <c r="C449" s="270"/>
      <c r="D449" s="270"/>
      <c r="E449" s="270"/>
    </row>
    <row r="450" spans="2:6" x14ac:dyDescent="0.25">
      <c r="B450" s="271" t="s">
        <v>36</v>
      </c>
      <c r="C450" s="271"/>
      <c r="D450" s="271"/>
      <c r="E450" s="271"/>
    </row>
    <row r="451" spans="2:6" x14ac:dyDescent="0.25">
      <c r="B451" s="78"/>
      <c r="C451" s="78"/>
      <c r="D451" s="78"/>
      <c r="E451" s="78"/>
    </row>
    <row r="452" spans="2:6" x14ac:dyDescent="0.25">
      <c r="B452" s="79" t="s">
        <v>2</v>
      </c>
      <c r="C452" s="79" t="s">
        <v>1</v>
      </c>
      <c r="D452" s="79" t="s">
        <v>43</v>
      </c>
      <c r="E452" s="79" t="s">
        <v>44</v>
      </c>
    </row>
    <row r="453" spans="2:6" x14ac:dyDescent="0.25">
      <c r="B453" s="62"/>
      <c r="C453" s="68"/>
      <c r="D453" s="63"/>
      <c r="E453" s="67"/>
    </row>
    <row r="454" spans="2:6" x14ac:dyDescent="0.25">
      <c r="B454" s="272" t="s">
        <v>14</v>
      </c>
      <c r="C454" s="273"/>
      <c r="D454" s="274"/>
      <c r="E454" s="80">
        <f>SUM(E453:E453)</f>
        <v>0</v>
      </c>
    </row>
    <row r="455" spans="2:6" ht="15.75" x14ac:dyDescent="0.25">
      <c r="B455" s="76"/>
      <c r="C455" s="76"/>
      <c r="D455" s="76"/>
      <c r="E455" s="77"/>
    </row>
    <row r="456" spans="2:6" ht="15.75" x14ac:dyDescent="0.25">
      <c r="B456" s="76"/>
      <c r="C456" s="76"/>
      <c r="D456" s="76"/>
      <c r="E456" s="77"/>
    </row>
    <row r="457" spans="2:6" ht="16.5" thickBot="1" x14ac:dyDescent="0.3">
      <c r="B457" s="76"/>
      <c r="C457" s="76"/>
      <c r="D457" s="76"/>
      <c r="E457" s="77"/>
    </row>
    <row r="458" spans="2:6" ht="16.5" thickBot="1" x14ac:dyDescent="0.3">
      <c r="B458" s="263" t="s">
        <v>32</v>
      </c>
      <c r="C458" s="264"/>
      <c r="D458" s="264"/>
      <c r="E458" s="265">
        <f>E352+E374+E430+E437+F444</f>
        <v>124729917.99000001</v>
      </c>
      <c r="F458" s="266"/>
    </row>
    <row r="472" spans="1:6" ht="19.5" thickBot="1" x14ac:dyDescent="0.35">
      <c r="A472" s="4"/>
      <c r="B472" s="267" t="s">
        <v>11</v>
      </c>
      <c r="C472" s="267"/>
      <c r="D472" s="267"/>
      <c r="E472" s="267"/>
      <c r="F472" s="4"/>
    </row>
    <row r="473" spans="1:6" ht="32.25" thickBot="1" x14ac:dyDescent="0.3">
      <c r="A473" s="4"/>
      <c r="B473" s="105" t="s">
        <v>19</v>
      </c>
      <c r="C473" s="105" t="s">
        <v>1</v>
      </c>
      <c r="D473" s="105" t="s">
        <v>20</v>
      </c>
      <c r="E473" s="117" t="s">
        <v>9</v>
      </c>
      <c r="F473" s="4"/>
    </row>
    <row r="474" spans="1:6" x14ac:dyDescent="0.25">
      <c r="A474" s="4"/>
      <c r="B474" s="84">
        <v>46143</v>
      </c>
      <c r="C474" s="167" t="s">
        <v>361</v>
      </c>
      <c r="D474" s="168" t="s">
        <v>362</v>
      </c>
      <c r="E474" s="86">
        <v>740</v>
      </c>
      <c r="F474" s="4"/>
    </row>
    <row r="475" spans="1:6" x14ac:dyDescent="0.25">
      <c r="A475" s="4"/>
      <c r="B475" s="84">
        <v>46147</v>
      </c>
      <c r="C475" s="167" t="s">
        <v>363</v>
      </c>
      <c r="D475" s="168" t="s">
        <v>362</v>
      </c>
      <c r="E475" s="86">
        <v>775</v>
      </c>
      <c r="F475" s="4"/>
    </row>
    <row r="476" spans="1:6" x14ac:dyDescent="0.25">
      <c r="A476" s="4"/>
      <c r="B476" s="84">
        <v>46147</v>
      </c>
      <c r="C476" s="167" t="s">
        <v>364</v>
      </c>
      <c r="D476" s="168" t="s">
        <v>362</v>
      </c>
      <c r="E476" s="86">
        <v>195</v>
      </c>
      <c r="F476" s="4"/>
    </row>
    <row r="477" spans="1:6" x14ac:dyDescent="0.25">
      <c r="A477" s="4"/>
      <c r="B477" s="166">
        <v>46148</v>
      </c>
      <c r="C477" s="169" t="s">
        <v>365</v>
      </c>
      <c r="D477" s="98" t="s">
        <v>41</v>
      </c>
      <c r="E477" s="170">
        <v>4652.12</v>
      </c>
      <c r="F477" s="4"/>
    </row>
    <row r="478" spans="1:6" x14ac:dyDescent="0.25">
      <c r="A478" s="4"/>
      <c r="B478" s="166">
        <v>46148</v>
      </c>
      <c r="C478" s="169" t="s">
        <v>366</v>
      </c>
      <c r="D478" s="98" t="s">
        <v>362</v>
      </c>
      <c r="E478" s="170">
        <v>700</v>
      </c>
      <c r="F478" s="4"/>
    </row>
    <row r="479" spans="1:6" x14ac:dyDescent="0.25">
      <c r="A479" s="4"/>
      <c r="B479" s="84">
        <v>46149</v>
      </c>
      <c r="C479" s="167" t="s">
        <v>367</v>
      </c>
      <c r="D479" s="168" t="s">
        <v>362</v>
      </c>
      <c r="E479" s="86">
        <v>745</v>
      </c>
      <c r="F479" s="4"/>
    </row>
    <row r="480" spans="1:6" x14ac:dyDescent="0.25">
      <c r="A480" s="4"/>
      <c r="B480" s="166">
        <v>46150</v>
      </c>
      <c r="C480" s="169" t="s">
        <v>368</v>
      </c>
      <c r="D480" s="98" t="s">
        <v>362</v>
      </c>
      <c r="E480" s="170">
        <v>700</v>
      </c>
      <c r="F480" s="4"/>
    </row>
    <row r="481" spans="1:6" x14ac:dyDescent="0.25">
      <c r="A481" s="4"/>
      <c r="B481" s="166">
        <v>46153</v>
      </c>
      <c r="C481" s="169" t="s">
        <v>369</v>
      </c>
      <c r="D481" s="98" t="s">
        <v>362</v>
      </c>
      <c r="E481" s="170">
        <v>940</v>
      </c>
      <c r="F481" s="4"/>
    </row>
    <row r="482" spans="1:6" x14ac:dyDescent="0.25">
      <c r="A482" s="4"/>
      <c r="B482" s="166">
        <v>46153</v>
      </c>
      <c r="C482" s="169" t="s">
        <v>370</v>
      </c>
      <c r="D482" s="98" t="s">
        <v>362</v>
      </c>
      <c r="E482" s="170">
        <v>150</v>
      </c>
      <c r="F482" s="4"/>
    </row>
    <row r="483" spans="1:6" x14ac:dyDescent="0.25">
      <c r="A483" s="4"/>
      <c r="B483" s="166">
        <v>46154</v>
      </c>
      <c r="C483" s="169" t="s">
        <v>371</v>
      </c>
      <c r="D483" s="98" t="s">
        <v>362</v>
      </c>
      <c r="E483" s="170">
        <v>245</v>
      </c>
      <c r="F483" s="4"/>
    </row>
    <row r="484" spans="1:6" x14ac:dyDescent="0.25">
      <c r="A484" s="4"/>
      <c r="B484" s="166">
        <v>46154</v>
      </c>
      <c r="C484" s="169" t="s">
        <v>372</v>
      </c>
      <c r="D484" s="98" t="s">
        <v>41</v>
      </c>
      <c r="E484" s="170">
        <v>2027.88</v>
      </c>
      <c r="F484" s="4"/>
    </row>
    <row r="485" spans="1:6" x14ac:dyDescent="0.25">
      <c r="A485" s="4"/>
      <c r="B485" s="84">
        <v>46155</v>
      </c>
      <c r="C485" s="167" t="s">
        <v>373</v>
      </c>
      <c r="D485" s="168" t="s">
        <v>362</v>
      </c>
      <c r="E485" s="86">
        <v>455</v>
      </c>
      <c r="F485" s="4"/>
    </row>
    <row r="486" spans="1:6" x14ac:dyDescent="0.25">
      <c r="A486" s="4"/>
      <c r="B486" s="166">
        <v>46156</v>
      </c>
      <c r="C486" s="169" t="s">
        <v>374</v>
      </c>
      <c r="D486" s="98" t="s">
        <v>362</v>
      </c>
      <c r="E486" s="170">
        <v>420</v>
      </c>
      <c r="F486" s="4"/>
    </row>
    <row r="487" spans="1:6" x14ac:dyDescent="0.25">
      <c r="A487" s="4"/>
      <c r="B487" s="84">
        <v>46157</v>
      </c>
      <c r="C487" s="167" t="s">
        <v>375</v>
      </c>
      <c r="D487" s="168" t="s">
        <v>41</v>
      </c>
      <c r="E487" s="86">
        <v>7453.24</v>
      </c>
      <c r="F487" s="4"/>
    </row>
    <row r="488" spans="1:6" x14ac:dyDescent="0.25">
      <c r="A488" s="4"/>
      <c r="B488" s="84">
        <v>46157</v>
      </c>
      <c r="C488" s="167" t="s">
        <v>376</v>
      </c>
      <c r="D488" s="168" t="s">
        <v>41</v>
      </c>
      <c r="E488" s="86">
        <v>1660.88</v>
      </c>
      <c r="F488" s="4"/>
    </row>
    <row r="489" spans="1:6" x14ac:dyDescent="0.25">
      <c r="A489" s="4"/>
      <c r="B489" s="84">
        <v>46157</v>
      </c>
      <c r="C489" s="167" t="s">
        <v>377</v>
      </c>
      <c r="D489" s="168" t="s">
        <v>41</v>
      </c>
      <c r="E489" s="86">
        <v>31769.88</v>
      </c>
      <c r="F489" s="4"/>
    </row>
    <row r="490" spans="1:6" x14ac:dyDescent="0.25">
      <c r="A490" s="4"/>
      <c r="B490" s="84">
        <v>46157</v>
      </c>
      <c r="C490" s="167" t="s">
        <v>378</v>
      </c>
      <c r="D490" s="168" t="s">
        <v>41</v>
      </c>
      <c r="E490" s="86">
        <v>964662.84</v>
      </c>
      <c r="F490" s="4"/>
    </row>
    <row r="491" spans="1:6" x14ac:dyDescent="0.25">
      <c r="A491" s="4"/>
      <c r="B491" s="84">
        <v>46157</v>
      </c>
      <c r="C491" s="167" t="s">
        <v>379</v>
      </c>
      <c r="D491" s="168" t="s">
        <v>362</v>
      </c>
      <c r="E491" s="86">
        <v>345</v>
      </c>
      <c r="F491" s="4"/>
    </row>
    <row r="492" spans="1:6" x14ac:dyDescent="0.25">
      <c r="A492" s="4"/>
      <c r="B492" s="166">
        <v>46160</v>
      </c>
      <c r="C492" s="169" t="s">
        <v>380</v>
      </c>
      <c r="D492" s="98" t="s">
        <v>39</v>
      </c>
      <c r="E492" s="170">
        <v>3606.04</v>
      </c>
      <c r="F492" s="4"/>
    </row>
    <row r="493" spans="1:6" x14ac:dyDescent="0.25">
      <c r="A493" s="4"/>
      <c r="B493" s="166">
        <v>46160</v>
      </c>
      <c r="C493" s="169" t="s">
        <v>381</v>
      </c>
      <c r="D493" s="98" t="s">
        <v>362</v>
      </c>
      <c r="E493" s="170">
        <v>535</v>
      </c>
      <c r="F493" s="4"/>
    </row>
    <row r="494" spans="1:6" x14ac:dyDescent="0.25">
      <c r="A494" s="4"/>
      <c r="B494" s="166">
        <v>46160</v>
      </c>
      <c r="C494" s="169" t="s">
        <v>382</v>
      </c>
      <c r="D494" s="98" t="s">
        <v>362</v>
      </c>
      <c r="E494" s="170">
        <v>300</v>
      </c>
      <c r="F494" s="4"/>
    </row>
    <row r="495" spans="1:6" x14ac:dyDescent="0.25">
      <c r="A495" s="4"/>
      <c r="B495" s="84">
        <v>46161</v>
      </c>
      <c r="C495" s="167" t="s">
        <v>373</v>
      </c>
      <c r="D495" s="168" t="s">
        <v>362</v>
      </c>
      <c r="E495" s="86">
        <v>570</v>
      </c>
      <c r="F495" s="4"/>
    </row>
    <row r="496" spans="1:6" x14ac:dyDescent="0.25">
      <c r="A496" s="4"/>
      <c r="B496" s="84">
        <v>46161</v>
      </c>
      <c r="C496" s="167" t="s">
        <v>383</v>
      </c>
      <c r="D496" s="168" t="s">
        <v>41</v>
      </c>
      <c r="E496" s="86">
        <v>3207.76</v>
      </c>
      <c r="F496" s="4"/>
    </row>
    <row r="497" spans="1:6" x14ac:dyDescent="0.25">
      <c r="A497" s="4"/>
      <c r="B497" s="166">
        <v>46162</v>
      </c>
      <c r="C497" s="169" t="s">
        <v>384</v>
      </c>
      <c r="D497" s="98" t="s">
        <v>362</v>
      </c>
      <c r="E497" s="170">
        <v>13000</v>
      </c>
      <c r="F497" s="4"/>
    </row>
    <row r="498" spans="1:6" x14ac:dyDescent="0.25">
      <c r="A498" s="4"/>
      <c r="B498" s="166">
        <v>46162</v>
      </c>
      <c r="C498" s="169" t="s">
        <v>385</v>
      </c>
      <c r="D498" s="98" t="s">
        <v>362</v>
      </c>
      <c r="E498" s="170">
        <v>600</v>
      </c>
      <c r="F498" s="4"/>
    </row>
    <row r="499" spans="1:6" x14ac:dyDescent="0.25">
      <c r="A499" s="4"/>
      <c r="B499" s="166">
        <v>46163</v>
      </c>
      <c r="C499" s="169" t="s">
        <v>386</v>
      </c>
      <c r="D499" s="98" t="s">
        <v>362</v>
      </c>
      <c r="E499" s="170">
        <v>435</v>
      </c>
      <c r="F499" s="4"/>
    </row>
    <row r="500" spans="1:6" x14ac:dyDescent="0.25">
      <c r="A500" s="4"/>
      <c r="B500" s="166">
        <v>46164</v>
      </c>
      <c r="C500" s="169" t="s">
        <v>387</v>
      </c>
      <c r="D500" s="98" t="s">
        <v>362</v>
      </c>
      <c r="E500" s="170">
        <v>420</v>
      </c>
      <c r="F500" s="4"/>
    </row>
    <row r="501" spans="1:6" x14ac:dyDescent="0.25">
      <c r="A501" s="4"/>
      <c r="B501" s="84">
        <v>46167</v>
      </c>
      <c r="C501" s="167" t="s">
        <v>388</v>
      </c>
      <c r="D501" s="168" t="s">
        <v>362</v>
      </c>
      <c r="E501" s="86">
        <v>600</v>
      </c>
      <c r="F501" s="4"/>
    </row>
    <row r="502" spans="1:6" x14ac:dyDescent="0.25">
      <c r="A502" s="4"/>
      <c r="B502" s="84">
        <v>46167</v>
      </c>
      <c r="C502" s="167" t="s">
        <v>389</v>
      </c>
      <c r="D502" s="168" t="s">
        <v>362</v>
      </c>
      <c r="E502" s="86">
        <v>240</v>
      </c>
      <c r="F502" s="4"/>
    </row>
    <row r="503" spans="1:6" x14ac:dyDescent="0.25">
      <c r="A503" s="4"/>
      <c r="B503" s="84">
        <v>46168</v>
      </c>
      <c r="C503" s="167" t="s">
        <v>390</v>
      </c>
      <c r="D503" s="168" t="s">
        <v>41</v>
      </c>
      <c r="E503" s="86">
        <v>6907</v>
      </c>
      <c r="F503" s="4"/>
    </row>
    <row r="504" spans="1:6" x14ac:dyDescent="0.25">
      <c r="A504" s="4"/>
      <c r="B504" s="166">
        <v>46168</v>
      </c>
      <c r="C504" s="169" t="s">
        <v>391</v>
      </c>
      <c r="D504" s="98" t="s">
        <v>362</v>
      </c>
      <c r="E504" s="170">
        <v>415</v>
      </c>
      <c r="F504" s="4"/>
    </row>
    <row r="505" spans="1:6" x14ac:dyDescent="0.25">
      <c r="A505" s="4"/>
      <c r="B505" s="166">
        <v>46169</v>
      </c>
      <c r="C505" s="169" t="s">
        <v>392</v>
      </c>
      <c r="D505" s="98" t="s">
        <v>362</v>
      </c>
      <c r="E505" s="170">
        <v>345</v>
      </c>
      <c r="F505" s="4"/>
    </row>
    <row r="506" spans="1:6" x14ac:dyDescent="0.25">
      <c r="A506" s="4"/>
      <c r="B506" s="166">
        <v>46170</v>
      </c>
      <c r="C506" s="169" t="s">
        <v>393</v>
      </c>
      <c r="D506" s="98" t="s">
        <v>41</v>
      </c>
      <c r="E506" s="170">
        <v>1708.88</v>
      </c>
      <c r="F506" s="4"/>
    </row>
    <row r="507" spans="1:6" x14ac:dyDescent="0.25">
      <c r="A507" s="4"/>
      <c r="B507" s="84">
        <v>46171</v>
      </c>
      <c r="C507" s="167" t="s">
        <v>394</v>
      </c>
      <c r="D507" s="168" t="s">
        <v>41</v>
      </c>
      <c r="E507" s="86">
        <v>25488.58</v>
      </c>
      <c r="F507" s="4"/>
    </row>
    <row r="508" spans="1:6" x14ac:dyDescent="0.25">
      <c r="A508" s="4"/>
      <c r="B508" s="84">
        <v>46171</v>
      </c>
      <c r="C508" s="167" t="s">
        <v>395</v>
      </c>
      <c r="D508" s="168" t="s">
        <v>41</v>
      </c>
      <c r="E508" s="86">
        <v>13800.88</v>
      </c>
      <c r="F508" s="4"/>
    </row>
    <row r="509" spans="1:6" x14ac:dyDescent="0.25">
      <c r="A509" s="4"/>
      <c r="B509" s="84">
        <v>46171</v>
      </c>
      <c r="C509" s="167" t="s">
        <v>396</v>
      </c>
      <c r="D509" s="168" t="s">
        <v>41</v>
      </c>
      <c r="E509" s="86">
        <v>15756</v>
      </c>
      <c r="F509" s="4"/>
    </row>
    <row r="510" spans="1:6" ht="15.75" thickBot="1" x14ac:dyDescent="0.3">
      <c r="B510" s="268" t="s">
        <v>4</v>
      </c>
      <c r="C510" s="268"/>
      <c r="D510" s="268"/>
      <c r="E510" s="66">
        <f>SUM(E474:E509)</f>
        <v>1106571.98</v>
      </c>
    </row>
    <row r="511" spans="1:6" ht="15.75" thickTop="1" x14ac:dyDescent="0.25">
      <c r="B511" s="39"/>
      <c r="C511" s="55"/>
      <c r="D511" s="56"/>
      <c r="E511" s="57"/>
      <c r="F511" s="54"/>
    </row>
    <row r="512" spans="1:6" ht="17.25" thickBot="1" x14ac:dyDescent="0.3">
      <c r="B512" s="269" t="s">
        <v>30</v>
      </c>
      <c r="C512" s="269"/>
      <c r="D512" s="269"/>
      <c r="E512" s="269"/>
      <c r="F512" s="60"/>
    </row>
    <row r="513" spans="1:6" ht="16.5" thickBot="1" x14ac:dyDescent="0.3">
      <c r="B513" s="105" t="s">
        <v>2</v>
      </c>
      <c r="C513" s="106" t="s">
        <v>1</v>
      </c>
      <c r="D513" s="118" t="s">
        <v>8</v>
      </c>
      <c r="E513" s="119" t="s">
        <v>13</v>
      </c>
    </row>
    <row r="514" spans="1:6" x14ac:dyDescent="0.25">
      <c r="B514" s="209">
        <v>46147</v>
      </c>
      <c r="C514" s="210">
        <v>4524000038120</v>
      </c>
      <c r="D514" s="256" t="s">
        <v>46</v>
      </c>
      <c r="E514" s="211">
        <v>246712.8</v>
      </c>
    </row>
    <row r="515" spans="1:6" x14ac:dyDescent="0.25">
      <c r="B515" s="209">
        <v>46148</v>
      </c>
      <c r="C515" s="210">
        <v>4524000031894</v>
      </c>
      <c r="D515" s="257"/>
      <c r="E515" s="211">
        <v>2087.7600000000002</v>
      </c>
    </row>
    <row r="516" spans="1:6" x14ac:dyDescent="0.25">
      <c r="B516" s="149">
        <v>46149</v>
      </c>
      <c r="C516" s="150">
        <v>4524000039849</v>
      </c>
      <c r="D516" s="257"/>
      <c r="E516" s="151">
        <v>11897</v>
      </c>
    </row>
    <row r="517" spans="1:6" x14ac:dyDescent="0.25">
      <c r="B517" s="149">
        <v>46149</v>
      </c>
      <c r="C517" s="150">
        <v>4524000055170</v>
      </c>
      <c r="D517" s="257"/>
      <c r="E517" s="151">
        <v>39531.800000000003</v>
      </c>
    </row>
    <row r="518" spans="1:6" x14ac:dyDescent="0.25">
      <c r="B518" s="209">
        <v>46154</v>
      </c>
      <c r="C518" s="210">
        <v>4524000051027</v>
      </c>
      <c r="D518" s="257"/>
      <c r="E518" s="211">
        <v>1096978.5</v>
      </c>
    </row>
    <row r="519" spans="1:6" x14ac:dyDescent="0.25">
      <c r="B519" s="149">
        <v>46156</v>
      </c>
      <c r="C519" s="150">
        <v>4524000050139</v>
      </c>
      <c r="D519" s="257"/>
      <c r="E519" s="151">
        <v>7224</v>
      </c>
    </row>
    <row r="520" spans="1:6" x14ac:dyDescent="0.25">
      <c r="B520" s="209">
        <v>46160</v>
      </c>
      <c r="C520" s="210">
        <v>4524000037827</v>
      </c>
      <c r="D520" s="257"/>
      <c r="E520" s="211">
        <v>79188</v>
      </c>
    </row>
    <row r="521" spans="1:6" x14ac:dyDescent="0.25">
      <c r="B521" s="149">
        <v>46163</v>
      </c>
      <c r="C521" s="150">
        <v>4524000037343</v>
      </c>
      <c r="D521" s="257"/>
      <c r="E521" s="151">
        <v>118424</v>
      </c>
    </row>
    <row r="522" spans="1:6" x14ac:dyDescent="0.25">
      <c r="B522" s="149">
        <v>46169</v>
      </c>
      <c r="C522" s="150">
        <v>4524000035441</v>
      </c>
      <c r="D522" s="257"/>
      <c r="E522" s="151">
        <v>118000</v>
      </c>
    </row>
    <row r="523" spans="1:6" x14ac:dyDescent="0.25">
      <c r="B523" s="209">
        <v>46170</v>
      </c>
      <c r="C523" s="210">
        <v>4524000051750</v>
      </c>
      <c r="D523" s="257"/>
      <c r="E523" s="211">
        <v>2087.7600000000002</v>
      </c>
    </row>
    <row r="524" spans="1:6" x14ac:dyDescent="0.25">
      <c r="B524" s="209">
        <v>46170</v>
      </c>
      <c r="C524" s="210">
        <v>4524000059166</v>
      </c>
      <c r="D524" s="257"/>
      <c r="E524" s="211">
        <v>86386.8</v>
      </c>
    </row>
    <row r="525" spans="1:6" x14ac:dyDescent="0.25">
      <c r="B525" s="209">
        <v>46171</v>
      </c>
      <c r="C525" s="210">
        <v>45240000591465</v>
      </c>
      <c r="D525" s="258"/>
      <c r="E525" s="211">
        <v>118000</v>
      </c>
    </row>
    <row r="526" spans="1:6" ht="15.75" thickBot="1" x14ac:dyDescent="0.3">
      <c r="B526" s="87"/>
      <c r="C526" s="88"/>
      <c r="D526" s="89" t="s">
        <v>4</v>
      </c>
      <c r="E526" s="90">
        <f>SUM(E514:E525)</f>
        <v>1926518.42</v>
      </c>
    </row>
    <row r="527" spans="1:6" ht="15.75" thickTop="1" x14ac:dyDescent="0.25">
      <c r="B527" s="39"/>
      <c r="C527" s="27"/>
      <c r="D527" s="28"/>
      <c r="E527" s="29"/>
    </row>
    <row r="528" spans="1:6" ht="18.75" x14ac:dyDescent="0.3">
      <c r="A528" s="40"/>
      <c r="B528" s="9"/>
      <c r="C528" s="19"/>
      <c r="D528" s="20"/>
      <c r="E528" s="20"/>
      <c r="F528" s="26"/>
    </row>
    <row r="529" spans="1:6" ht="15.75" x14ac:dyDescent="0.25">
      <c r="A529" s="3"/>
      <c r="B529" s="259" t="s">
        <v>15</v>
      </c>
      <c r="C529" s="259"/>
      <c r="D529" s="259"/>
      <c r="E529" s="259"/>
      <c r="F529" s="64"/>
    </row>
    <row r="530" spans="1:6" ht="15.75" x14ac:dyDescent="0.25">
      <c r="A530" s="3"/>
      <c r="B530" s="260" t="s">
        <v>29</v>
      </c>
      <c r="C530" s="260"/>
      <c r="D530" s="260"/>
      <c r="E530" s="260"/>
      <c r="F530" s="61"/>
    </row>
    <row r="531" spans="1:6" ht="16.5" x14ac:dyDescent="0.25">
      <c r="A531" s="3"/>
      <c r="B531" s="261" t="s">
        <v>62</v>
      </c>
      <c r="C531" s="261"/>
      <c r="D531" s="261"/>
      <c r="E531" s="261"/>
      <c r="F531" s="58"/>
    </row>
    <row r="532" spans="1:6" ht="15.75" x14ac:dyDescent="0.25">
      <c r="A532" s="3"/>
      <c r="B532" s="262" t="s">
        <v>34</v>
      </c>
      <c r="C532" s="262"/>
      <c r="D532" s="262"/>
      <c r="E532" s="262"/>
      <c r="F532" s="59"/>
    </row>
    <row r="533" spans="1:6" ht="15.75" x14ac:dyDescent="0.25">
      <c r="A533" s="3"/>
      <c r="B533" s="65"/>
      <c r="C533" s="65"/>
      <c r="D533" s="65"/>
      <c r="E533" s="65"/>
      <c r="F533" s="59"/>
    </row>
    <row r="534" spans="1:6" ht="16.5" x14ac:dyDescent="0.25">
      <c r="A534" s="3"/>
      <c r="B534" s="37" t="s">
        <v>21</v>
      </c>
      <c r="C534" s="37" t="s">
        <v>1</v>
      </c>
      <c r="D534" s="41" t="s">
        <v>8</v>
      </c>
      <c r="E534" s="37" t="s">
        <v>22</v>
      </c>
      <c r="F534" s="18"/>
    </row>
    <row r="535" spans="1:6" ht="16.5" x14ac:dyDescent="0.25">
      <c r="A535" s="3"/>
      <c r="B535" s="190"/>
      <c r="C535" s="191"/>
      <c r="D535" s="192"/>
      <c r="E535" s="193"/>
      <c r="F535" s="18"/>
    </row>
    <row r="536" spans="1:6" ht="16.5" x14ac:dyDescent="0.25">
      <c r="A536" s="3"/>
      <c r="B536" s="190"/>
      <c r="C536" s="191"/>
      <c r="D536" s="192"/>
      <c r="E536" s="193"/>
      <c r="F536" s="18"/>
    </row>
    <row r="537" spans="1:6" ht="16.5" x14ac:dyDescent="0.25">
      <c r="A537" s="3"/>
      <c r="B537" s="253" t="s">
        <v>14</v>
      </c>
      <c r="C537" s="254"/>
      <c r="D537" s="255"/>
      <c r="E537" s="37">
        <f>SUM(E535:E536)</f>
        <v>0</v>
      </c>
      <c r="F537" s="18"/>
    </row>
    <row r="538" spans="1:6" ht="16.5" x14ac:dyDescent="0.25">
      <c r="A538" s="3"/>
      <c r="B538" s="49"/>
      <c r="C538" s="49"/>
      <c r="D538" s="49"/>
      <c r="E538" s="17"/>
      <c r="F538" s="18"/>
    </row>
    <row r="539" spans="1:6" ht="17.25" thickBot="1" x14ac:dyDescent="0.3">
      <c r="A539" s="3"/>
      <c r="B539" s="24"/>
      <c r="C539" s="25"/>
      <c r="D539" s="38"/>
      <c r="E539" s="38"/>
      <c r="F539" s="38"/>
    </row>
    <row r="540" spans="1:6" ht="24" thickBot="1" x14ac:dyDescent="0.3">
      <c r="A540" s="3"/>
      <c r="B540" s="249" t="s">
        <v>5</v>
      </c>
      <c r="C540" s="250"/>
      <c r="D540" s="250"/>
      <c r="E540" s="100">
        <f>E537+E526+E510</f>
        <v>3033090.4</v>
      </c>
    </row>
    <row r="541" spans="1:6" x14ac:dyDescent="0.25">
      <c r="A541" s="3"/>
      <c r="B541" s="19"/>
      <c r="C541" s="20"/>
      <c r="D541" s="20"/>
      <c r="E541" s="21"/>
      <c r="F541" s="3"/>
    </row>
    <row r="542" spans="1:6" x14ac:dyDescent="0.25">
      <c r="A542" s="4"/>
      <c r="B542" s="4"/>
      <c r="C542" s="4"/>
      <c r="D542" s="22"/>
      <c r="E542" s="23"/>
      <c r="F542" s="3"/>
    </row>
    <row r="552" spans="2:6" ht="18.75" x14ac:dyDescent="0.3">
      <c r="B552" s="9"/>
      <c r="C552" s="9"/>
      <c r="D552" s="9"/>
      <c r="E552" s="9"/>
    </row>
    <row r="553" spans="2:6" x14ac:dyDescent="0.25">
      <c r="B553" s="6"/>
      <c r="C553" s="6"/>
      <c r="D553" s="7"/>
      <c r="E553" s="4"/>
    </row>
    <row r="554" spans="2:6" x14ac:dyDescent="0.25">
      <c r="B554" s="6"/>
      <c r="C554" s="6"/>
      <c r="D554" s="7"/>
      <c r="E554" s="4"/>
    </row>
    <row r="555" spans="2:6" ht="18.75" x14ac:dyDescent="0.3">
      <c r="B555" s="34"/>
      <c r="C555" s="34"/>
      <c r="D555" s="35"/>
      <c r="E555" s="4"/>
    </row>
    <row r="556" spans="2:6" ht="19.5" thickBot="1" x14ac:dyDescent="0.35">
      <c r="B556" s="251" t="s">
        <v>24</v>
      </c>
      <c r="C556" s="251"/>
      <c r="D556" s="251"/>
      <c r="E556" s="251"/>
      <c r="F556" s="36"/>
    </row>
    <row r="557" spans="2:6" ht="16.5" thickBot="1" x14ac:dyDescent="0.3">
      <c r="B557" s="121" t="s">
        <v>1</v>
      </c>
      <c r="C557" s="122" t="s">
        <v>2</v>
      </c>
      <c r="D557" s="123" t="s">
        <v>3</v>
      </c>
      <c r="E557" s="124" t="s">
        <v>4</v>
      </c>
      <c r="F557" s="125"/>
    </row>
    <row r="558" spans="2:6" ht="15.75" x14ac:dyDescent="0.25">
      <c r="B558" s="157">
        <v>510040150</v>
      </c>
      <c r="C558" s="154">
        <v>45812</v>
      </c>
      <c r="D558" s="172"/>
      <c r="E558" s="156"/>
      <c r="F558" s="125"/>
    </row>
    <row r="559" spans="2:6" ht="19.5" thickBot="1" x14ac:dyDescent="0.35">
      <c r="B559" s="245" t="s">
        <v>35</v>
      </c>
      <c r="C559" s="245"/>
      <c r="D559" s="30">
        <f>SUM(D558:D558)</f>
        <v>0</v>
      </c>
      <c r="E559" s="30">
        <f>SUM(E558:E558)</f>
        <v>0</v>
      </c>
    </row>
    <row r="560" spans="2:6" ht="15.75" thickTop="1" x14ac:dyDescent="0.25">
      <c r="B560" s="6"/>
      <c r="C560" s="6"/>
      <c r="D560" s="7"/>
      <c r="E560" s="8"/>
    </row>
    <row r="561" spans="2:6" x14ac:dyDescent="0.25">
      <c r="B561" s="6"/>
      <c r="C561" s="6"/>
      <c r="D561" s="7"/>
      <c r="E561" s="8"/>
    </row>
    <row r="562" spans="2:6" ht="19.5" thickBot="1" x14ac:dyDescent="0.35">
      <c r="B562" s="251" t="s">
        <v>37</v>
      </c>
      <c r="C562" s="251"/>
      <c r="D562" s="251"/>
      <c r="E562" s="251"/>
    </row>
    <row r="563" spans="2:6" ht="16.5" thickBot="1" x14ac:dyDescent="0.3">
      <c r="B563" s="183" t="s">
        <v>19</v>
      </c>
      <c r="C563" s="183" t="s">
        <v>1</v>
      </c>
      <c r="D563" s="183" t="s">
        <v>20</v>
      </c>
      <c r="E563" s="124" t="s">
        <v>4</v>
      </c>
    </row>
    <row r="564" spans="2:6" ht="15.75" x14ac:dyDescent="0.25">
      <c r="B564" s="84"/>
      <c r="C564" s="85"/>
      <c r="D564" s="168"/>
      <c r="E564" s="86"/>
      <c r="F564" s="120"/>
    </row>
    <row r="565" spans="2:6" ht="19.5" thickBot="1" x14ac:dyDescent="0.35">
      <c r="B565" s="245" t="s">
        <v>10</v>
      </c>
      <c r="C565" s="245"/>
      <c r="D565" s="30"/>
      <c r="E565" s="30">
        <f>SUM(E564:E564)</f>
        <v>0</v>
      </c>
    </row>
    <row r="566" spans="2:6" ht="19.5" thickTop="1" x14ac:dyDescent="0.3">
      <c r="B566" s="99"/>
      <c r="C566" s="99"/>
      <c r="D566" s="35"/>
      <c r="E566" s="35"/>
    </row>
    <row r="571" spans="2:6" ht="18.75" x14ac:dyDescent="0.3">
      <c r="B571" s="99"/>
      <c r="C571" s="99"/>
      <c r="D571" s="35"/>
      <c r="E571" s="35"/>
    </row>
    <row r="572" spans="2:6" ht="19.5" thickBot="1" x14ac:dyDescent="0.35">
      <c r="B572" s="251" t="s">
        <v>31</v>
      </c>
      <c r="C572" s="251"/>
      <c r="D572" s="251"/>
      <c r="E572" s="251"/>
    </row>
    <row r="573" spans="2:6" ht="16.5" thickBot="1" x14ac:dyDescent="0.3">
      <c r="B573" s="121" t="s">
        <v>1</v>
      </c>
      <c r="C573" s="122" t="s">
        <v>2</v>
      </c>
      <c r="D573" s="123" t="s">
        <v>3</v>
      </c>
      <c r="E573" s="124" t="s">
        <v>4</v>
      </c>
    </row>
    <row r="574" spans="2:6" ht="15.75" x14ac:dyDescent="0.25">
      <c r="B574" s="138"/>
      <c r="C574" s="139"/>
      <c r="D574" s="141"/>
      <c r="E574" s="140"/>
    </row>
    <row r="575" spans="2:6" ht="19.5" thickBot="1" x14ac:dyDescent="0.35">
      <c r="B575" s="245" t="s">
        <v>10</v>
      </c>
      <c r="C575" s="245"/>
      <c r="D575" s="30">
        <f>SUM(D574:D574)</f>
        <v>0</v>
      </c>
      <c r="E575" s="30">
        <f>SUM(E574:E574)</f>
        <v>0</v>
      </c>
    </row>
    <row r="576" spans="2:6" ht="19.5" thickTop="1" x14ac:dyDescent="0.3">
      <c r="B576" s="99"/>
      <c r="C576" s="99"/>
      <c r="D576" s="35"/>
      <c r="E576" s="35"/>
    </row>
    <row r="577" spans="2:6" ht="19.5" thickBot="1" x14ac:dyDescent="0.35">
      <c r="B577" s="246" t="s">
        <v>59</v>
      </c>
      <c r="C577" s="246"/>
      <c r="D577" s="246"/>
      <c r="E577" s="247"/>
    </row>
    <row r="578" spans="2:6" ht="16.5" thickBot="1" x14ac:dyDescent="0.3">
      <c r="B578" s="182" t="s">
        <v>1</v>
      </c>
      <c r="C578" s="182" t="s">
        <v>2</v>
      </c>
      <c r="D578" s="181" t="s">
        <v>3</v>
      </c>
      <c r="E578" s="180" t="s">
        <v>4</v>
      </c>
    </row>
    <row r="579" spans="2:6" x14ac:dyDescent="0.25">
      <c r="B579" s="157"/>
      <c r="C579" s="179"/>
      <c r="D579" s="178"/>
      <c r="E579" s="155"/>
    </row>
    <row r="580" spans="2:6" x14ac:dyDescent="0.25">
      <c r="B580" s="171"/>
      <c r="C580" s="177"/>
      <c r="D580" s="176"/>
      <c r="E580" s="155"/>
    </row>
    <row r="581" spans="2:6" ht="19.5" thickBot="1" x14ac:dyDescent="0.35">
      <c r="B581" s="245" t="s">
        <v>10</v>
      </c>
      <c r="C581" s="245"/>
      <c r="D581" s="175">
        <f>SUM(D579:D580)</f>
        <v>0</v>
      </c>
      <c r="E581" s="174">
        <f>SUM(E579:E580)</f>
        <v>0</v>
      </c>
    </row>
    <row r="582" spans="2:6" ht="16.5" thickTop="1" x14ac:dyDescent="0.25">
      <c r="B582" s="173"/>
      <c r="C582" s="173"/>
      <c r="D582" s="173"/>
      <c r="E582" s="173"/>
    </row>
    <row r="583" spans="2:6" ht="18.75" x14ac:dyDescent="0.3">
      <c r="B583" s="34"/>
      <c r="C583" s="34"/>
      <c r="D583" s="35"/>
      <c r="E583" s="50"/>
      <c r="F583" s="44"/>
    </row>
    <row r="584" spans="2:6" ht="15.75" thickBot="1" x14ac:dyDescent="0.3">
      <c r="B584" s="6"/>
      <c r="C584" s="6"/>
      <c r="D584" s="11"/>
      <c r="E584" s="10"/>
      <c r="F584" s="51"/>
    </row>
    <row r="585" spans="2:6" ht="24" thickBot="1" x14ac:dyDescent="0.3">
      <c r="B585" s="249" t="s">
        <v>5</v>
      </c>
      <c r="C585" s="250"/>
      <c r="D585" s="250"/>
      <c r="E585" s="100">
        <f>SUM(E565)</f>
        <v>0</v>
      </c>
      <c r="F585" s="53"/>
    </row>
    <row r="586" spans="2:6" ht="18.75" x14ac:dyDescent="0.3">
      <c r="B586" s="6"/>
      <c r="C586" s="12"/>
      <c r="D586" s="31"/>
      <c r="E586" s="10"/>
    </row>
    <row r="587" spans="2:6" x14ac:dyDescent="0.25">
      <c r="B587" s="6"/>
      <c r="C587" s="12"/>
      <c r="D587" s="7"/>
      <c r="E587" s="16"/>
    </row>
    <row r="588" spans="2:6" x14ac:dyDescent="0.25">
      <c r="B588" s="2"/>
      <c r="C588" s="42"/>
      <c r="D588" s="42"/>
      <c r="E588" s="42"/>
    </row>
    <row r="589" spans="2:6" x14ac:dyDescent="0.25">
      <c r="B589" s="46"/>
      <c r="C589" s="46"/>
      <c r="D589" s="46"/>
      <c r="E589" s="51"/>
    </row>
    <row r="602" spans="1:6" ht="18.75" x14ac:dyDescent="0.3">
      <c r="B602" s="34"/>
      <c r="C602" s="34"/>
      <c r="D602" s="35"/>
      <c r="E602" s="4"/>
    </row>
    <row r="603" spans="1:6" ht="19.5" thickBot="1" x14ac:dyDescent="0.35">
      <c r="B603" s="251" t="s">
        <v>24</v>
      </c>
      <c r="C603" s="251"/>
      <c r="D603" s="251"/>
      <c r="E603" s="251"/>
      <c r="F603" s="36"/>
    </row>
    <row r="604" spans="1:6" ht="16.5" thickBot="1" x14ac:dyDescent="0.3">
      <c r="A604" s="126"/>
      <c r="B604" s="121" t="s">
        <v>1</v>
      </c>
      <c r="C604" s="122" t="s">
        <v>2</v>
      </c>
      <c r="D604" s="123" t="s">
        <v>3</v>
      </c>
      <c r="E604" s="124" t="s">
        <v>4</v>
      </c>
      <c r="F604" s="125"/>
    </row>
    <row r="605" spans="1:6" ht="15.75" x14ac:dyDescent="0.25">
      <c r="A605" s="126"/>
      <c r="B605" s="157">
        <v>510040150</v>
      </c>
      <c r="C605" s="154">
        <v>45812</v>
      </c>
      <c r="D605" s="172"/>
      <c r="E605" s="156"/>
      <c r="F605" s="125"/>
    </row>
    <row r="606" spans="1:6" ht="19.5" thickBot="1" x14ac:dyDescent="0.35">
      <c r="B606" s="245" t="s">
        <v>35</v>
      </c>
      <c r="C606" s="245"/>
      <c r="D606" s="30">
        <f>SUM(D605:D605)</f>
        <v>0</v>
      </c>
      <c r="E606" s="30">
        <f>SUM(E605:E605)</f>
        <v>0</v>
      </c>
    </row>
    <row r="607" spans="1:6" ht="15.75" thickTop="1" x14ac:dyDescent="0.25">
      <c r="B607" s="6"/>
      <c r="C607" s="6"/>
      <c r="D607" s="7"/>
      <c r="E607" s="8"/>
    </row>
    <row r="608" spans="1:6" x14ac:dyDescent="0.25">
      <c r="B608" s="6"/>
      <c r="C608" s="6"/>
      <c r="D608" s="7"/>
      <c r="E608" s="8"/>
    </row>
    <row r="609" spans="2:5" ht="19.5" thickBot="1" x14ac:dyDescent="0.35">
      <c r="B609" s="251" t="s">
        <v>11</v>
      </c>
      <c r="C609" s="251"/>
      <c r="D609" s="251"/>
      <c r="E609" s="251"/>
    </row>
    <row r="610" spans="2:5" ht="16.5" thickBot="1" x14ac:dyDescent="0.3">
      <c r="B610" s="212" t="s">
        <v>2</v>
      </c>
      <c r="C610" s="213" t="s">
        <v>1</v>
      </c>
      <c r="D610" s="214" t="s">
        <v>56</v>
      </c>
      <c r="E610" s="215" t="s">
        <v>13</v>
      </c>
    </row>
    <row r="611" spans="2:5" ht="43.5" x14ac:dyDescent="0.25">
      <c r="B611" s="227">
        <v>46147</v>
      </c>
      <c r="C611" s="228">
        <v>64425</v>
      </c>
      <c r="D611" s="228" t="s">
        <v>397</v>
      </c>
      <c r="E611" s="229">
        <v>111792.38</v>
      </c>
    </row>
    <row r="612" spans="2:5" ht="43.5" x14ac:dyDescent="0.25">
      <c r="B612" s="230">
        <v>46150</v>
      </c>
      <c r="C612" s="231">
        <v>64499</v>
      </c>
      <c r="D612" s="231" t="s">
        <v>397</v>
      </c>
      <c r="E612" s="232">
        <v>1182298.55</v>
      </c>
    </row>
    <row r="613" spans="2:5" ht="43.5" x14ac:dyDescent="0.25">
      <c r="B613" s="230">
        <v>46153</v>
      </c>
      <c r="C613" s="231">
        <v>64525</v>
      </c>
      <c r="D613" s="231" t="s">
        <v>397</v>
      </c>
      <c r="E613" s="232">
        <v>1013826.82</v>
      </c>
    </row>
    <row r="614" spans="2:5" ht="43.5" x14ac:dyDescent="0.25">
      <c r="B614" s="230">
        <v>46154</v>
      </c>
      <c r="C614" s="231">
        <v>64553</v>
      </c>
      <c r="D614" s="231" t="s">
        <v>397</v>
      </c>
      <c r="E614" s="232">
        <v>158082.09</v>
      </c>
    </row>
    <row r="615" spans="2:5" ht="43.5" x14ac:dyDescent="0.25">
      <c r="B615" s="230">
        <v>46157</v>
      </c>
      <c r="C615" s="231">
        <v>64638</v>
      </c>
      <c r="D615" s="231" t="s">
        <v>397</v>
      </c>
      <c r="E615" s="232">
        <v>867082.68</v>
      </c>
    </row>
    <row r="616" spans="2:5" ht="43.5" x14ac:dyDescent="0.25">
      <c r="B616" s="230">
        <v>46160</v>
      </c>
      <c r="C616" s="231">
        <v>64660</v>
      </c>
      <c r="D616" s="231" t="s">
        <v>397</v>
      </c>
      <c r="E616" s="232">
        <v>241723.02</v>
      </c>
    </row>
    <row r="617" spans="2:5" ht="43.5" x14ac:dyDescent="0.25">
      <c r="B617" s="230">
        <v>46161</v>
      </c>
      <c r="C617" s="231">
        <v>64682</v>
      </c>
      <c r="D617" s="231" t="s">
        <v>397</v>
      </c>
      <c r="E617" s="232">
        <v>923352.03</v>
      </c>
    </row>
    <row r="618" spans="2:5" ht="43.5" x14ac:dyDescent="0.25">
      <c r="B618" s="230">
        <v>46162</v>
      </c>
      <c r="C618" s="231">
        <v>64727</v>
      </c>
      <c r="D618" s="231" t="s">
        <v>397</v>
      </c>
      <c r="E618" s="232">
        <v>4400</v>
      </c>
    </row>
    <row r="619" spans="2:5" ht="43.5" x14ac:dyDescent="0.25">
      <c r="B619" s="230">
        <v>46163</v>
      </c>
      <c r="C619" s="231">
        <v>64751</v>
      </c>
      <c r="D619" s="231" t="s">
        <v>397</v>
      </c>
      <c r="E619" s="232">
        <v>256535</v>
      </c>
    </row>
    <row r="620" spans="2:5" ht="43.5" x14ac:dyDescent="0.25">
      <c r="B620" s="230">
        <v>46164</v>
      </c>
      <c r="C620" s="231">
        <v>64787</v>
      </c>
      <c r="D620" s="231" t="s">
        <v>397</v>
      </c>
      <c r="E620" s="232">
        <v>80773</v>
      </c>
    </row>
    <row r="621" spans="2:5" ht="43.5" x14ac:dyDescent="0.25">
      <c r="B621" s="230">
        <v>46167</v>
      </c>
      <c r="C621" s="231">
        <v>64809</v>
      </c>
      <c r="D621" s="231" t="s">
        <v>397</v>
      </c>
      <c r="E621" s="232">
        <v>84249979.469999999</v>
      </c>
    </row>
    <row r="622" spans="2:5" ht="43.5" x14ac:dyDescent="0.25">
      <c r="B622" s="230">
        <v>46167</v>
      </c>
      <c r="C622" s="231">
        <v>64816</v>
      </c>
      <c r="D622" s="231" t="s">
        <v>397</v>
      </c>
      <c r="E622" s="232">
        <v>3254184.55</v>
      </c>
    </row>
    <row r="623" spans="2:5" ht="43.5" x14ac:dyDescent="0.25">
      <c r="B623" s="230">
        <v>46170</v>
      </c>
      <c r="C623" s="231">
        <v>64885</v>
      </c>
      <c r="D623" s="231" t="s">
        <v>397</v>
      </c>
      <c r="E623" s="232">
        <v>406799.8</v>
      </c>
    </row>
    <row r="624" spans="2:5" ht="19.5" thickBot="1" x14ac:dyDescent="0.3">
      <c r="B624" s="252" t="s">
        <v>10</v>
      </c>
      <c r="C624" s="252"/>
      <c r="D624" s="30"/>
      <c r="E624" s="233">
        <f>SUM(E611:E623)</f>
        <v>92750829.389999986</v>
      </c>
    </row>
    <row r="625" spans="1:6" ht="19.5" thickTop="1" x14ac:dyDescent="0.3">
      <c r="B625" s="99"/>
      <c r="C625" s="99"/>
      <c r="D625" s="35"/>
      <c r="E625" s="35"/>
    </row>
    <row r="626" spans="1:6" ht="18.75" x14ac:dyDescent="0.3">
      <c r="B626" s="99"/>
      <c r="C626" s="99"/>
      <c r="D626" s="35"/>
      <c r="E626" s="35"/>
    </row>
    <row r="627" spans="1:6" ht="19.5" thickBot="1" x14ac:dyDescent="0.35">
      <c r="B627" s="251" t="s">
        <v>31</v>
      </c>
      <c r="C627" s="251"/>
      <c r="D627" s="251"/>
      <c r="E627" s="251"/>
    </row>
    <row r="628" spans="1:6" ht="16.5" thickBot="1" x14ac:dyDescent="0.3">
      <c r="B628" s="121" t="s">
        <v>1</v>
      </c>
      <c r="C628" s="122" t="s">
        <v>2</v>
      </c>
      <c r="D628" s="123" t="s">
        <v>3</v>
      </c>
      <c r="E628" s="124" t="s">
        <v>4</v>
      </c>
    </row>
    <row r="629" spans="1:6" ht="15.75" x14ac:dyDescent="0.25">
      <c r="B629" s="138"/>
      <c r="C629" s="139"/>
      <c r="D629" s="141"/>
      <c r="E629" s="140"/>
    </row>
    <row r="630" spans="1:6" ht="19.5" thickBot="1" x14ac:dyDescent="0.35">
      <c r="B630" s="245" t="s">
        <v>10</v>
      </c>
      <c r="C630" s="245"/>
      <c r="D630" s="30">
        <f>SUM(D629:D629)</f>
        <v>0</v>
      </c>
      <c r="E630" s="30">
        <f>SUM(E629:E629)</f>
        <v>0</v>
      </c>
    </row>
    <row r="631" spans="1:6" ht="19.5" thickTop="1" x14ac:dyDescent="0.3">
      <c r="B631" s="99"/>
      <c r="C631" s="99"/>
      <c r="D631" s="35"/>
      <c r="E631" s="35"/>
    </row>
    <row r="632" spans="1:6" ht="19.5" thickBot="1" x14ac:dyDescent="0.35">
      <c r="B632" s="246" t="s">
        <v>59</v>
      </c>
      <c r="C632" s="246"/>
      <c r="D632" s="246"/>
      <c r="E632" s="247"/>
    </row>
    <row r="633" spans="1:6" ht="16.5" thickBot="1" x14ac:dyDescent="0.3">
      <c r="B633" s="182" t="s">
        <v>1</v>
      </c>
      <c r="C633" s="182" t="s">
        <v>2</v>
      </c>
      <c r="D633" s="181" t="s">
        <v>3</v>
      </c>
      <c r="E633" s="180" t="s">
        <v>4</v>
      </c>
    </row>
    <row r="634" spans="1:6" x14ac:dyDescent="0.25">
      <c r="B634" s="157"/>
      <c r="C634" s="179"/>
      <c r="D634" s="178"/>
      <c r="E634" s="155"/>
    </row>
    <row r="635" spans="1:6" x14ac:dyDescent="0.25">
      <c r="B635" s="171"/>
      <c r="C635" s="177"/>
      <c r="D635" s="176"/>
      <c r="E635" s="155"/>
    </row>
    <row r="636" spans="1:6" ht="19.5" thickBot="1" x14ac:dyDescent="0.35">
      <c r="B636" s="245" t="s">
        <v>10</v>
      </c>
      <c r="C636" s="245"/>
      <c r="D636" s="175">
        <f>SUM(D634:D635)</f>
        <v>0</v>
      </c>
      <c r="E636" s="174">
        <f>SUM(E634:E635)</f>
        <v>0</v>
      </c>
    </row>
    <row r="637" spans="1:6" ht="16.5" thickTop="1" x14ac:dyDescent="0.25">
      <c r="A637" s="248"/>
      <c r="B637" s="248"/>
      <c r="C637" s="248"/>
      <c r="D637" s="248"/>
      <c r="E637" s="248"/>
    </row>
    <row r="638" spans="1:6" ht="18.75" x14ac:dyDescent="0.3">
      <c r="B638" s="34"/>
      <c r="C638" s="34"/>
      <c r="D638" s="35"/>
      <c r="E638" s="50"/>
      <c r="F638" s="44"/>
    </row>
    <row r="639" spans="1:6" ht="15.75" thickBot="1" x14ac:dyDescent="0.3">
      <c r="B639" s="6"/>
      <c r="C639" s="6"/>
      <c r="D639" s="11"/>
      <c r="E639" s="10"/>
      <c r="F639" s="51"/>
    </row>
    <row r="640" spans="1:6" ht="24" thickBot="1" x14ac:dyDescent="0.3">
      <c r="B640" s="249" t="s">
        <v>5</v>
      </c>
      <c r="C640" s="250"/>
      <c r="D640" s="250"/>
      <c r="E640" s="100">
        <f>SUM(E624)</f>
        <v>92750829.389999986</v>
      </c>
      <c r="F640" s="53"/>
    </row>
    <row r="641" spans="1:26" ht="18.75" x14ac:dyDescent="0.3">
      <c r="B641" s="6"/>
      <c r="C641" s="12"/>
      <c r="D641" s="31"/>
      <c r="E641" s="10"/>
    </row>
    <row r="653" spans="1:26" ht="18.75" x14ac:dyDescent="0.3">
      <c r="A653" s="234" t="s">
        <v>398</v>
      </c>
      <c r="B653" s="234" t="s">
        <v>399</v>
      </c>
      <c r="C653" s="234" t="s">
        <v>400</v>
      </c>
      <c r="D653" s="234" t="s">
        <v>401</v>
      </c>
      <c r="E653" s="234" t="s">
        <v>402</v>
      </c>
      <c r="F653" s="234" t="s">
        <v>403</v>
      </c>
    </row>
    <row r="654" spans="1:26" ht="15" customHeight="1" x14ac:dyDescent="0.25">
      <c r="A654" s="237" t="s">
        <v>509</v>
      </c>
      <c r="B654" s="237" t="s">
        <v>510</v>
      </c>
      <c r="C654" s="237" t="s">
        <v>409</v>
      </c>
      <c r="D654" s="237" t="s">
        <v>512</v>
      </c>
      <c r="E654" s="238" t="s">
        <v>461</v>
      </c>
      <c r="F654" s="239">
        <v>55997.8</v>
      </c>
      <c r="J654" t="s">
        <v>511</v>
      </c>
      <c r="Z654" s="235"/>
    </row>
    <row r="655" spans="1:26" ht="15" customHeight="1" x14ac:dyDescent="0.25">
      <c r="A655" s="237" t="s">
        <v>513</v>
      </c>
      <c r="B655" s="237" t="s">
        <v>510</v>
      </c>
      <c r="C655" s="237" t="s">
        <v>410</v>
      </c>
      <c r="D655" s="237" t="s">
        <v>512</v>
      </c>
      <c r="E655" s="238" t="s">
        <v>461</v>
      </c>
      <c r="F655" s="239">
        <v>169762.94</v>
      </c>
      <c r="Z655" s="235"/>
    </row>
    <row r="656" spans="1:26" ht="15" customHeight="1" x14ac:dyDescent="0.25">
      <c r="A656" s="237" t="s">
        <v>514</v>
      </c>
      <c r="B656" s="237" t="s">
        <v>510</v>
      </c>
      <c r="C656" s="237" t="s">
        <v>411</v>
      </c>
      <c r="D656" s="237" t="s">
        <v>515</v>
      </c>
      <c r="E656" s="238" t="s">
        <v>461</v>
      </c>
      <c r="F656" s="239">
        <v>15508.61</v>
      </c>
      <c r="Z656" s="235"/>
    </row>
    <row r="657" spans="1:26" ht="15" customHeight="1" x14ac:dyDescent="0.25">
      <c r="A657" s="237" t="s">
        <v>516</v>
      </c>
      <c r="B657" s="237" t="s">
        <v>510</v>
      </c>
      <c r="C657" s="237" t="s">
        <v>412</v>
      </c>
      <c r="D657" s="237" t="s">
        <v>517</v>
      </c>
      <c r="E657" s="238" t="s">
        <v>461</v>
      </c>
      <c r="F657" s="239">
        <v>15000</v>
      </c>
      <c r="Z657" s="235"/>
    </row>
    <row r="658" spans="1:26" ht="15" customHeight="1" x14ac:dyDescent="0.25">
      <c r="A658" s="237" t="s">
        <v>518</v>
      </c>
      <c r="B658" s="237" t="s">
        <v>510</v>
      </c>
      <c r="C658" s="237" t="s">
        <v>413</v>
      </c>
      <c r="D658" s="237" t="s">
        <v>519</v>
      </c>
      <c r="E658" s="238" t="s">
        <v>461</v>
      </c>
      <c r="F658" s="239">
        <v>16304.29</v>
      </c>
      <c r="Z658" s="235"/>
    </row>
    <row r="659" spans="1:26" ht="15" customHeight="1" x14ac:dyDescent="0.25">
      <c r="A659" s="237" t="s">
        <v>520</v>
      </c>
      <c r="B659" s="237" t="s">
        <v>510</v>
      </c>
      <c r="C659" s="237" t="s">
        <v>414</v>
      </c>
      <c r="D659" s="237" t="s">
        <v>519</v>
      </c>
      <c r="E659" s="238" t="s">
        <v>461</v>
      </c>
      <c r="F659" s="239">
        <v>16304.3</v>
      </c>
      <c r="Z659" s="235"/>
    </row>
    <row r="660" spans="1:26" ht="15" customHeight="1" x14ac:dyDescent="0.25">
      <c r="A660" s="237" t="s">
        <v>521</v>
      </c>
      <c r="B660" s="237" t="s">
        <v>522</v>
      </c>
      <c r="C660" s="237" t="s">
        <v>415</v>
      </c>
      <c r="D660" s="237" t="s">
        <v>512</v>
      </c>
      <c r="E660" s="238" t="s">
        <v>461</v>
      </c>
      <c r="F660" s="239">
        <v>492085.08</v>
      </c>
      <c r="Z660" s="235"/>
    </row>
    <row r="661" spans="1:26" ht="15" customHeight="1" x14ac:dyDescent="0.25">
      <c r="A661" s="237" t="s">
        <v>523</v>
      </c>
      <c r="B661" s="237" t="s">
        <v>522</v>
      </c>
      <c r="C661" s="237" t="s">
        <v>416</v>
      </c>
      <c r="D661" s="237" t="s">
        <v>512</v>
      </c>
      <c r="E661" s="238" t="s">
        <v>461</v>
      </c>
      <c r="F661" s="239">
        <v>201572.8</v>
      </c>
      <c r="Z661" s="235"/>
    </row>
    <row r="662" spans="1:26" ht="15" customHeight="1" x14ac:dyDescent="0.25">
      <c r="A662" s="237" t="s">
        <v>524</v>
      </c>
      <c r="B662" s="237" t="s">
        <v>522</v>
      </c>
      <c r="C662" s="237" t="s">
        <v>417</v>
      </c>
      <c r="D662" s="237" t="s">
        <v>512</v>
      </c>
      <c r="E662" s="238" t="s">
        <v>461</v>
      </c>
      <c r="F662" s="239">
        <v>164427.19</v>
      </c>
      <c r="Z662" s="235"/>
    </row>
    <row r="663" spans="1:26" ht="15" customHeight="1" x14ac:dyDescent="0.25">
      <c r="A663" s="237" t="s">
        <v>525</v>
      </c>
      <c r="B663" s="237" t="s">
        <v>522</v>
      </c>
      <c r="C663" s="237" t="s">
        <v>418</v>
      </c>
      <c r="D663" s="237" t="s">
        <v>512</v>
      </c>
      <c r="E663" s="238" t="s">
        <v>461</v>
      </c>
      <c r="F663" s="239">
        <v>256091.58</v>
      </c>
      <c r="Z663" s="235"/>
    </row>
    <row r="664" spans="1:26" ht="15" customHeight="1" x14ac:dyDescent="0.25">
      <c r="A664" s="237" t="s">
        <v>526</v>
      </c>
      <c r="B664" s="237" t="s">
        <v>522</v>
      </c>
      <c r="C664" s="237" t="s">
        <v>419</v>
      </c>
      <c r="D664" s="237" t="s">
        <v>512</v>
      </c>
      <c r="E664" s="238" t="s">
        <v>461</v>
      </c>
      <c r="F664" s="239">
        <v>159373.69</v>
      </c>
      <c r="Z664" s="235"/>
    </row>
    <row r="665" spans="1:26" ht="15" customHeight="1" x14ac:dyDescent="0.25">
      <c r="A665" s="237" t="s">
        <v>527</v>
      </c>
      <c r="B665" s="237" t="s">
        <v>522</v>
      </c>
      <c r="C665" s="237" t="s">
        <v>420</v>
      </c>
      <c r="D665" s="237" t="s">
        <v>512</v>
      </c>
      <c r="E665" s="238" t="s">
        <v>461</v>
      </c>
      <c r="F665" s="239">
        <v>82213.59</v>
      </c>
      <c r="Z665" s="235"/>
    </row>
    <row r="666" spans="1:26" ht="15" customHeight="1" x14ac:dyDescent="0.25">
      <c r="A666" s="237" t="s">
        <v>528</v>
      </c>
      <c r="B666" s="237" t="s">
        <v>522</v>
      </c>
      <c r="C666" s="237" t="s">
        <v>421</v>
      </c>
      <c r="D666" s="237" t="s">
        <v>512</v>
      </c>
      <c r="E666" s="238" t="s">
        <v>461</v>
      </c>
      <c r="F666" s="239">
        <v>75508.289999999994</v>
      </c>
      <c r="Z666" s="235"/>
    </row>
    <row r="667" spans="1:26" ht="15" customHeight="1" x14ac:dyDescent="0.25">
      <c r="A667" s="237" t="s">
        <v>529</v>
      </c>
      <c r="B667" s="237" t="s">
        <v>522</v>
      </c>
      <c r="C667" s="237" t="s">
        <v>422</v>
      </c>
      <c r="D667" s="237" t="s">
        <v>512</v>
      </c>
      <c r="E667" s="238" t="s">
        <v>461</v>
      </c>
      <c r="F667" s="239">
        <v>221498.11</v>
      </c>
      <c r="Z667" s="235"/>
    </row>
    <row r="668" spans="1:26" ht="15" customHeight="1" x14ac:dyDescent="0.25">
      <c r="A668" s="237" t="s">
        <v>530</v>
      </c>
      <c r="B668" s="237" t="s">
        <v>522</v>
      </c>
      <c r="C668" s="237" t="s">
        <v>423</v>
      </c>
      <c r="D668" s="237" t="s">
        <v>512</v>
      </c>
      <c r="E668" s="238" t="s">
        <v>461</v>
      </c>
      <c r="F668" s="239">
        <v>123748.95</v>
      </c>
      <c r="Z668" s="235"/>
    </row>
    <row r="669" spans="1:26" ht="15" customHeight="1" x14ac:dyDescent="0.25">
      <c r="A669" s="237" t="s">
        <v>531</v>
      </c>
      <c r="B669" s="237" t="s">
        <v>522</v>
      </c>
      <c r="C669" s="237" t="s">
        <v>424</v>
      </c>
      <c r="D669" s="237" t="s">
        <v>512</v>
      </c>
      <c r="E669" s="238" t="s">
        <v>461</v>
      </c>
      <c r="F669" s="239">
        <v>126931.5</v>
      </c>
      <c r="Z669" s="235"/>
    </row>
    <row r="670" spans="1:26" ht="15" customHeight="1" x14ac:dyDescent="0.25">
      <c r="A670" s="237" t="s">
        <v>532</v>
      </c>
      <c r="B670" s="237" t="s">
        <v>404</v>
      </c>
      <c r="C670" s="237" t="s">
        <v>425</v>
      </c>
      <c r="D670" s="237" t="s">
        <v>512</v>
      </c>
      <c r="E670" s="238" t="s">
        <v>461</v>
      </c>
      <c r="F670" s="239">
        <v>32031.41</v>
      </c>
      <c r="Z670" s="235"/>
    </row>
    <row r="671" spans="1:26" ht="15" customHeight="1" x14ac:dyDescent="0.25">
      <c r="A671" s="237" t="s">
        <v>533</v>
      </c>
      <c r="B671" s="237" t="s">
        <v>404</v>
      </c>
      <c r="C671" s="237" t="s">
        <v>426</v>
      </c>
      <c r="D671" s="237" t="s">
        <v>512</v>
      </c>
      <c r="E671" s="238" t="s">
        <v>461</v>
      </c>
      <c r="F671" s="239">
        <v>20533.75</v>
      </c>
      <c r="Z671" s="235"/>
    </row>
    <row r="672" spans="1:26" ht="15" customHeight="1" x14ac:dyDescent="0.25">
      <c r="A672" s="237" t="s">
        <v>534</v>
      </c>
      <c r="B672" s="237" t="s">
        <v>404</v>
      </c>
      <c r="C672" s="237" t="s">
        <v>427</v>
      </c>
      <c r="D672" s="237" t="s">
        <v>512</v>
      </c>
      <c r="E672" s="238" t="s">
        <v>461</v>
      </c>
      <c r="F672" s="239">
        <v>15053.76</v>
      </c>
      <c r="Z672" s="235"/>
    </row>
    <row r="673" spans="1:26" ht="15" customHeight="1" x14ac:dyDescent="0.25">
      <c r="A673" s="237" t="s">
        <v>535</v>
      </c>
      <c r="B673" s="237" t="s">
        <v>404</v>
      </c>
      <c r="C673" s="237" t="s">
        <v>428</v>
      </c>
      <c r="D673" s="237" t="s">
        <v>512</v>
      </c>
      <c r="E673" s="238" t="s">
        <v>461</v>
      </c>
      <c r="F673" s="239">
        <v>16748.78</v>
      </c>
      <c r="Z673" s="235"/>
    </row>
    <row r="674" spans="1:26" ht="15" customHeight="1" x14ac:dyDescent="0.25">
      <c r="A674" s="237" t="s">
        <v>536</v>
      </c>
      <c r="B674" s="237" t="s">
        <v>404</v>
      </c>
      <c r="C674" s="237" t="s">
        <v>429</v>
      </c>
      <c r="D674" s="237" t="s">
        <v>512</v>
      </c>
      <c r="E674" s="238" t="s">
        <v>461</v>
      </c>
      <c r="F674" s="239">
        <v>88570.71</v>
      </c>
      <c r="Z674" s="235"/>
    </row>
    <row r="675" spans="1:26" ht="15" customHeight="1" x14ac:dyDescent="0.25">
      <c r="A675" s="237" t="s">
        <v>537</v>
      </c>
      <c r="B675" s="237" t="s">
        <v>404</v>
      </c>
      <c r="C675" s="237" t="s">
        <v>430</v>
      </c>
      <c r="D675" s="237" t="s">
        <v>515</v>
      </c>
      <c r="E675" s="238" t="s">
        <v>461</v>
      </c>
      <c r="F675" s="239">
        <v>9338</v>
      </c>
      <c r="Z675" s="235"/>
    </row>
    <row r="676" spans="1:26" ht="15" customHeight="1" x14ac:dyDescent="0.25">
      <c r="A676" s="237" t="s">
        <v>538</v>
      </c>
      <c r="B676" s="237" t="s">
        <v>405</v>
      </c>
      <c r="C676" s="237" t="s">
        <v>412</v>
      </c>
      <c r="D676" s="237" t="s">
        <v>517</v>
      </c>
      <c r="E676" s="238" t="s">
        <v>461</v>
      </c>
      <c r="F676" s="239">
        <v>30000</v>
      </c>
      <c r="Z676" s="235"/>
    </row>
    <row r="677" spans="1:26" ht="15" customHeight="1" x14ac:dyDescent="0.25">
      <c r="A677" s="237" t="s">
        <v>539</v>
      </c>
      <c r="B677" s="237" t="s">
        <v>406</v>
      </c>
      <c r="C677" s="237" t="s">
        <v>431</v>
      </c>
      <c r="D677" s="237" t="s">
        <v>512</v>
      </c>
      <c r="E677" s="238" t="s">
        <v>461</v>
      </c>
      <c r="F677" s="239">
        <v>71370.44</v>
      </c>
      <c r="Z677" s="235"/>
    </row>
    <row r="678" spans="1:26" ht="15" customHeight="1" x14ac:dyDescent="0.25">
      <c r="A678" s="237" t="s">
        <v>540</v>
      </c>
      <c r="B678" s="237" t="s">
        <v>406</v>
      </c>
      <c r="C678" s="237" t="s">
        <v>432</v>
      </c>
      <c r="D678" s="237" t="s">
        <v>512</v>
      </c>
      <c r="E678" s="238" t="s">
        <v>461</v>
      </c>
      <c r="F678" s="239">
        <v>13101.72</v>
      </c>
      <c r="Z678" s="235"/>
    </row>
    <row r="679" spans="1:26" ht="15" customHeight="1" x14ac:dyDescent="0.25">
      <c r="A679" s="237" t="s">
        <v>541</v>
      </c>
      <c r="B679" s="237" t="s">
        <v>406</v>
      </c>
      <c r="C679" s="237" t="s">
        <v>433</v>
      </c>
      <c r="D679" s="237" t="s">
        <v>515</v>
      </c>
      <c r="E679" s="238" t="s">
        <v>461</v>
      </c>
      <c r="F679" s="239">
        <v>13063.65</v>
      </c>
      <c r="Z679" s="235"/>
    </row>
    <row r="680" spans="1:26" ht="15" customHeight="1" x14ac:dyDescent="0.25">
      <c r="A680" s="237" t="s">
        <v>542</v>
      </c>
      <c r="B680" s="237" t="s">
        <v>406</v>
      </c>
      <c r="C680" s="237" t="s">
        <v>434</v>
      </c>
      <c r="D680" s="237" t="s">
        <v>515</v>
      </c>
      <c r="E680" s="238" t="s">
        <v>461</v>
      </c>
      <c r="F680" s="239">
        <v>14786.04</v>
      </c>
      <c r="Z680" s="235"/>
    </row>
    <row r="681" spans="1:26" ht="15" customHeight="1" x14ac:dyDescent="0.25">
      <c r="A681" s="237" t="s">
        <v>543</v>
      </c>
      <c r="B681" s="237" t="s">
        <v>407</v>
      </c>
      <c r="C681" s="237" t="s">
        <v>435</v>
      </c>
      <c r="D681" s="237" t="s">
        <v>515</v>
      </c>
      <c r="E681" s="238" t="s">
        <v>461</v>
      </c>
      <c r="F681" s="239">
        <v>39900</v>
      </c>
      <c r="Z681" s="235"/>
    </row>
    <row r="682" spans="1:26" ht="15" customHeight="1" x14ac:dyDescent="0.25">
      <c r="A682" s="237" t="s">
        <v>544</v>
      </c>
      <c r="B682" s="237" t="s">
        <v>407</v>
      </c>
      <c r="C682" s="237" t="s">
        <v>436</v>
      </c>
      <c r="D682" s="237" t="s">
        <v>460</v>
      </c>
      <c r="E682" s="238" t="s">
        <v>461</v>
      </c>
      <c r="F682" s="239">
        <v>30000</v>
      </c>
      <c r="Z682" s="235"/>
    </row>
    <row r="683" spans="1:26" ht="15" customHeight="1" x14ac:dyDescent="0.25">
      <c r="A683" s="237" t="s">
        <v>545</v>
      </c>
      <c r="B683" s="237" t="s">
        <v>407</v>
      </c>
      <c r="C683" s="237" t="s">
        <v>437</v>
      </c>
      <c r="D683" s="237" t="s">
        <v>512</v>
      </c>
      <c r="E683" s="238" t="s">
        <v>461</v>
      </c>
      <c r="F683" s="239">
        <v>349215.8</v>
      </c>
      <c r="Z683" s="235"/>
    </row>
    <row r="684" spans="1:26" ht="15" customHeight="1" x14ac:dyDescent="0.25">
      <c r="A684" s="237" t="s">
        <v>546</v>
      </c>
      <c r="B684" s="237" t="s">
        <v>407</v>
      </c>
      <c r="C684" s="237" t="s">
        <v>438</v>
      </c>
      <c r="D684" s="237" t="s">
        <v>512</v>
      </c>
      <c r="E684" s="238" t="s">
        <v>461</v>
      </c>
      <c r="F684" s="239">
        <v>31013.9</v>
      </c>
      <c r="Z684" s="235"/>
    </row>
    <row r="685" spans="1:26" ht="15" customHeight="1" x14ac:dyDescent="0.25">
      <c r="A685" s="237" t="s">
        <v>547</v>
      </c>
      <c r="B685" s="237" t="s">
        <v>407</v>
      </c>
      <c r="C685" s="237" t="s">
        <v>439</v>
      </c>
      <c r="D685" s="237" t="s">
        <v>512</v>
      </c>
      <c r="E685" s="238" t="s">
        <v>461</v>
      </c>
      <c r="F685" s="239">
        <v>793348.33</v>
      </c>
      <c r="Z685" s="235"/>
    </row>
    <row r="686" spans="1:26" ht="15" customHeight="1" x14ac:dyDescent="0.25">
      <c r="A686" s="237" t="s">
        <v>548</v>
      </c>
      <c r="B686" s="237" t="s">
        <v>407</v>
      </c>
      <c r="C686" s="237" t="s">
        <v>440</v>
      </c>
      <c r="D686" s="237" t="s">
        <v>460</v>
      </c>
      <c r="E686" s="238" t="s">
        <v>461</v>
      </c>
      <c r="F686" s="239">
        <v>27500</v>
      </c>
      <c r="Z686" s="235"/>
    </row>
    <row r="687" spans="1:26" ht="15" customHeight="1" x14ac:dyDescent="0.25">
      <c r="A687" s="237" t="s">
        <v>549</v>
      </c>
      <c r="B687" s="237" t="s">
        <v>407</v>
      </c>
      <c r="C687" s="237" t="s">
        <v>441</v>
      </c>
      <c r="D687" s="237" t="s">
        <v>460</v>
      </c>
      <c r="E687" s="238" t="s">
        <v>461</v>
      </c>
      <c r="F687" s="239">
        <v>89516.13</v>
      </c>
      <c r="Z687" s="235"/>
    </row>
    <row r="688" spans="1:26" ht="15" customHeight="1" x14ac:dyDescent="0.25">
      <c r="A688" s="237" t="s">
        <v>550</v>
      </c>
      <c r="B688" s="237" t="s">
        <v>407</v>
      </c>
      <c r="C688" s="237" t="s">
        <v>442</v>
      </c>
      <c r="D688" s="237" t="s">
        <v>460</v>
      </c>
      <c r="E688" s="238" t="s">
        <v>461</v>
      </c>
      <c r="F688" s="239">
        <v>38333.33</v>
      </c>
      <c r="Z688" s="235"/>
    </row>
    <row r="689" spans="1:26" ht="15" customHeight="1" x14ac:dyDescent="0.25">
      <c r="A689" s="237" t="s">
        <v>551</v>
      </c>
      <c r="B689" s="237" t="s">
        <v>407</v>
      </c>
      <c r="C689" s="237" t="s">
        <v>443</v>
      </c>
      <c r="D689" s="237" t="s">
        <v>460</v>
      </c>
      <c r="E689" s="238" t="s">
        <v>461</v>
      </c>
      <c r="F689" s="239">
        <v>16666.669999999998</v>
      </c>
      <c r="Z689" s="235"/>
    </row>
    <row r="690" spans="1:26" ht="15" customHeight="1" x14ac:dyDescent="0.25">
      <c r="A690" s="237" t="s">
        <v>552</v>
      </c>
      <c r="B690" s="237" t="s">
        <v>407</v>
      </c>
      <c r="C690" s="237" t="s">
        <v>444</v>
      </c>
      <c r="D690" s="237" t="s">
        <v>460</v>
      </c>
      <c r="E690" s="238" t="s">
        <v>461</v>
      </c>
      <c r="F690" s="239">
        <v>24986.560000000001</v>
      </c>
      <c r="Z690" s="235"/>
    </row>
    <row r="691" spans="1:26" ht="15" customHeight="1" x14ac:dyDescent="0.25">
      <c r="A691" s="237" t="s">
        <v>553</v>
      </c>
      <c r="B691" s="237" t="s">
        <v>407</v>
      </c>
      <c r="C691" s="237" t="s">
        <v>445</v>
      </c>
      <c r="D691" s="237" t="s">
        <v>460</v>
      </c>
      <c r="E691" s="238" t="s">
        <v>461</v>
      </c>
      <c r="F691" s="239">
        <v>22500</v>
      </c>
      <c r="Z691" s="235"/>
    </row>
    <row r="692" spans="1:26" ht="15" customHeight="1" x14ac:dyDescent="0.25">
      <c r="A692" s="237" t="s">
        <v>554</v>
      </c>
      <c r="B692" s="237" t="s">
        <v>407</v>
      </c>
      <c r="C692" s="237" t="s">
        <v>446</v>
      </c>
      <c r="D692" s="237" t="s">
        <v>460</v>
      </c>
      <c r="E692" s="238" t="s">
        <v>461</v>
      </c>
      <c r="F692" s="239">
        <v>25000</v>
      </c>
      <c r="Z692" s="235"/>
    </row>
    <row r="693" spans="1:26" ht="15" customHeight="1" x14ac:dyDescent="0.25">
      <c r="A693" s="237" t="s">
        <v>555</v>
      </c>
      <c r="B693" s="237" t="s">
        <v>407</v>
      </c>
      <c r="C693" s="237" t="s">
        <v>447</v>
      </c>
      <c r="D693" s="237" t="s">
        <v>460</v>
      </c>
      <c r="E693" s="238" t="s">
        <v>461</v>
      </c>
      <c r="F693" s="239">
        <v>5833.33</v>
      </c>
      <c r="Z693" s="235"/>
    </row>
    <row r="694" spans="1:26" ht="15" customHeight="1" x14ac:dyDescent="0.25">
      <c r="A694" s="237" t="s">
        <v>556</v>
      </c>
      <c r="B694" s="237" t="s">
        <v>407</v>
      </c>
      <c r="C694" s="237" t="s">
        <v>448</v>
      </c>
      <c r="D694" s="237" t="s">
        <v>460</v>
      </c>
      <c r="E694" s="238" t="s">
        <v>461</v>
      </c>
      <c r="F694" s="239">
        <v>25000</v>
      </c>
      <c r="Z694" s="235"/>
    </row>
    <row r="695" spans="1:26" ht="15" customHeight="1" x14ac:dyDescent="0.25">
      <c r="A695" s="237" t="s">
        <v>557</v>
      </c>
      <c r="B695" s="237" t="s">
        <v>407</v>
      </c>
      <c r="C695" s="237" t="s">
        <v>449</v>
      </c>
      <c r="D695" s="237" t="s">
        <v>460</v>
      </c>
      <c r="E695" s="238" t="s">
        <v>461</v>
      </c>
      <c r="F695" s="239">
        <v>19444.439999999999</v>
      </c>
      <c r="Z695" s="235"/>
    </row>
    <row r="696" spans="1:26" ht="15" customHeight="1" x14ac:dyDescent="0.25">
      <c r="A696" s="237" t="s">
        <v>558</v>
      </c>
      <c r="B696" s="237" t="s">
        <v>408</v>
      </c>
      <c r="C696" s="237" t="s">
        <v>450</v>
      </c>
      <c r="D696" s="237" t="s">
        <v>460</v>
      </c>
      <c r="E696" s="238" t="s">
        <v>461</v>
      </c>
      <c r="F696" s="239">
        <v>16666.669999999998</v>
      </c>
      <c r="Z696" s="235"/>
    </row>
    <row r="697" spans="1:26" ht="15" customHeight="1" x14ac:dyDescent="0.25">
      <c r="A697" s="237" t="s">
        <v>559</v>
      </c>
      <c r="B697" s="237" t="s">
        <v>408</v>
      </c>
      <c r="C697" s="237" t="s">
        <v>451</v>
      </c>
      <c r="D697" s="237" t="s">
        <v>460</v>
      </c>
      <c r="E697" s="238" t="s">
        <v>461</v>
      </c>
      <c r="F697" s="239">
        <v>13500</v>
      </c>
      <c r="Z697" s="235"/>
    </row>
    <row r="698" spans="1:26" ht="15" customHeight="1" x14ac:dyDescent="0.25">
      <c r="A698" s="237" t="s">
        <v>560</v>
      </c>
      <c r="B698" s="237" t="s">
        <v>408</v>
      </c>
      <c r="C698" s="237" t="s">
        <v>415</v>
      </c>
      <c r="D698" s="237" t="s">
        <v>460</v>
      </c>
      <c r="E698" s="238" t="s">
        <v>461</v>
      </c>
      <c r="F698" s="239">
        <v>76666.67</v>
      </c>
      <c r="Z698" s="235"/>
    </row>
    <row r="699" spans="1:26" ht="15" customHeight="1" x14ac:dyDescent="0.25">
      <c r="A699" s="237" t="s">
        <v>561</v>
      </c>
      <c r="B699" s="237" t="s">
        <v>408</v>
      </c>
      <c r="C699" s="237" t="s">
        <v>452</v>
      </c>
      <c r="D699" s="237" t="s">
        <v>460</v>
      </c>
      <c r="E699" s="238" t="s">
        <v>461</v>
      </c>
      <c r="F699" s="239">
        <v>10000</v>
      </c>
      <c r="Z699" s="235"/>
    </row>
    <row r="700" spans="1:26" ht="15" customHeight="1" x14ac:dyDescent="0.25">
      <c r="A700" s="237" t="s">
        <v>562</v>
      </c>
      <c r="B700" s="237" t="s">
        <v>408</v>
      </c>
      <c r="C700" s="237" t="s">
        <v>453</v>
      </c>
      <c r="D700" s="237" t="s">
        <v>460</v>
      </c>
      <c r="E700" s="238" t="s">
        <v>461</v>
      </c>
      <c r="F700" s="239">
        <v>3333.33</v>
      </c>
      <c r="Z700" s="235"/>
    </row>
    <row r="701" spans="1:26" ht="15" customHeight="1" x14ac:dyDescent="0.25">
      <c r="A701" s="237" t="s">
        <v>563</v>
      </c>
      <c r="B701" s="237" t="s">
        <v>408</v>
      </c>
      <c r="C701" s="237" t="s">
        <v>454</v>
      </c>
      <c r="D701" s="237" t="s">
        <v>460</v>
      </c>
      <c r="E701" s="238" t="s">
        <v>461</v>
      </c>
      <c r="F701" s="239">
        <v>14259.26</v>
      </c>
      <c r="Z701" s="235"/>
    </row>
    <row r="702" spans="1:26" ht="15" customHeight="1" x14ac:dyDescent="0.25">
      <c r="A702" s="237" t="s">
        <v>564</v>
      </c>
      <c r="B702" s="237" t="s">
        <v>408</v>
      </c>
      <c r="C702" s="237" t="s">
        <v>455</v>
      </c>
      <c r="D702" s="237" t="s">
        <v>460</v>
      </c>
      <c r="E702" s="238" t="s">
        <v>461</v>
      </c>
      <c r="F702" s="239">
        <v>26666.67</v>
      </c>
      <c r="Z702" s="235"/>
    </row>
    <row r="703" spans="1:26" ht="15" customHeight="1" x14ac:dyDescent="0.25">
      <c r="A703" s="237" t="s">
        <v>565</v>
      </c>
      <c r="B703" s="237" t="s">
        <v>408</v>
      </c>
      <c r="C703" s="237" t="s">
        <v>456</v>
      </c>
      <c r="D703" s="237" t="s">
        <v>460</v>
      </c>
      <c r="E703" s="238" t="s">
        <v>461</v>
      </c>
      <c r="F703" s="239">
        <v>5282.26</v>
      </c>
      <c r="Z703" s="235"/>
    </row>
    <row r="704" spans="1:26" ht="15" customHeight="1" x14ac:dyDescent="0.25">
      <c r="A704" s="237" t="s">
        <v>566</v>
      </c>
      <c r="B704" s="237" t="s">
        <v>408</v>
      </c>
      <c r="C704" s="237" t="s">
        <v>457</v>
      </c>
      <c r="D704" s="237" t="s">
        <v>460</v>
      </c>
      <c r="E704" s="238" t="s">
        <v>461</v>
      </c>
      <c r="F704" s="239">
        <v>6666.67</v>
      </c>
      <c r="Z704" s="235"/>
    </row>
    <row r="705" spans="1:26" ht="15" customHeight="1" x14ac:dyDescent="0.25">
      <c r="A705" s="237" t="s">
        <v>567</v>
      </c>
      <c r="B705" s="237" t="s">
        <v>408</v>
      </c>
      <c r="C705" s="237" t="s">
        <v>458</v>
      </c>
      <c r="D705" s="237" t="s">
        <v>460</v>
      </c>
      <c r="E705" s="238" t="s">
        <v>461</v>
      </c>
      <c r="F705" s="239">
        <v>11250</v>
      </c>
      <c r="Z705" s="235"/>
    </row>
    <row r="706" spans="1:26" ht="15" customHeight="1" x14ac:dyDescent="0.25">
      <c r="A706" s="237" t="s">
        <v>568</v>
      </c>
      <c r="B706" s="237" t="s">
        <v>408</v>
      </c>
      <c r="C706" s="237" t="s">
        <v>459</v>
      </c>
      <c r="D706" s="237" t="s">
        <v>460</v>
      </c>
      <c r="E706" s="238" t="s">
        <v>461</v>
      </c>
      <c r="F706" s="239">
        <v>41666.67</v>
      </c>
      <c r="Z706" s="235"/>
    </row>
    <row r="707" spans="1:26" ht="15" customHeight="1" x14ac:dyDescent="0.25">
      <c r="A707" s="237" t="s">
        <v>569</v>
      </c>
      <c r="B707" s="240" t="s">
        <v>408</v>
      </c>
      <c r="C707" s="237" t="s">
        <v>462</v>
      </c>
      <c r="D707" s="237" t="s">
        <v>460</v>
      </c>
      <c r="E707" s="238" t="s">
        <v>461</v>
      </c>
      <c r="F707" s="238">
        <v>30000</v>
      </c>
      <c r="G707" s="236"/>
    </row>
    <row r="708" spans="1:26" x14ac:dyDescent="0.25">
      <c r="A708" s="237" t="s">
        <v>570</v>
      </c>
      <c r="B708" s="240" t="s">
        <v>408</v>
      </c>
      <c r="C708" s="237" t="s">
        <v>463</v>
      </c>
      <c r="D708" s="237" t="s">
        <v>460</v>
      </c>
      <c r="E708" s="238" t="s">
        <v>461</v>
      </c>
      <c r="F708" s="238">
        <v>33333.33</v>
      </c>
      <c r="G708" s="236"/>
    </row>
    <row r="709" spans="1:26" x14ac:dyDescent="0.25">
      <c r="A709" s="237" t="s">
        <v>571</v>
      </c>
      <c r="B709" s="240" t="s">
        <v>408</v>
      </c>
      <c r="C709" s="237" t="s">
        <v>464</v>
      </c>
      <c r="D709" s="237" t="s">
        <v>460</v>
      </c>
      <c r="E709" s="238" t="s">
        <v>461</v>
      </c>
      <c r="F709" s="238">
        <v>10000</v>
      </c>
      <c r="G709" s="236"/>
    </row>
    <row r="710" spans="1:26" x14ac:dyDescent="0.25">
      <c r="A710" s="237" t="s">
        <v>572</v>
      </c>
      <c r="B710" s="240" t="s">
        <v>408</v>
      </c>
      <c r="C710" s="237" t="s">
        <v>465</v>
      </c>
      <c r="D710" s="237" t="s">
        <v>460</v>
      </c>
      <c r="E710" s="238" t="s">
        <v>461</v>
      </c>
      <c r="F710" s="238">
        <v>25000</v>
      </c>
      <c r="G710" s="236"/>
    </row>
    <row r="711" spans="1:26" x14ac:dyDescent="0.25">
      <c r="A711" s="237" t="s">
        <v>573</v>
      </c>
      <c r="B711" s="240" t="s">
        <v>408</v>
      </c>
      <c r="C711" s="237" t="s">
        <v>466</v>
      </c>
      <c r="D711" s="237" t="s">
        <v>460</v>
      </c>
      <c r="E711" s="238" t="s">
        <v>461</v>
      </c>
      <c r="F711" s="238">
        <v>20000</v>
      </c>
      <c r="G711" s="236"/>
    </row>
    <row r="712" spans="1:26" x14ac:dyDescent="0.25">
      <c r="A712" s="237" t="s">
        <v>574</v>
      </c>
      <c r="B712" s="240" t="s">
        <v>408</v>
      </c>
      <c r="C712" s="237" t="s">
        <v>467</v>
      </c>
      <c r="D712" s="237" t="s">
        <v>460</v>
      </c>
      <c r="E712" s="238" t="s">
        <v>461</v>
      </c>
      <c r="F712" s="238">
        <v>55000</v>
      </c>
      <c r="G712" s="236"/>
    </row>
    <row r="713" spans="1:26" x14ac:dyDescent="0.25">
      <c r="A713" s="237" t="s">
        <v>575</v>
      </c>
      <c r="B713" s="240" t="s">
        <v>408</v>
      </c>
      <c r="C713" s="237" t="s">
        <v>468</v>
      </c>
      <c r="D713" s="237" t="s">
        <v>460</v>
      </c>
      <c r="E713" s="238" t="s">
        <v>461</v>
      </c>
      <c r="F713" s="238">
        <v>20000</v>
      </c>
      <c r="G713" s="236"/>
    </row>
    <row r="714" spans="1:26" x14ac:dyDescent="0.25">
      <c r="A714" s="237" t="s">
        <v>576</v>
      </c>
      <c r="B714" s="240" t="s">
        <v>408</v>
      </c>
      <c r="C714" s="237" t="s">
        <v>469</v>
      </c>
      <c r="D714" s="237" t="s">
        <v>460</v>
      </c>
      <c r="E714" s="238" t="s">
        <v>461</v>
      </c>
      <c r="F714" s="238">
        <v>16666.669999999998</v>
      </c>
      <c r="G714" s="236"/>
    </row>
    <row r="715" spans="1:26" x14ac:dyDescent="0.25">
      <c r="A715" s="237" t="s">
        <v>577</v>
      </c>
      <c r="B715" s="240" t="s">
        <v>408</v>
      </c>
      <c r="C715" s="237" t="s">
        <v>470</v>
      </c>
      <c r="D715" s="237" t="s">
        <v>460</v>
      </c>
      <c r="E715" s="238" t="s">
        <v>461</v>
      </c>
      <c r="F715" s="238">
        <v>30000</v>
      </c>
      <c r="G715" s="236"/>
    </row>
    <row r="716" spans="1:26" x14ac:dyDescent="0.25">
      <c r="A716" s="237" t="s">
        <v>578</v>
      </c>
      <c r="B716" s="240" t="s">
        <v>408</v>
      </c>
      <c r="C716" s="237" t="s">
        <v>416</v>
      </c>
      <c r="D716" s="237" t="s">
        <v>460</v>
      </c>
      <c r="E716" s="238" t="s">
        <v>461</v>
      </c>
      <c r="F716" s="238">
        <v>85000</v>
      </c>
      <c r="G716" s="236"/>
    </row>
    <row r="717" spans="1:26" x14ac:dyDescent="0.25">
      <c r="A717" s="237" t="s">
        <v>579</v>
      </c>
      <c r="B717" s="240" t="s">
        <v>408</v>
      </c>
      <c r="C717" s="237" t="s">
        <v>471</v>
      </c>
      <c r="D717" s="237" t="s">
        <v>460</v>
      </c>
      <c r="E717" s="238" t="s">
        <v>461</v>
      </c>
      <c r="F717" s="238">
        <v>12500</v>
      </c>
      <c r="G717" s="236"/>
    </row>
    <row r="718" spans="1:26" x14ac:dyDescent="0.25">
      <c r="A718" s="237" t="s">
        <v>580</v>
      </c>
      <c r="B718" s="240" t="s">
        <v>408</v>
      </c>
      <c r="C718" s="237" t="s">
        <v>472</v>
      </c>
      <c r="D718" s="237" t="s">
        <v>460</v>
      </c>
      <c r="E718" s="238" t="s">
        <v>461</v>
      </c>
      <c r="F718" s="238">
        <v>20000</v>
      </c>
      <c r="G718" s="236"/>
    </row>
    <row r="719" spans="1:26" x14ac:dyDescent="0.25">
      <c r="A719" s="237" t="s">
        <v>581</v>
      </c>
      <c r="B719" s="240" t="s">
        <v>408</v>
      </c>
      <c r="C719" s="237" t="s">
        <v>473</v>
      </c>
      <c r="D719" s="237" t="s">
        <v>460</v>
      </c>
      <c r="E719" s="238" t="s">
        <v>461</v>
      </c>
      <c r="F719" s="238">
        <v>15000</v>
      </c>
      <c r="G719" s="236"/>
    </row>
    <row r="720" spans="1:26" x14ac:dyDescent="0.25">
      <c r="A720" s="237" t="s">
        <v>582</v>
      </c>
      <c r="B720" s="240" t="s">
        <v>408</v>
      </c>
      <c r="C720" s="237" t="s">
        <v>474</v>
      </c>
      <c r="D720" s="237" t="s">
        <v>460</v>
      </c>
      <c r="E720" s="238" t="s">
        <v>461</v>
      </c>
      <c r="F720" s="238">
        <v>15000</v>
      </c>
      <c r="G720" s="236"/>
    </row>
    <row r="721" spans="1:7" x14ac:dyDescent="0.25">
      <c r="A721" s="237" t="s">
        <v>583</v>
      </c>
      <c r="B721" s="240" t="s">
        <v>408</v>
      </c>
      <c r="C721" s="237" t="s">
        <v>475</v>
      </c>
      <c r="D721" s="237" t="s">
        <v>460</v>
      </c>
      <c r="E721" s="238" t="s">
        <v>461</v>
      </c>
      <c r="F721" s="238">
        <v>75000</v>
      </c>
      <c r="G721" s="236"/>
    </row>
    <row r="722" spans="1:7" x14ac:dyDescent="0.25">
      <c r="A722" s="237" t="s">
        <v>584</v>
      </c>
      <c r="B722" s="240" t="s">
        <v>408</v>
      </c>
      <c r="C722" s="237" t="s">
        <v>476</v>
      </c>
      <c r="D722" s="237" t="s">
        <v>460</v>
      </c>
      <c r="E722" s="238" t="s">
        <v>461</v>
      </c>
      <c r="F722" s="238">
        <v>10000</v>
      </c>
      <c r="G722" s="236"/>
    </row>
    <row r="723" spans="1:7" x14ac:dyDescent="0.25">
      <c r="A723" s="237" t="s">
        <v>585</v>
      </c>
      <c r="B723" s="240" t="s">
        <v>408</v>
      </c>
      <c r="C723" s="237" t="s">
        <v>477</v>
      </c>
      <c r="D723" s="237" t="s">
        <v>460</v>
      </c>
      <c r="E723" s="238" t="s">
        <v>461</v>
      </c>
      <c r="F723" s="238">
        <v>11666.67</v>
      </c>
      <c r="G723" s="236"/>
    </row>
    <row r="724" spans="1:7" x14ac:dyDescent="0.25">
      <c r="A724" s="237" t="s">
        <v>586</v>
      </c>
      <c r="B724" s="240" t="s">
        <v>408</v>
      </c>
      <c r="C724" s="237" t="s">
        <v>478</v>
      </c>
      <c r="D724" s="237" t="s">
        <v>460</v>
      </c>
      <c r="E724" s="238" t="s">
        <v>461</v>
      </c>
      <c r="F724" s="238">
        <v>20000</v>
      </c>
      <c r="G724" s="236"/>
    </row>
    <row r="725" spans="1:7" x14ac:dyDescent="0.25">
      <c r="A725" s="237" t="s">
        <v>587</v>
      </c>
      <c r="B725" s="240" t="s">
        <v>408</v>
      </c>
      <c r="C725" s="237" t="s">
        <v>479</v>
      </c>
      <c r="D725" s="237" t="s">
        <v>460</v>
      </c>
      <c r="E725" s="238" t="s">
        <v>461</v>
      </c>
      <c r="F725" s="238">
        <v>1785.71</v>
      </c>
      <c r="G725" s="236"/>
    </row>
    <row r="726" spans="1:7" x14ac:dyDescent="0.25">
      <c r="A726" s="237" t="s">
        <v>588</v>
      </c>
      <c r="B726" s="240" t="s">
        <v>408</v>
      </c>
      <c r="C726" s="237" t="s">
        <v>480</v>
      </c>
      <c r="D726" s="237" t="s">
        <v>460</v>
      </c>
      <c r="E726" s="238" t="s">
        <v>461</v>
      </c>
      <c r="F726" s="238">
        <v>25000</v>
      </c>
      <c r="G726" s="236"/>
    </row>
    <row r="727" spans="1:7" x14ac:dyDescent="0.25">
      <c r="A727" s="237" t="s">
        <v>589</v>
      </c>
      <c r="B727" s="240" t="s">
        <v>408</v>
      </c>
      <c r="C727" s="237" t="s">
        <v>481</v>
      </c>
      <c r="D727" s="237" t="s">
        <v>460</v>
      </c>
      <c r="E727" s="238" t="s">
        <v>461</v>
      </c>
      <c r="F727" s="238">
        <v>20000</v>
      </c>
      <c r="G727" s="236"/>
    </row>
    <row r="728" spans="1:7" x14ac:dyDescent="0.25">
      <c r="A728" s="237" t="s">
        <v>590</v>
      </c>
      <c r="B728" s="240" t="s">
        <v>408</v>
      </c>
      <c r="C728" s="237" t="s">
        <v>482</v>
      </c>
      <c r="D728" s="237" t="s">
        <v>460</v>
      </c>
      <c r="E728" s="238" t="s">
        <v>461</v>
      </c>
      <c r="F728" s="238">
        <v>30000</v>
      </c>
      <c r="G728" s="236"/>
    </row>
    <row r="729" spans="1:7" x14ac:dyDescent="0.25">
      <c r="A729" s="237" t="s">
        <v>591</v>
      </c>
      <c r="B729" s="240" t="s">
        <v>408</v>
      </c>
      <c r="C729" s="237" t="s">
        <v>483</v>
      </c>
      <c r="D729" s="237" t="s">
        <v>460</v>
      </c>
      <c r="E729" s="238" t="s">
        <v>461</v>
      </c>
      <c r="F729" s="238">
        <v>30000</v>
      </c>
      <c r="G729" s="236"/>
    </row>
    <row r="730" spans="1:7" x14ac:dyDescent="0.25">
      <c r="A730" s="237" t="s">
        <v>592</v>
      </c>
      <c r="B730" s="240" t="s">
        <v>408</v>
      </c>
      <c r="C730" s="237" t="s">
        <v>484</v>
      </c>
      <c r="D730" s="237" t="s">
        <v>460</v>
      </c>
      <c r="E730" s="238" t="s">
        <v>461</v>
      </c>
      <c r="F730" s="238">
        <v>30000</v>
      </c>
      <c r="G730" s="236"/>
    </row>
    <row r="731" spans="1:7" x14ac:dyDescent="0.25">
      <c r="A731" s="237" t="s">
        <v>593</v>
      </c>
      <c r="B731" s="240" t="s">
        <v>408</v>
      </c>
      <c r="C731" s="237" t="s">
        <v>437</v>
      </c>
      <c r="D731" s="237" t="s">
        <v>460</v>
      </c>
      <c r="E731" s="238" t="s">
        <v>461</v>
      </c>
      <c r="F731" s="238">
        <v>75000</v>
      </c>
      <c r="G731" s="236"/>
    </row>
    <row r="732" spans="1:7" x14ac:dyDescent="0.25">
      <c r="A732" s="237" t="s">
        <v>594</v>
      </c>
      <c r="B732" s="240" t="s">
        <v>408</v>
      </c>
      <c r="C732" s="237" t="s">
        <v>485</v>
      </c>
      <c r="D732" s="237" t="s">
        <v>460</v>
      </c>
      <c r="E732" s="238" t="s">
        <v>461</v>
      </c>
      <c r="F732" s="238">
        <v>30000</v>
      </c>
      <c r="G732" s="236"/>
    </row>
    <row r="733" spans="1:7" x14ac:dyDescent="0.25">
      <c r="A733" s="237" t="s">
        <v>595</v>
      </c>
      <c r="B733" s="240" t="s">
        <v>408</v>
      </c>
      <c r="C733" s="237" t="s">
        <v>421</v>
      </c>
      <c r="D733" s="237" t="s">
        <v>460</v>
      </c>
      <c r="E733" s="238" t="s">
        <v>461</v>
      </c>
      <c r="F733" s="238">
        <v>15000</v>
      </c>
      <c r="G733" s="236"/>
    </row>
    <row r="734" spans="1:7" x14ac:dyDescent="0.25">
      <c r="A734" s="237" t="s">
        <v>596</v>
      </c>
      <c r="B734" s="240" t="s">
        <v>408</v>
      </c>
      <c r="C734" s="237" t="s">
        <v>486</v>
      </c>
      <c r="D734" s="237" t="s">
        <v>460</v>
      </c>
      <c r="E734" s="238" t="s">
        <v>461</v>
      </c>
      <c r="F734" s="238">
        <v>30000</v>
      </c>
      <c r="G734" s="236"/>
    </row>
    <row r="735" spans="1:7" x14ac:dyDescent="0.25">
      <c r="A735" s="237" t="s">
        <v>597</v>
      </c>
      <c r="B735" s="240" t="s">
        <v>408</v>
      </c>
      <c r="C735" s="237" t="s">
        <v>487</v>
      </c>
      <c r="D735" s="237" t="s">
        <v>460</v>
      </c>
      <c r="E735" s="238" t="s">
        <v>461</v>
      </c>
      <c r="F735" s="238">
        <v>20000</v>
      </c>
      <c r="G735" s="236"/>
    </row>
    <row r="736" spans="1:7" x14ac:dyDescent="0.25">
      <c r="A736" s="237" t="s">
        <v>598</v>
      </c>
      <c r="B736" s="240" t="s">
        <v>408</v>
      </c>
      <c r="C736" s="237" t="s">
        <v>488</v>
      </c>
      <c r="D736" s="237" t="s">
        <v>460</v>
      </c>
      <c r="E736" s="238" t="s">
        <v>461</v>
      </c>
      <c r="F736" s="238">
        <v>85000</v>
      </c>
      <c r="G736" s="236"/>
    </row>
    <row r="737" spans="1:7" x14ac:dyDescent="0.25">
      <c r="A737" s="237" t="s">
        <v>599</v>
      </c>
      <c r="B737" s="240" t="s">
        <v>408</v>
      </c>
      <c r="C737" s="237" t="s">
        <v>489</v>
      </c>
      <c r="D737" s="237" t="s">
        <v>460</v>
      </c>
      <c r="E737" s="238" t="s">
        <v>461</v>
      </c>
      <c r="F737" s="238">
        <v>40000</v>
      </c>
      <c r="G737" s="236"/>
    </row>
    <row r="738" spans="1:7" x14ac:dyDescent="0.25">
      <c r="A738" s="237" t="s">
        <v>600</v>
      </c>
      <c r="B738" s="240" t="s">
        <v>408</v>
      </c>
      <c r="C738" s="237" t="s">
        <v>490</v>
      </c>
      <c r="D738" s="237" t="s">
        <v>460</v>
      </c>
      <c r="E738" s="238" t="s">
        <v>461</v>
      </c>
      <c r="F738" s="238">
        <v>30000</v>
      </c>
      <c r="G738" s="236"/>
    </row>
    <row r="739" spans="1:7" x14ac:dyDescent="0.25">
      <c r="A739" s="237" t="s">
        <v>601</v>
      </c>
      <c r="B739" s="240" t="s">
        <v>408</v>
      </c>
      <c r="C739" s="237" t="s">
        <v>420</v>
      </c>
      <c r="D739" s="237" t="s">
        <v>460</v>
      </c>
      <c r="E739" s="238" t="s">
        <v>461</v>
      </c>
      <c r="F739" s="238">
        <v>20000</v>
      </c>
      <c r="G739" s="236"/>
    </row>
    <row r="740" spans="1:7" x14ac:dyDescent="0.25">
      <c r="A740" s="237" t="s">
        <v>602</v>
      </c>
      <c r="B740" s="240" t="s">
        <v>408</v>
      </c>
      <c r="C740" s="237" t="s">
        <v>491</v>
      </c>
      <c r="D740" s="237" t="s">
        <v>460</v>
      </c>
      <c r="E740" s="238" t="s">
        <v>461</v>
      </c>
      <c r="F740" s="238">
        <v>16666.669999999998</v>
      </c>
      <c r="G740" s="236"/>
    </row>
    <row r="741" spans="1:7" x14ac:dyDescent="0.25">
      <c r="A741" s="237" t="s">
        <v>603</v>
      </c>
      <c r="B741" s="240" t="s">
        <v>408</v>
      </c>
      <c r="C741" s="237" t="s">
        <v>492</v>
      </c>
      <c r="D741" s="237" t="s">
        <v>460</v>
      </c>
      <c r="E741" s="238" t="s">
        <v>461</v>
      </c>
      <c r="F741" s="238">
        <v>13750</v>
      </c>
      <c r="G741" s="236"/>
    </row>
    <row r="742" spans="1:7" x14ac:dyDescent="0.25">
      <c r="A742" s="237" t="s">
        <v>604</v>
      </c>
      <c r="B742" s="240" t="s">
        <v>408</v>
      </c>
      <c r="C742" s="237" t="s">
        <v>493</v>
      </c>
      <c r="D742" s="237" t="s">
        <v>460</v>
      </c>
      <c r="E742" s="238" t="s">
        <v>461</v>
      </c>
      <c r="F742" s="238">
        <v>20416.669999999998</v>
      </c>
      <c r="G742" s="236"/>
    </row>
    <row r="743" spans="1:7" x14ac:dyDescent="0.25">
      <c r="A743" s="237" t="s">
        <v>605</v>
      </c>
      <c r="B743" s="240" t="s">
        <v>408</v>
      </c>
      <c r="C743" s="237" t="s">
        <v>494</v>
      </c>
      <c r="D743" s="237" t="s">
        <v>460</v>
      </c>
      <c r="E743" s="238" t="s">
        <v>461</v>
      </c>
      <c r="F743" s="238">
        <v>6666.67</v>
      </c>
      <c r="G743" s="236"/>
    </row>
    <row r="744" spans="1:7" x14ac:dyDescent="0.25">
      <c r="A744" s="237" t="s">
        <v>606</v>
      </c>
      <c r="B744" s="240" t="s">
        <v>408</v>
      </c>
      <c r="C744" s="237" t="s">
        <v>495</v>
      </c>
      <c r="D744" s="237" t="s">
        <v>460</v>
      </c>
      <c r="E744" s="238" t="s">
        <v>461</v>
      </c>
      <c r="F744" s="238">
        <v>22365.59</v>
      </c>
      <c r="G744" s="236"/>
    </row>
    <row r="745" spans="1:7" x14ac:dyDescent="0.25">
      <c r="A745" s="237" t="s">
        <v>607</v>
      </c>
      <c r="B745" s="240" t="s">
        <v>408</v>
      </c>
      <c r="C745" s="237" t="s">
        <v>496</v>
      </c>
      <c r="D745" s="237" t="s">
        <v>460</v>
      </c>
      <c r="E745" s="238" t="s">
        <v>461</v>
      </c>
      <c r="F745" s="238">
        <v>6250</v>
      </c>
      <c r="G745" s="236"/>
    </row>
    <row r="746" spans="1:7" x14ac:dyDescent="0.25">
      <c r="A746" s="237" t="s">
        <v>608</v>
      </c>
      <c r="B746" s="240" t="s">
        <v>408</v>
      </c>
      <c r="C746" s="237" t="s">
        <v>497</v>
      </c>
      <c r="D746" s="237" t="s">
        <v>460</v>
      </c>
      <c r="E746" s="238" t="s">
        <v>461</v>
      </c>
      <c r="F746" s="238">
        <v>0</v>
      </c>
      <c r="G746" s="236"/>
    </row>
    <row r="747" spans="1:7" x14ac:dyDescent="0.25">
      <c r="A747" s="237" t="s">
        <v>609</v>
      </c>
      <c r="B747" s="240" t="s">
        <v>408</v>
      </c>
      <c r="C747" s="237" t="s">
        <v>498</v>
      </c>
      <c r="D747" s="237" t="s">
        <v>460</v>
      </c>
      <c r="E747" s="238" t="s">
        <v>461</v>
      </c>
      <c r="F747" s="238">
        <v>20000</v>
      </c>
      <c r="G747" s="236"/>
    </row>
    <row r="748" spans="1:7" x14ac:dyDescent="0.25">
      <c r="A748" s="237" t="s">
        <v>610</v>
      </c>
      <c r="B748" s="240" t="s">
        <v>408</v>
      </c>
      <c r="C748" s="237" t="s">
        <v>499</v>
      </c>
      <c r="D748" s="237" t="s">
        <v>460</v>
      </c>
      <c r="E748" s="238" t="s">
        <v>461</v>
      </c>
      <c r="F748" s="238">
        <v>10000</v>
      </c>
      <c r="G748" s="236"/>
    </row>
    <row r="749" spans="1:7" x14ac:dyDescent="0.25">
      <c r="A749" s="237" t="s">
        <v>611</v>
      </c>
      <c r="B749" s="240" t="s">
        <v>408</v>
      </c>
      <c r="C749" s="237" t="s">
        <v>500</v>
      </c>
      <c r="D749" s="237" t="s">
        <v>460</v>
      </c>
      <c r="E749" s="238" t="s">
        <v>461</v>
      </c>
      <c r="F749" s="238">
        <v>40000</v>
      </c>
      <c r="G749" s="236"/>
    </row>
    <row r="750" spans="1:7" x14ac:dyDescent="0.25">
      <c r="A750" s="237" t="s">
        <v>612</v>
      </c>
      <c r="B750" s="240" t="s">
        <v>408</v>
      </c>
      <c r="C750" s="237" t="s">
        <v>501</v>
      </c>
      <c r="D750" s="237" t="s">
        <v>460</v>
      </c>
      <c r="E750" s="238" t="s">
        <v>461</v>
      </c>
      <c r="F750" s="238">
        <v>30000</v>
      </c>
      <c r="G750" s="236"/>
    </row>
    <row r="751" spans="1:7" x14ac:dyDescent="0.25">
      <c r="A751" s="237" t="s">
        <v>613</v>
      </c>
      <c r="B751" s="240" t="s">
        <v>408</v>
      </c>
      <c r="C751" s="237" t="s">
        <v>502</v>
      </c>
      <c r="D751" s="237" t="s">
        <v>460</v>
      </c>
      <c r="E751" s="238" t="s">
        <v>461</v>
      </c>
      <c r="F751" s="238">
        <v>13333.33</v>
      </c>
      <c r="G751" s="236"/>
    </row>
    <row r="752" spans="1:7" x14ac:dyDescent="0.25">
      <c r="A752" s="237" t="s">
        <v>614</v>
      </c>
      <c r="B752" s="240" t="s">
        <v>408</v>
      </c>
      <c r="C752" s="237" t="s">
        <v>417</v>
      </c>
      <c r="D752" s="237" t="s">
        <v>460</v>
      </c>
      <c r="E752" s="238" t="s">
        <v>461</v>
      </c>
      <c r="F752" s="238">
        <v>40000</v>
      </c>
      <c r="G752" s="236"/>
    </row>
    <row r="753" spans="1:13" x14ac:dyDescent="0.25">
      <c r="A753" s="237" t="s">
        <v>615</v>
      </c>
      <c r="B753" s="240" t="s">
        <v>408</v>
      </c>
      <c r="C753" s="237" t="s">
        <v>503</v>
      </c>
      <c r="D753" s="237" t="s">
        <v>460</v>
      </c>
      <c r="E753" s="238" t="s">
        <v>461</v>
      </c>
      <c r="F753" s="238">
        <v>20000</v>
      </c>
      <c r="G753" s="236"/>
    </row>
    <row r="754" spans="1:13" x14ac:dyDescent="0.25">
      <c r="A754" s="237" t="s">
        <v>616</v>
      </c>
      <c r="B754" s="240" t="s">
        <v>408</v>
      </c>
      <c r="C754" s="237" t="s">
        <v>504</v>
      </c>
      <c r="D754" s="237" t="s">
        <v>460</v>
      </c>
      <c r="E754" s="238" t="s">
        <v>461</v>
      </c>
      <c r="F754" s="238">
        <v>20000</v>
      </c>
      <c r="G754" s="236"/>
    </row>
    <row r="755" spans="1:13" x14ac:dyDescent="0.25">
      <c r="A755" s="237" t="s">
        <v>617</v>
      </c>
      <c r="B755" s="240" t="s">
        <v>408</v>
      </c>
      <c r="C755" s="237" t="s">
        <v>505</v>
      </c>
      <c r="D755" s="237" t="s">
        <v>460</v>
      </c>
      <c r="E755" s="238" t="s">
        <v>461</v>
      </c>
      <c r="F755" s="238">
        <v>2500</v>
      </c>
      <c r="G755" s="236"/>
    </row>
    <row r="756" spans="1:13" x14ac:dyDescent="0.25">
      <c r="A756" s="237" t="s">
        <v>618</v>
      </c>
      <c r="B756" s="240" t="s">
        <v>408</v>
      </c>
      <c r="C756" s="237" t="s">
        <v>506</v>
      </c>
      <c r="D756" s="237" t="s">
        <v>460</v>
      </c>
      <c r="E756" s="238" t="s">
        <v>461</v>
      </c>
      <c r="F756" s="238">
        <v>85000</v>
      </c>
      <c r="G756" s="236"/>
    </row>
    <row r="757" spans="1:13" x14ac:dyDescent="0.25">
      <c r="A757" s="237" t="s">
        <v>619</v>
      </c>
      <c r="B757" s="240" t="s">
        <v>408</v>
      </c>
      <c r="C757" s="237" t="s">
        <v>507</v>
      </c>
      <c r="D757" s="237" t="s">
        <v>460</v>
      </c>
      <c r="E757" s="238" t="s">
        <v>461</v>
      </c>
      <c r="F757" s="238">
        <v>20000</v>
      </c>
      <c r="G757" s="236"/>
    </row>
    <row r="758" spans="1:13" x14ac:dyDescent="0.25">
      <c r="A758" s="237" t="s">
        <v>620</v>
      </c>
      <c r="B758" s="240" t="s">
        <v>408</v>
      </c>
      <c r="C758" s="237" t="s">
        <v>508</v>
      </c>
      <c r="D758" s="237" t="s">
        <v>460</v>
      </c>
      <c r="E758" s="238" t="s">
        <v>461</v>
      </c>
      <c r="F758" s="238">
        <v>1785.71</v>
      </c>
      <c r="G758" s="236"/>
    </row>
    <row r="759" spans="1:13" ht="15.75" x14ac:dyDescent="0.25">
      <c r="A759" s="241" t="s">
        <v>621</v>
      </c>
      <c r="B759" s="242"/>
      <c r="C759" s="242"/>
      <c r="D759" s="243"/>
      <c r="E759" s="244" t="s">
        <v>622</v>
      </c>
      <c r="F759" s="244"/>
      <c r="K759" t="s">
        <v>511</v>
      </c>
      <c r="M759" t="s">
        <v>511</v>
      </c>
    </row>
  </sheetData>
  <mergeCells count="71">
    <mergeCell ref="C66:D66"/>
    <mergeCell ref="B59:F59"/>
    <mergeCell ref="B63:C63"/>
    <mergeCell ref="B12:F12"/>
    <mergeCell ref="B33:C33"/>
    <mergeCell ref="B15:C15"/>
    <mergeCell ref="B39:C39"/>
    <mergeCell ref="B45:C45"/>
    <mergeCell ref="A51:F51"/>
    <mergeCell ref="B18:F18"/>
    <mergeCell ref="B36:F36"/>
    <mergeCell ref="B42:F42"/>
    <mergeCell ref="B50:C50"/>
    <mergeCell ref="B47:F47"/>
    <mergeCell ref="D61:D62"/>
    <mergeCell ref="E61:E62"/>
    <mergeCell ref="B52:F52"/>
    <mergeCell ref="B55:C55"/>
    <mergeCell ref="B6:H6"/>
    <mergeCell ref="B7:H7"/>
    <mergeCell ref="B4:H4"/>
    <mergeCell ref="B5:H5"/>
    <mergeCell ref="B10:F10"/>
    <mergeCell ref="B82:E82"/>
    <mergeCell ref="B354:E354"/>
    <mergeCell ref="D356:D373"/>
    <mergeCell ref="B377:E377"/>
    <mergeCell ref="D379:D429"/>
    <mergeCell ref="B430:D430"/>
    <mergeCell ref="B433:E433"/>
    <mergeCell ref="B437:D437"/>
    <mergeCell ref="B440:E440"/>
    <mergeCell ref="B444:E444"/>
    <mergeCell ref="B447:E447"/>
    <mergeCell ref="B448:E448"/>
    <mergeCell ref="B449:E449"/>
    <mergeCell ref="B450:E450"/>
    <mergeCell ref="B454:D454"/>
    <mergeCell ref="B458:D458"/>
    <mergeCell ref="E458:F458"/>
    <mergeCell ref="B472:E472"/>
    <mergeCell ref="B510:D510"/>
    <mergeCell ref="B512:E512"/>
    <mergeCell ref="D514:D525"/>
    <mergeCell ref="B529:E529"/>
    <mergeCell ref="B530:E530"/>
    <mergeCell ref="B531:E531"/>
    <mergeCell ref="B532:E532"/>
    <mergeCell ref="B575:C575"/>
    <mergeCell ref="B577:E577"/>
    <mergeCell ref="B581:C581"/>
    <mergeCell ref="B585:D585"/>
    <mergeCell ref="B537:D537"/>
    <mergeCell ref="B540:D540"/>
    <mergeCell ref="B556:E556"/>
    <mergeCell ref="B559:C559"/>
    <mergeCell ref="B562:E562"/>
    <mergeCell ref="B565:C565"/>
    <mergeCell ref="B572:E572"/>
    <mergeCell ref="B603:E603"/>
    <mergeCell ref="B606:C606"/>
    <mergeCell ref="B609:E609"/>
    <mergeCell ref="B624:C624"/>
    <mergeCell ref="B627:E627"/>
    <mergeCell ref="A759:D759"/>
    <mergeCell ref="E759:F759"/>
    <mergeCell ref="B630:C630"/>
    <mergeCell ref="B632:E632"/>
    <mergeCell ref="B636:C636"/>
    <mergeCell ref="A637:E637"/>
    <mergeCell ref="B640:D640"/>
  </mergeCells>
  <pageMargins left="0.7" right="0.7" top="0.75" bottom="0.75" header="0.3" footer="0.3"/>
  <pageSetup scale="51" orientation="portrait" r:id="rId1"/>
  <rowBreaks count="7" manualBreakCount="7">
    <brk id="352" min="1" max="6" man="1"/>
    <brk id="423" min="1" max="6" man="1"/>
    <brk id="492" min="1" max="6" man="1"/>
    <brk id="551" min="1" max="6" man="1"/>
    <brk id="586" min="1" max="6" man="1"/>
    <brk id="642" min="1" max="6" man="1"/>
    <brk id="704" min="1" max="6" man="1"/>
  </rowBreaks>
  <ignoredErrors>
    <ignoredError sqref="D45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090E-909D-4163-82B6-A17119849BB5}">
  <dimension ref="C1:T85"/>
  <sheetViews>
    <sheetView showGridLines="0" tabSelected="1" view="pageBreakPreview" topLeftCell="C1" zoomScale="85" zoomScaleNormal="85" zoomScaleSheetLayoutView="85" workbookViewId="0">
      <pane xSplit="1" topLeftCell="D1" activePane="topRight" state="frozen"/>
      <selection activeCell="L782" sqref="L782"/>
      <selection pane="topRight" activeCell="L782" sqref="L782"/>
    </sheetView>
  </sheetViews>
  <sheetFormatPr baseColWidth="10" defaultColWidth="11.42578125" defaultRowHeight="21" x14ac:dyDescent="0.35"/>
  <cols>
    <col min="1" max="2" width="0" hidden="1" customWidth="1"/>
    <col min="3" max="3" width="65.7109375" style="300" customWidth="1"/>
    <col min="4" max="4" width="33.7109375" style="299" bestFit="1" customWidth="1"/>
    <col min="5" max="5" width="16.140625" style="120" customWidth="1"/>
    <col min="6" max="6" width="25.28515625" style="120" customWidth="1"/>
    <col min="7" max="7" width="16.42578125" style="120" bestFit="1" customWidth="1"/>
    <col min="8" max="8" width="14.7109375" style="120" customWidth="1"/>
    <col min="9" max="9" width="15.140625" style="120" customWidth="1"/>
    <col min="10" max="10" width="15.7109375" style="298" customWidth="1"/>
    <col min="11" max="11" width="15" style="120" customWidth="1"/>
    <col min="12" max="12" width="15.5703125" style="120" customWidth="1"/>
    <col min="13" max="13" width="14.42578125" style="120" customWidth="1"/>
    <col min="14" max="14" width="14.5703125" style="120" customWidth="1"/>
    <col min="15" max="15" width="13.28515625" style="120" customWidth="1"/>
    <col min="16" max="17" width="14.42578125" style="297" bestFit="1" customWidth="1"/>
    <col min="18" max="18" width="18.85546875" style="297" bestFit="1" customWidth="1"/>
    <col min="19" max="19" width="1.7109375" style="297" customWidth="1"/>
    <col min="20" max="20" width="12.5703125" bestFit="1" customWidth="1"/>
  </cols>
  <sheetData>
    <row r="1" spans="3:20" ht="28.5" customHeight="1" x14ac:dyDescent="0.25">
      <c r="C1" s="355" t="s">
        <v>719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3"/>
    </row>
    <row r="2" spans="3:20" ht="21.75" customHeight="1" x14ac:dyDescent="0.25">
      <c r="C2" s="349" t="s">
        <v>718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7"/>
    </row>
    <row r="3" spans="3:20" ht="15" customHeight="1" x14ac:dyDescent="0.25">
      <c r="C3" s="352">
        <v>2026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0"/>
    </row>
    <row r="4" spans="3:20" ht="27" customHeight="1" x14ac:dyDescent="0.25">
      <c r="C4" s="349" t="s">
        <v>717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7"/>
    </row>
    <row r="5" spans="3:20" ht="21.75" customHeight="1" x14ac:dyDescent="0.25">
      <c r="C5" s="348" t="s">
        <v>716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7"/>
    </row>
    <row r="6" spans="3:20" ht="9.75" customHeight="1" x14ac:dyDescent="0.35"/>
    <row r="7" spans="3:20" s="301" customFormat="1" ht="25.5" customHeight="1" x14ac:dyDescent="0.25">
      <c r="C7" s="340" t="s">
        <v>715</v>
      </c>
      <c r="D7" s="346" t="s">
        <v>714</v>
      </c>
      <c r="E7" s="345" t="s">
        <v>713</v>
      </c>
      <c r="F7" s="344" t="s">
        <v>712</v>
      </c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2"/>
      <c r="S7" s="341"/>
    </row>
    <row r="8" spans="3:20" s="301" customFormat="1" x14ac:dyDescent="0.35">
      <c r="C8" s="340"/>
      <c r="D8" s="339"/>
      <c r="E8" s="338"/>
      <c r="F8" s="336" t="s">
        <v>711</v>
      </c>
      <c r="G8" s="336" t="s">
        <v>710</v>
      </c>
      <c r="H8" s="336" t="s">
        <v>709</v>
      </c>
      <c r="I8" s="336" t="s">
        <v>708</v>
      </c>
      <c r="J8" s="337" t="s">
        <v>707</v>
      </c>
      <c r="K8" s="336" t="s">
        <v>706</v>
      </c>
      <c r="L8" s="335" t="s">
        <v>705</v>
      </c>
      <c r="M8" s="336" t="s">
        <v>704</v>
      </c>
      <c r="N8" s="336" t="s">
        <v>703</v>
      </c>
      <c r="O8" s="336" t="s">
        <v>702</v>
      </c>
      <c r="P8" s="336" t="s">
        <v>701</v>
      </c>
      <c r="Q8" s="335" t="s">
        <v>700</v>
      </c>
      <c r="R8" s="334" t="s">
        <v>699</v>
      </c>
      <c r="S8" s="333"/>
    </row>
    <row r="9" spans="3:20" s="120" customFormat="1" x14ac:dyDescent="0.35">
      <c r="C9" s="322" t="s">
        <v>698</v>
      </c>
      <c r="D9" s="332"/>
      <c r="E9" s="331"/>
      <c r="F9" s="331"/>
      <c r="G9" s="331"/>
      <c r="H9" s="331"/>
      <c r="I9" s="331"/>
      <c r="J9" s="325"/>
      <c r="K9" s="331"/>
      <c r="L9" s="331"/>
      <c r="M9" s="331"/>
      <c r="N9" s="331"/>
      <c r="O9" s="331"/>
      <c r="P9" s="331"/>
      <c r="Q9" s="331"/>
      <c r="R9" s="330"/>
      <c r="S9" s="330"/>
    </row>
    <row r="10" spans="3:20" ht="15.75" x14ac:dyDescent="0.25">
      <c r="C10" s="317" t="s">
        <v>697</v>
      </c>
      <c r="D10" s="324">
        <f>D11+D12+D13+D14+D15</f>
        <v>1315474222</v>
      </c>
      <c r="E10" s="324">
        <f>E11+E12+E13+E14+E15</f>
        <v>1315474222</v>
      </c>
      <c r="F10" s="320">
        <f>SUM(F11:F15)</f>
        <v>89016390.289999992</v>
      </c>
      <c r="G10" s="329">
        <f>SUM(G11:G15)</f>
        <v>93030583.560000002</v>
      </c>
      <c r="H10" s="320">
        <f>SUM(H11:H15)</f>
        <v>92654471.870000005</v>
      </c>
      <c r="I10" s="320">
        <f>SUM(I11:I15)</f>
        <v>93774446.320000008</v>
      </c>
      <c r="J10" s="320">
        <f>SUM(J11:J15)</f>
        <v>149502725.06</v>
      </c>
      <c r="K10" s="320">
        <f>SUM(K11:K15)</f>
        <v>0</v>
      </c>
      <c r="L10" s="320">
        <f>SUM(L11:L15)</f>
        <v>0</v>
      </c>
      <c r="M10" s="320">
        <f>SUM(M11:M15)</f>
        <v>0</v>
      </c>
      <c r="N10" s="320">
        <f>SUM(N11:N15)</f>
        <v>0</v>
      </c>
      <c r="O10" s="325">
        <f>SUM(O11:O15)</f>
        <v>0</v>
      </c>
      <c r="P10" s="325">
        <f>SUM(P11:P15)</f>
        <v>0</v>
      </c>
      <c r="Q10" s="325">
        <f>SUM(Q11:Q15)</f>
        <v>0</v>
      </c>
      <c r="R10" s="320">
        <f>SUM(F10:Q10)</f>
        <v>517978617.10000002</v>
      </c>
      <c r="S10" s="320"/>
      <c r="T10" s="309"/>
    </row>
    <row r="11" spans="3:20" ht="22.5" customHeight="1" x14ac:dyDescent="0.25">
      <c r="C11" s="315" t="s">
        <v>696</v>
      </c>
      <c r="D11" s="323">
        <v>882654345</v>
      </c>
      <c r="E11" s="323">
        <v>882654345</v>
      </c>
      <c r="F11" s="323">
        <f>534235.32+74402170.67</f>
        <v>74936405.989999995</v>
      </c>
      <c r="G11" s="318">
        <f>3689393.59+75297004</f>
        <v>78986397.590000004</v>
      </c>
      <c r="H11" s="328">
        <v>78223743</v>
      </c>
      <c r="I11" s="318">
        <v>79667488.170000002</v>
      </c>
      <c r="J11" s="318">
        <v>79055582.390000001</v>
      </c>
      <c r="K11" s="318"/>
      <c r="L11" s="318"/>
      <c r="M11" s="318"/>
      <c r="N11" s="318"/>
      <c r="O11" s="318"/>
      <c r="P11" s="318"/>
      <c r="Q11" s="318"/>
      <c r="R11" s="318">
        <f>SUM(F11:Q11)</f>
        <v>390869617.13999999</v>
      </c>
      <c r="S11" s="318"/>
      <c r="T11" s="309"/>
    </row>
    <row r="12" spans="3:20" ht="22.5" customHeight="1" x14ac:dyDescent="0.25">
      <c r="C12" s="315" t="s">
        <v>695</v>
      </c>
      <c r="D12" s="323">
        <v>143846303</v>
      </c>
      <c r="E12" s="323">
        <v>143846303</v>
      </c>
      <c r="F12" s="323">
        <v>3060000</v>
      </c>
      <c r="G12" s="318">
        <v>3120000</v>
      </c>
      <c r="H12" s="328">
        <v>3060000</v>
      </c>
      <c r="I12" s="318">
        <v>3060000</v>
      </c>
      <c r="J12" s="318">
        <v>59343147.359999999</v>
      </c>
      <c r="K12" s="318"/>
      <c r="L12" s="318"/>
      <c r="M12" s="318"/>
      <c r="N12" s="318"/>
      <c r="O12" s="318"/>
      <c r="P12" s="318"/>
      <c r="Q12" s="318"/>
      <c r="R12" s="318">
        <f>SUM(F12:Q12)</f>
        <v>71643147.359999999</v>
      </c>
      <c r="S12" s="318"/>
      <c r="T12" s="309"/>
    </row>
    <row r="13" spans="3:20" ht="22.5" customHeight="1" x14ac:dyDescent="0.25">
      <c r="C13" s="315" t="s">
        <v>694</v>
      </c>
      <c r="D13" s="323">
        <v>1648500</v>
      </c>
      <c r="E13" s="323">
        <v>1648500</v>
      </c>
      <c r="F13" s="323">
        <v>220000</v>
      </c>
      <c r="G13" s="318">
        <v>30000</v>
      </c>
      <c r="H13" s="328">
        <v>440000</v>
      </c>
      <c r="I13" s="318">
        <v>30000</v>
      </c>
      <c r="J13" s="318">
        <v>15000</v>
      </c>
      <c r="K13" s="318"/>
      <c r="L13" s="318"/>
      <c r="M13" s="318"/>
      <c r="N13" s="318"/>
      <c r="O13" s="318"/>
      <c r="P13" s="318"/>
      <c r="Q13" s="318"/>
      <c r="R13" s="318">
        <f>SUM(F13:Q13)</f>
        <v>735000</v>
      </c>
      <c r="S13" s="318"/>
      <c r="T13" s="309"/>
    </row>
    <row r="14" spans="3:20" ht="22.5" customHeight="1" x14ac:dyDescent="0.25">
      <c r="C14" s="315" t="s">
        <v>693</v>
      </c>
      <c r="D14" s="323">
        <v>110381333</v>
      </c>
      <c r="E14" s="323">
        <v>110381333</v>
      </c>
      <c r="F14" s="323">
        <v>55000</v>
      </c>
      <c r="G14" s="318">
        <v>0</v>
      </c>
      <c r="H14" s="328">
        <v>0</v>
      </c>
      <c r="I14" s="318">
        <v>30000</v>
      </c>
      <c r="J14" s="318">
        <v>0</v>
      </c>
      <c r="K14" s="318"/>
      <c r="L14" s="318"/>
      <c r="M14" s="318"/>
      <c r="N14" s="318"/>
      <c r="O14" s="318"/>
      <c r="P14" s="318"/>
      <c r="Q14" s="318"/>
      <c r="R14" s="318">
        <f>SUM(F14:Q14)</f>
        <v>85000</v>
      </c>
      <c r="S14" s="318"/>
      <c r="T14" s="309"/>
    </row>
    <row r="15" spans="3:20" ht="22.5" customHeight="1" x14ac:dyDescent="0.25">
      <c r="C15" s="315" t="s">
        <v>692</v>
      </c>
      <c r="D15" s="323">
        <v>176943741</v>
      </c>
      <c r="E15" s="323">
        <v>176943741</v>
      </c>
      <c r="F15" s="323">
        <f>213.76+10744770.54</f>
        <v>10744984.299999999</v>
      </c>
      <c r="G15" s="318">
        <v>10894185.970000001</v>
      </c>
      <c r="H15" s="328">
        <v>10930728.869999999</v>
      </c>
      <c r="I15" s="318">
        <v>10986958.15</v>
      </c>
      <c r="J15" s="318">
        <v>11088995.309999999</v>
      </c>
      <c r="K15" s="318"/>
      <c r="L15" s="318"/>
      <c r="M15" s="318"/>
      <c r="N15" s="318"/>
      <c r="O15" s="318"/>
      <c r="P15" s="318"/>
      <c r="Q15" s="318"/>
      <c r="R15" s="318">
        <f>SUM(F15:Q15)</f>
        <v>54645852.599999994</v>
      </c>
      <c r="S15" s="318"/>
      <c r="T15" s="309"/>
    </row>
    <row r="16" spans="3:20" ht="19.5" customHeight="1" x14ac:dyDescent="0.25">
      <c r="C16" s="317" t="s">
        <v>691</v>
      </c>
      <c r="D16" s="324">
        <f>D17+D18+D19+D20+D21+D22+D23+D24+D25</f>
        <v>414373418</v>
      </c>
      <c r="E16" s="324">
        <f>E17+E18+E19+E20+E21+E22+E23+E24+E25</f>
        <v>356367527.64999998</v>
      </c>
      <c r="F16" s="324">
        <f>F17+F18+F19+F20+F21+F22+F23+F24+F25</f>
        <v>9521466.1199999992</v>
      </c>
      <c r="G16" s="324">
        <f>G17+G18+G19+G20+G21+G22+G23+G24+G25</f>
        <v>30983224.200000003</v>
      </c>
      <c r="H16" s="320">
        <f>SUM(H17:H25)</f>
        <v>5930422.9100000001</v>
      </c>
      <c r="I16" s="320">
        <f>SUM(I17:I25)</f>
        <v>8895933.4499999993</v>
      </c>
      <c r="J16" s="320">
        <f>SUM(J18:J25)</f>
        <v>30800880.129999995</v>
      </c>
      <c r="K16" s="320">
        <f>SUM(K17:K25)</f>
        <v>0</v>
      </c>
      <c r="L16" s="320">
        <f>SUM(L17:L25)</f>
        <v>0</v>
      </c>
      <c r="M16" s="320">
        <f>SUM(M17:M25)</f>
        <v>0</v>
      </c>
      <c r="N16" s="320">
        <f>SUM(N17:N25)</f>
        <v>0</v>
      </c>
      <c r="O16" s="320">
        <f>SUM(O17:O25)</f>
        <v>0</v>
      </c>
      <c r="P16" s="320">
        <f>SUM(P17:P25)</f>
        <v>0</v>
      </c>
      <c r="Q16" s="325">
        <f>SUM(Q17:Q25)</f>
        <v>0</v>
      </c>
      <c r="R16" s="320">
        <f>SUM(F16:Q16)</f>
        <v>86131926.810000002</v>
      </c>
      <c r="S16" s="320"/>
      <c r="T16" s="309"/>
    </row>
    <row r="17" spans="3:20" ht="19.5" customHeight="1" x14ac:dyDescent="0.25">
      <c r="C17" s="315" t="s">
        <v>690</v>
      </c>
      <c r="D17" s="323">
        <v>35051141</v>
      </c>
      <c r="E17" s="323">
        <v>35051141</v>
      </c>
      <c r="F17" s="323">
        <v>23805</v>
      </c>
      <c r="G17" s="318">
        <v>1243413.97</v>
      </c>
      <c r="H17" s="318">
        <v>33050</v>
      </c>
      <c r="I17" s="318">
        <v>5900</v>
      </c>
      <c r="J17" s="298">
        <v>0</v>
      </c>
      <c r="K17" s="318"/>
      <c r="L17" s="318"/>
      <c r="M17" s="318"/>
      <c r="N17" s="318"/>
      <c r="O17" s="318"/>
      <c r="P17" s="318"/>
      <c r="Q17" s="318"/>
      <c r="R17" s="318">
        <f>SUM(F17:Q17)</f>
        <v>1306168.97</v>
      </c>
      <c r="S17" s="318"/>
      <c r="T17" s="309"/>
    </row>
    <row r="18" spans="3:20" ht="17.25" customHeight="1" x14ac:dyDescent="0.25">
      <c r="C18" s="315" t="s">
        <v>689</v>
      </c>
      <c r="D18" s="323">
        <v>62816535</v>
      </c>
      <c r="E18" s="323">
        <v>62816535</v>
      </c>
      <c r="F18" s="323">
        <v>0</v>
      </c>
      <c r="G18" s="318">
        <v>52590.65</v>
      </c>
      <c r="H18" s="318">
        <v>4620</v>
      </c>
      <c r="I18" s="318">
        <v>4864323.46</v>
      </c>
      <c r="J18" s="318">
        <v>23600000</v>
      </c>
      <c r="K18" s="318"/>
      <c r="L18" s="318"/>
      <c r="M18" s="318"/>
      <c r="N18" s="318"/>
      <c r="O18" s="318"/>
      <c r="P18" s="318"/>
      <c r="Q18" s="318"/>
      <c r="R18" s="318">
        <f>SUM(F18:Q18)</f>
        <v>28521534.109999999</v>
      </c>
      <c r="S18" s="318"/>
      <c r="T18" s="309"/>
    </row>
    <row r="19" spans="3:20" ht="24" customHeight="1" x14ac:dyDescent="0.25">
      <c r="C19" s="315" t="s">
        <v>688</v>
      </c>
      <c r="D19" s="323">
        <v>14325617</v>
      </c>
      <c r="E19" s="323">
        <v>14325617</v>
      </c>
      <c r="F19" s="323">
        <v>476631.39</v>
      </c>
      <c r="G19" s="318">
        <v>1049196.5900000001</v>
      </c>
      <c r="H19" s="318">
        <v>980062.56</v>
      </c>
      <c r="I19" s="318">
        <v>1042315.3300000003</v>
      </c>
      <c r="J19" s="318">
        <v>1136970.8600000001</v>
      </c>
      <c r="K19" s="318"/>
      <c r="L19" s="318"/>
      <c r="M19" s="318"/>
      <c r="N19" s="318"/>
      <c r="O19" s="318"/>
      <c r="P19" s="318"/>
      <c r="Q19" s="318"/>
      <c r="R19" s="318">
        <f>SUM(F19:Q19)</f>
        <v>4685176.7300000004</v>
      </c>
      <c r="S19" s="318"/>
      <c r="T19" s="309"/>
    </row>
    <row r="20" spans="3:20" ht="25.5" customHeight="1" x14ac:dyDescent="0.25">
      <c r="C20" s="315" t="s">
        <v>687</v>
      </c>
      <c r="D20" s="323">
        <v>1210508</v>
      </c>
      <c r="E20" s="323">
        <v>1210508</v>
      </c>
      <c r="F20" s="323">
        <v>112765</v>
      </c>
      <c r="G20" s="318">
        <v>45085</v>
      </c>
      <c r="H20" s="318">
        <v>0</v>
      </c>
      <c r="I20" s="318">
        <v>20665</v>
      </c>
      <c r="J20" s="318">
        <v>0</v>
      </c>
      <c r="K20" s="318"/>
      <c r="L20" s="318"/>
      <c r="M20" s="318"/>
      <c r="N20" s="318"/>
      <c r="O20" s="318"/>
      <c r="P20" s="318"/>
      <c r="Q20" s="318"/>
      <c r="R20" s="318">
        <f>SUM(F20:Q20)</f>
        <v>178515</v>
      </c>
      <c r="S20" s="318"/>
      <c r="T20" s="309"/>
    </row>
    <row r="21" spans="3:20" ht="24" customHeight="1" x14ac:dyDescent="0.25">
      <c r="C21" s="315" t="s">
        <v>686</v>
      </c>
      <c r="D21" s="323">
        <v>19410066</v>
      </c>
      <c r="E21" s="323">
        <v>14331396</v>
      </c>
      <c r="F21" s="323">
        <v>0</v>
      </c>
      <c r="G21" s="318">
        <v>351339.67</v>
      </c>
      <c r="H21" s="318">
        <v>147200.73000000001</v>
      </c>
      <c r="I21" s="318">
        <v>145785.76999999999</v>
      </c>
      <c r="J21" s="318">
        <v>0</v>
      </c>
      <c r="K21" s="318"/>
      <c r="L21" s="318"/>
      <c r="M21" s="318"/>
      <c r="N21" s="318"/>
      <c r="O21" s="318"/>
      <c r="P21" s="318"/>
      <c r="Q21" s="318"/>
      <c r="R21" s="318">
        <f>SUM(F21:Q21)</f>
        <v>644326.17000000004</v>
      </c>
      <c r="S21" s="318"/>
      <c r="T21" s="309"/>
    </row>
    <row r="22" spans="3:20" ht="19.5" customHeight="1" x14ac:dyDescent="0.25">
      <c r="C22" s="315" t="s">
        <v>685</v>
      </c>
      <c r="D22" s="323">
        <v>43616689</v>
      </c>
      <c r="E22" s="323">
        <v>36873488.939999998</v>
      </c>
      <c r="F22" s="323">
        <v>251299.69</v>
      </c>
      <c r="G22" s="318">
        <v>2320545.04</v>
      </c>
      <c r="H22" s="318">
        <v>0</v>
      </c>
      <c r="I22" s="318">
        <v>0</v>
      </c>
      <c r="J22" s="318">
        <v>1443799.38</v>
      </c>
      <c r="K22" s="318"/>
      <c r="L22" s="318"/>
      <c r="M22" s="318"/>
      <c r="N22" s="318"/>
      <c r="O22" s="318"/>
      <c r="P22" s="318"/>
      <c r="Q22" s="318"/>
      <c r="R22" s="318">
        <f>SUM(F22:Q22)</f>
        <v>4015644.11</v>
      </c>
      <c r="S22" s="318"/>
      <c r="T22" s="309"/>
    </row>
    <row r="23" spans="3:20" ht="35.25" customHeight="1" x14ac:dyDescent="0.25">
      <c r="C23" s="315" t="s">
        <v>684</v>
      </c>
      <c r="D23" s="323">
        <v>20233742</v>
      </c>
      <c r="E23" s="323">
        <v>24246742</v>
      </c>
      <c r="F23" s="323">
        <v>0</v>
      </c>
      <c r="G23" s="318">
        <v>781822.79</v>
      </c>
      <c r="H23" s="318">
        <v>2121245.61</v>
      </c>
      <c r="I23" s="318">
        <v>796901.96</v>
      </c>
      <c r="J23" s="318">
        <v>705438.02</v>
      </c>
      <c r="K23" s="318"/>
      <c r="L23" s="318"/>
      <c r="M23" s="318"/>
      <c r="N23" s="318"/>
      <c r="O23" s="318"/>
      <c r="P23" s="318"/>
      <c r="Q23" s="318"/>
      <c r="R23" s="318">
        <f>SUM(F23:Q23)</f>
        <v>4405408.38</v>
      </c>
      <c r="S23" s="318"/>
      <c r="T23" s="309"/>
    </row>
    <row r="24" spans="3:20" ht="30.75" customHeight="1" x14ac:dyDescent="0.25">
      <c r="C24" s="315" t="s">
        <v>683</v>
      </c>
      <c r="D24" s="323">
        <v>215882302</v>
      </c>
      <c r="E24" s="323">
        <v>165033281.71000001</v>
      </c>
      <c r="F24" s="298">
        <v>8656965.0399999991</v>
      </c>
      <c r="G24" s="318">
        <v>24161567.870000001</v>
      </c>
      <c r="H24" s="318">
        <v>2589649.34</v>
      </c>
      <c r="I24" s="318">
        <v>1944305.76</v>
      </c>
      <c r="J24" s="318">
        <v>3862507.2199999997</v>
      </c>
      <c r="K24" s="318"/>
      <c r="L24" s="318"/>
      <c r="M24" s="318"/>
      <c r="N24" s="318"/>
      <c r="O24" s="318"/>
      <c r="P24" s="318"/>
      <c r="Q24" s="318"/>
      <c r="R24" s="318">
        <f>SUM(F24:Q24)</f>
        <v>41214995.229999997</v>
      </c>
      <c r="S24" s="318"/>
      <c r="T24" s="309"/>
    </row>
    <row r="25" spans="3:20" ht="15.75" x14ac:dyDescent="0.25">
      <c r="C25" s="315" t="s">
        <v>682</v>
      </c>
      <c r="D25" s="323">
        <v>1826818</v>
      </c>
      <c r="E25" s="323">
        <v>2478818</v>
      </c>
      <c r="F25" s="323">
        <v>0</v>
      </c>
      <c r="G25" s="318">
        <v>977662.62</v>
      </c>
      <c r="H25" s="318">
        <v>54594.67</v>
      </c>
      <c r="I25" s="318">
        <v>75736.17</v>
      </c>
      <c r="J25" s="318">
        <v>52164.65</v>
      </c>
      <c r="K25" s="318"/>
      <c r="L25" s="318"/>
      <c r="M25" s="318"/>
      <c r="N25" s="318"/>
      <c r="O25" s="318"/>
      <c r="P25" s="318"/>
      <c r="Q25" s="318"/>
      <c r="R25" s="318">
        <f>SUM(F25:Q25)</f>
        <v>1160158.1099999999</v>
      </c>
      <c r="S25" s="318"/>
      <c r="T25" s="309"/>
    </row>
    <row r="26" spans="3:20" ht="15.75" x14ac:dyDescent="0.25">
      <c r="C26" s="317" t="s">
        <v>681</v>
      </c>
      <c r="D26" s="324">
        <f>D27+D28+D29+D30+D31+D32+D33+D34+D35</f>
        <v>72735410</v>
      </c>
      <c r="E26" s="324">
        <f>E27+E28+E29+E30+E31+E32+E33+E34+E35</f>
        <v>39935410</v>
      </c>
      <c r="F26" s="324">
        <f>F27+F28+F29+F30+F31+F32+F33+F34+F35</f>
        <v>5467</v>
      </c>
      <c r="G26" s="324">
        <f>G27+G28+G29+G30+G31+G32+G33+G34+G35</f>
        <v>2481623.6799999997</v>
      </c>
      <c r="H26" s="320">
        <f>SUM(H27:H35)</f>
        <v>1588050.6400000001</v>
      </c>
      <c r="I26" s="320">
        <f>SUM(I27:I35)</f>
        <v>1546182</v>
      </c>
      <c r="J26" s="320">
        <f>SUM(J27:J35)</f>
        <v>473648.58</v>
      </c>
      <c r="K26" s="320">
        <f>SUM(K27:K35)</f>
        <v>0</v>
      </c>
      <c r="L26" s="320">
        <f>SUM(L27:L35)</f>
        <v>0</v>
      </c>
      <c r="M26" s="320">
        <f>SUM(M27:M35)</f>
        <v>0</v>
      </c>
      <c r="N26" s="320">
        <f>SUM(N27:N35)</f>
        <v>0</v>
      </c>
      <c r="O26" s="320">
        <f>SUM(O27:O35)</f>
        <v>0</v>
      </c>
      <c r="P26" s="320">
        <f>SUM(P27:P35)</f>
        <v>0</v>
      </c>
      <c r="Q26" s="325">
        <f>SUM(Q27:Q35)</f>
        <v>0</v>
      </c>
      <c r="R26" s="320">
        <f>SUM(F26:Q26)</f>
        <v>6094971.9000000004</v>
      </c>
      <c r="S26" s="320"/>
      <c r="T26" s="309"/>
    </row>
    <row r="27" spans="3:20" ht="15.75" x14ac:dyDescent="0.25">
      <c r="C27" s="315" t="s">
        <v>680</v>
      </c>
      <c r="D27" s="323">
        <v>6206033</v>
      </c>
      <c r="E27" s="323">
        <v>2206033</v>
      </c>
      <c r="F27" s="318">
        <v>2567</v>
      </c>
      <c r="G27" s="318">
        <v>696623.64</v>
      </c>
      <c r="H27" s="318">
        <v>107862.76</v>
      </c>
      <c r="I27" s="318">
        <v>46289.07</v>
      </c>
      <c r="J27" s="318">
        <v>111377.16</v>
      </c>
      <c r="K27" s="318"/>
      <c r="L27" s="318"/>
      <c r="M27" s="318"/>
      <c r="N27" s="318"/>
      <c r="O27" s="318"/>
      <c r="P27" s="318"/>
      <c r="Q27" s="318"/>
      <c r="R27" s="318">
        <f>SUM(F27:Q27)</f>
        <v>964719.63</v>
      </c>
      <c r="S27" s="318"/>
      <c r="T27" s="309"/>
    </row>
    <row r="28" spans="3:20" ht="15.75" x14ac:dyDescent="0.25">
      <c r="C28" s="315" t="s">
        <v>679</v>
      </c>
      <c r="D28" s="323">
        <v>2622890</v>
      </c>
      <c r="E28" s="323">
        <v>2622890</v>
      </c>
      <c r="F28" s="318">
        <v>0</v>
      </c>
      <c r="G28" s="318">
        <v>6166.19</v>
      </c>
      <c r="H28" s="318">
        <v>0</v>
      </c>
      <c r="I28" s="318">
        <v>785</v>
      </c>
      <c r="J28" s="318">
        <v>0</v>
      </c>
      <c r="K28" s="318"/>
      <c r="L28" s="318"/>
      <c r="M28" s="318"/>
      <c r="N28" s="318"/>
      <c r="O28" s="318"/>
      <c r="P28" s="318"/>
      <c r="Q28" s="318"/>
      <c r="R28" s="318">
        <f>SUM(F28:Q28)</f>
        <v>6951.19</v>
      </c>
      <c r="S28" s="318"/>
      <c r="T28" s="309"/>
    </row>
    <row r="29" spans="3:20" ht="15.75" x14ac:dyDescent="0.25">
      <c r="C29" s="315" t="s">
        <v>678</v>
      </c>
      <c r="D29" s="323">
        <v>1974194</v>
      </c>
      <c r="E29" s="323">
        <v>1974194</v>
      </c>
      <c r="F29" s="318">
        <v>0</v>
      </c>
      <c r="G29" s="318">
        <v>112938.08</v>
      </c>
      <c r="H29" s="318">
        <v>0</v>
      </c>
      <c r="I29" s="318">
        <v>4025.65</v>
      </c>
      <c r="J29" s="318">
        <v>223</v>
      </c>
      <c r="K29" s="318"/>
      <c r="L29" s="318"/>
      <c r="M29" s="318"/>
      <c r="N29" s="318"/>
      <c r="O29" s="318"/>
      <c r="P29"/>
      <c r="Q29" s="318"/>
      <c r="R29" s="318">
        <f>SUM(F29:Q29)</f>
        <v>117186.73</v>
      </c>
      <c r="S29" s="318"/>
      <c r="T29" s="309"/>
    </row>
    <row r="30" spans="3:20" ht="15.75" x14ac:dyDescent="0.25">
      <c r="C30" s="315" t="s">
        <v>677</v>
      </c>
      <c r="D30" s="323">
        <v>421458</v>
      </c>
      <c r="E30" s="323">
        <v>606458</v>
      </c>
      <c r="F30" s="318">
        <v>0</v>
      </c>
      <c r="G30" s="318">
        <v>0</v>
      </c>
      <c r="H30" s="318">
        <v>0</v>
      </c>
      <c r="I30" s="318">
        <v>0</v>
      </c>
      <c r="J30" s="318">
        <v>0</v>
      </c>
      <c r="K30" s="318"/>
      <c r="L30" s="318"/>
      <c r="M30" s="318"/>
      <c r="N30" s="318"/>
      <c r="O30" s="318"/>
      <c r="P30" s="318"/>
      <c r="Q30" s="318"/>
      <c r="R30" s="318">
        <f>SUM(F30:Q30)</f>
        <v>0</v>
      </c>
      <c r="S30" s="318"/>
      <c r="T30" s="309"/>
    </row>
    <row r="31" spans="3:20" ht="15.75" x14ac:dyDescent="0.25">
      <c r="C31" s="315" t="s">
        <v>676</v>
      </c>
      <c r="D31" s="323">
        <v>205737</v>
      </c>
      <c r="E31" s="323">
        <v>205737</v>
      </c>
      <c r="F31" s="318">
        <v>1300</v>
      </c>
      <c r="G31" s="318">
        <v>110251.61</v>
      </c>
      <c r="H31" s="318">
        <v>1560</v>
      </c>
      <c r="I31" s="318">
        <v>6920.2</v>
      </c>
      <c r="J31" s="318">
        <v>1148.02</v>
      </c>
      <c r="K31" s="318"/>
      <c r="L31" s="318"/>
      <c r="M31" s="318"/>
      <c r="N31" s="318"/>
      <c r="O31" s="318"/>
      <c r="P31" s="318"/>
      <c r="Q31" s="318"/>
      <c r="R31" s="318">
        <f>SUM(F31:Q31)</f>
        <v>121179.83</v>
      </c>
      <c r="S31" s="318"/>
      <c r="T31" s="309"/>
    </row>
    <row r="32" spans="3:20" ht="15.75" x14ac:dyDescent="0.25">
      <c r="C32" s="315" t="s">
        <v>675</v>
      </c>
      <c r="D32" s="323">
        <v>31852950</v>
      </c>
      <c r="E32" s="323">
        <v>2052950</v>
      </c>
      <c r="F32" s="318">
        <v>1100</v>
      </c>
      <c r="G32" s="318">
        <v>27963</v>
      </c>
      <c r="H32" s="318">
        <v>13267.31</v>
      </c>
      <c r="I32" s="318">
        <v>6890</v>
      </c>
      <c r="J32" s="318">
        <v>36320.400000000001</v>
      </c>
      <c r="K32" s="318"/>
      <c r="L32" s="318"/>
      <c r="M32" s="318"/>
      <c r="N32" s="318"/>
      <c r="O32" s="318"/>
      <c r="P32"/>
      <c r="Q32" s="318"/>
      <c r="R32" s="318">
        <f>SUM(F32:Q32)</f>
        <v>85540.709999999992</v>
      </c>
      <c r="S32" s="318"/>
      <c r="T32" s="309"/>
    </row>
    <row r="33" spans="3:20" ht="31.5" x14ac:dyDescent="0.25">
      <c r="C33" s="315" t="s">
        <v>674</v>
      </c>
      <c r="D33" s="323">
        <v>12353872</v>
      </c>
      <c r="E33" s="323">
        <v>18098872</v>
      </c>
      <c r="F33" s="318">
        <v>0</v>
      </c>
      <c r="G33" s="318">
        <v>863049.59</v>
      </c>
      <c r="H33" s="318">
        <v>1278221.02</v>
      </c>
      <c r="I33" s="318">
        <v>1457694</v>
      </c>
      <c r="J33" s="318">
        <v>0</v>
      </c>
      <c r="K33" s="318"/>
      <c r="L33" s="318"/>
      <c r="M33" s="318"/>
      <c r="N33" s="318"/>
      <c r="O33" s="318"/>
      <c r="P33" s="318"/>
      <c r="Q33" s="318"/>
      <c r="R33" s="318">
        <f>SUM(F33:Q33)</f>
        <v>3598964.61</v>
      </c>
      <c r="S33" s="318"/>
      <c r="T33" s="309"/>
    </row>
    <row r="34" spans="3:20" ht="31.5" x14ac:dyDescent="0.25">
      <c r="C34" s="315" t="s">
        <v>673</v>
      </c>
      <c r="D34" s="323">
        <v>0</v>
      </c>
      <c r="E34" s="323">
        <v>0</v>
      </c>
      <c r="F34" s="318">
        <v>0</v>
      </c>
      <c r="G34" s="318">
        <v>0</v>
      </c>
      <c r="H34" s="318">
        <v>0</v>
      </c>
      <c r="I34" s="318">
        <v>0</v>
      </c>
      <c r="J34" s="318">
        <v>0</v>
      </c>
      <c r="K34" s="318">
        <v>0</v>
      </c>
      <c r="L34" s="318"/>
      <c r="M34" s="318"/>
      <c r="N34" s="318"/>
      <c r="O34" s="318"/>
      <c r="P34" s="318"/>
      <c r="Q34" s="318"/>
      <c r="R34" s="318">
        <f>SUM(F34:Q34)</f>
        <v>0</v>
      </c>
      <c r="S34" s="318"/>
      <c r="T34" s="309"/>
    </row>
    <row r="35" spans="3:20" ht="15.75" x14ac:dyDescent="0.25">
      <c r="C35" s="315" t="s">
        <v>672</v>
      </c>
      <c r="D35" s="323">
        <v>17098276</v>
      </c>
      <c r="E35" s="323">
        <v>12168276</v>
      </c>
      <c r="F35" s="318">
        <v>500</v>
      </c>
      <c r="G35" s="318">
        <v>664631.56999999995</v>
      </c>
      <c r="H35" s="318">
        <v>187139.55</v>
      </c>
      <c r="I35" s="318">
        <v>23578.080000000002</v>
      </c>
      <c r="J35" s="318">
        <v>324580</v>
      </c>
      <c r="K35" s="318"/>
      <c r="L35" s="318"/>
      <c r="M35" s="318"/>
      <c r="N35" s="318"/>
      <c r="O35" s="318"/>
      <c r="P35" s="318"/>
      <c r="Q35" s="318"/>
      <c r="R35" s="318">
        <f>SUM(F35:Q35)</f>
        <v>1200429.1999999997</v>
      </c>
      <c r="S35" s="318"/>
      <c r="T35" s="309"/>
    </row>
    <row r="36" spans="3:20" ht="15.75" x14ac:dyDescent="0.25">
      <c r="C36" s="317" t="s">
        <v>671</v>
      </c>
      <c r="D36" s="324">
        <f>D37+D43+D38+D44+D39</f>
        <v>6693083</v>
      </c>
      <c r="E36" s="324">
        <f>E37+E43+E38+E44+E39</f>
        <v>9124951.3499999996</v>
      </c>
      <c r="F36" s="324">
        <f>F37+F43+F38+F44</f>
        <v>1016994.1799999999</v>
      </c>
      <c r="G36" s="324">
        <f>G37+G43+G39+G38+G44</f>
        <v>2871868.38</v>
      </c>
      <c r="H36" s="320">
        <f>SUM(H37:H51)</f>
        <v>300000</v>
      </c>
      <c r="I36" s="320">
        <f>SUM(I37:I51)</f>
        <v>200000</v>
      </c>
      <c r="J36" s="320">
        <f>SUM(J37:J51)</f>
        <v>0</v>
      </c>
      <c r="K36" s="320">
        <f>SUM(K37:K51)</f>
        <v>0</v>
      </c>
      <c r="L36" s="320">
        <f>SUM(L37:L51)</f>
        <v>0</v>
      </c>
      <c r="M36" s="320">
        <f>SUM(M37:M51)</f>
        <v>0</v>
      </c>
      <c r="N36" s="320">
        <f>SUM(N37:N51)</f>
        <v>0</v>
      </c>
      <c r="O36" s="320">
        <f>SUM(O37:O51)</f>
        <v>0</v>
      </c>
      <c r="P36" s="320">
        <f>SUM(P37:P51)</f>
        <v>0</v>
      </c>
      <c r="Q36" s="325">
        <f>SUM(Q37:Q51)</f>
        <v>0</v>
      </c>
      <c r="R36" s="318">
        <f>SUM(F36:Q36)</f>
        <v>4388862.5599999996</v>
      </c>
      <c r="S36" s="320"/>
      <c r="T36" s="309"/>
    </row>
    <row r="37" spans="3:20" ht="15.75" x14ac:dyDescent="0.25">
      <c r="C37" s="315" t="s">
        <v>670</v>
      </c>
      <c r="D37" s="323">
        <v>3998719</v>
      </c>
      <c r="E37" s="323">
        <v>6146219</v>
      </c>
      <c r="F37" s="318">
        <v>600000</v>
      </c>
      <c r="G37" s="318">
        <v>2467500</v>
      </c>
      <c r="H37" s="318">
        <v>300000</v>
      </c>
      <c r="I37" s="318">
        <v>200000</v>
      </c>
      <c r="J37" s="318">
        <v>0</v>
      </c>
      <c r="K37" s="318"/>
      <c r="L37" s="318"/>
      <c r="M37" s="318"/>
      <c r="N37" s="327"/>
      <c r="O37" s="318"/>
      <c r="P37" s="318"/>
      <c r="Q37" s="318"/>
      <c r="R37" s="318">
        <f>SUM(F37:Q37)</f>
        <v>3567500</v>
      </c>
      <c r="S37" s="318"/>
      <c r="T37" s="309"/>
    </row>
    <row r="38" spans="3:20" ht="31.5" x14ac:dyDescent="0.25">
      <c r="C38" s="315" t="s">
        <v>669</v>
      </c>
      <c r="D38" s="323">
        <v>363919</v>
      </c>
      <c r="E38" s="323">
        <v>443919</v>
      </c>
      <c r="F38" s="318">
        <v>416994.18</v>
      </c>
      <c r="G38" s="318">
        <v>0</v>
      </c>
      <c r="H38" s="318">
        <v>0</v>
      </c>
      <c r="I38" s="318">
        <v>0</v>
      </c>
      <c r="J38" s="318">
        <v>0</v>
      </c>
      <c r="K38" s="318"/>
      <c r="L38" s="326"/>
      <c r="M38" s="318"/>
      <c r="N38" s="318"/>
      <c r="O38" s="318"/>
      <c r="P38" s="318"/>
      <c r="Q38" s="318"/>
      <c r="R38" s="318">
        <f>SUM(F38:Q38)</f>
        <v>416994.18</v>
      </c>
      <c r="S38" s="318"/>
      <c r="T38" s="309"/>
    </row>
    <row r="39" spans="3:20" ht="31.5" x14ac:dyDescent="0.25">
      <c r="C39" s="315" t="s">
        <v>668</v>
      </c>
      <c r="D39" s="323">
        <v>527250</v>
      </c>
      <c r="E39" s="323">
        <v>527250</v>
      </c>
      <c r="F39" s="318">
        <v>0</v>
      </c>
      <c r="G39" s="318">
        <v>200000</v>
      </c>
      <c r="H39" s="318">
        <v>0</v>
      </c>
      <c r="I39" s="318">
        <v>0</v>
      </c>
      <c r="J39" s="318">
        <v>0</v>
      </c>
      <c r="K39" s="318"/>
      <c r="L39" s="326"/>
      <c r="M39" s="318"/>
      <c r="N39" s="318"/>
      <c r="O39" s="318"/>
      <c r="P39" s="318"/>
      <c r="Q39" s="318"/>
      <c r="R39" s="318">
        <f>SUM(F39:Q39)</f>
        <v>200000</v>
      </c>
      <c r="S39" s="318"/>
      <c r="T39" s="309"/>
    </row>
    <row r="40" spans="3:20" ht="31.5" hidden="1" x14ac:dyDescent="0.25">
      <c r="C40" s="315" t="s">
        <v>667</v>
      </c>
      <c r="D40" s="323"/>
      <c r="E40" s="323"/>
      <c r="F40" s="318">
        <v>0</v>
      </c>
      <c r="G40" s="318">
        <v>0</v>
      </c>
      <c r="H40" s="318">
        <v>0</v>
      </c>
      <c r="I40" s="318"/>
      <c r="J40" s="318"/>
      <c r="K40" s="318">
        <v>0</v>
      </c>
      <c r="L40" s="326"/>
      <c r="M40" s="318"/>
      <c r="N40" s="318"/>
      <c r="O40" s="318"/>
      <c r="P40" s="318"/>
      <c r="Q40" s="318"/>
      <c r="R40" s="318">
        <v>0</v>
      </c>
      <c r="S40" s="318"/>
      <c r="T40" s="309"/>
    </row>
    <row r="41" spans="3:20" ht="31.5" hidden="1" x14ac:dyDescent="0.25">
      <c r="C41" s="315" t="s">
        <v>666</v>
      </c>
      <c r="D41" s="323"/>
      <c r="E41" s="323"/>
      <c r="F41" s="318">
        <v>0</v>
      </c>
      <c r="G41" s="318">
        <v>0</v>
      </c>
      <c r="H41" s="318">
        <v>0</v>
      </c>
      <c r="I41" s="318"/>
      <c r="J41" s="318"/>
      <c r="K41" s="318">
        <v>0</v>
      </c>
      <c r="L41" s="326"/>
      <c r="M41" s="318"/>
      <c r="N41" s="318"/>
      <c r="O41" s="318"/>
      <c r="P41" s="318"/>
      <c r="Q41" s="318"/>
      <c r="R41" s="318">
        <v>0</v>
      </c>
      <c r="S41" s="318"/>
      <c r="T41" s="309"/>
    </row>
    <row r="42" spans="3:20" ht="15.75" hidden="1" x14ac:dyDescent="0.25">
      <c r="C42" s="315" t="s">
        <v>665</v>
      </c>
      <c r="D42" s="323"/>
      <c r="E42" s="323"/>
      <c r="F42" s="318">
        <v>0</v>
      </c>
      <c r="G42" s="318"/>
      <c r="H42" s="318">
        <v>0</v>
      </c>
      <c r="I42" s="318"/>
      <c r="J42" s="318"/>
      <c r="K42" s="318"/>
      <c r="L42" s="326"/>
      <c r="M42" s="318"/>
      <c r="N42" s="318"/>
      <c r="O42" s="318"/>
      <c r="P42" s="318"/>
      <c r="Q42" s="318"/>
      <c r="R42" s="318">
        <v>0</v>
      </c>
      <c r="S42" s="318"/>
      <c r="T42" s="309"/>
    </row>
    <row r="43" spans="3:20" ht="15.75" x14ac:dyDescent="0.25">
      <c r="C43" s="315" t="s">
        <v>664</v>
      </c>
      <c r="D43" s="323">
        <v>1803195</v>
      </c>
      <c r="E43" s="323">
        <v>1803195</v>
      </c>
      <c r="F43" s="29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/>
      <c r="M43" s="318"/>
      <c r="N43" s="318"/>
      <c r="O43" s="318"/>
      <c r="P43" s="318"/>
      <c r="Q43" s="318"/>
      <c r="R43" s="318">
        <f>SUM(F43:Q43)</f>
        <v>0</v>
      </c>
      <c r="S43" s="318"/>
      <c r="T43" s="309"/>
    </row>
    <row r="44" spans="3:20" ht="31.5" x14ac:dyDescent="0.25">
      <c r="C44" s="315" t="s">
        <v>663</v>
      </c>
      <c r="D44" s="323">
        <v>0</v>
      </c>
      <c r="E44" s="323">
        <v>204368.35</v>
      </c>
      <c r="F44" s="318">
        <v>0</v>
      </c>
      <c r="G44" s="318">
        <v>204368.38</v>
      </c>
      <c r="H44" s="318">
        <v>0</v>
      </c>
      <c r="I44" s="318">
        <v>0</v>
      </c>
      <c r="J44" s="318">
        <v>0</v>
      </c>
      <c r="K44" s="318">
        <v>0</v>
      </c>
      <c r="L44" s="318"/>
      <c r="M44" s="318"/>
      <c r="N44" s="318"/>
      <c r="O44" s="318"/>
      <c r="P44" s="318"/>
      <c r="Q44" s="318"/>
      <c r="R44" s="318">
        <f>SUM(F44:Q44)</f>
        <v>204368.38</v>
      </c>
      <c r="S44" s="318"/>
      <c r="T44" s="309"/>
    </row>
    <row r="45" spans="3:20" ht="15.75" x14ac:dyDescent="0.25">
      <c r="C45" s="317" t="s">
        <v>662</v>
      </c>
      <c r="D45" s="324"/>
      <c r="E45" s="324"/>
      <c r="F45" s="320"/>
      <c r="G45" s="318">
        <v>0</v>
      </c>
      <c r="H45" s="320">
        <v>0</v>
      </c>
      <c r="I45" s="320">
        <v>0</v>
      </c>
      <c r="J45" s="320">
        <v>0</v>
      </c>
      <c r="K45" s="318">
        <v>0</v>
      </c>
      <c r="L45" s="320">
        <v>0</v>
      </c>
      <c r="M45" s="320">
        <v>0</v>
      </c>
      <c r="N45" s="320">
        <v>0</v>
      </c>
      <c r="O45" s="320">
        <v>0</v>
      </c>
      <c r="P45" s="320">
        <v>0</v>
      </c>
      <c r="Q45" s="320">
        <v>0</v>
      </c>
      <c r="R45" s="318">
        <f>SUM(F45:Q45)</f>
        <v>0</v>
      </c>
      <c r="S45" s="318"/>
      <c r="T45" s="309"/>
    </row>
    <row r="46" spans="3:20" ht="15.75" x14ac:dyDescent="0.25">
      <c r="C46" s="315" t="s">
        <v>661</v>
      </c>
      <c r="D46" s="323">
        <v>0</v>
      </c>
      <c r="E46" s="323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  <c r="N46" s="318">
        <v>0</v>
      </c>
      <c r="O46" s="318">
        <v>0</v>
      </c>
      <c r="P46" s="318">
        <v>0</v>
      </c>
      <c r="Q46" s="318"/>
      <c r="R46" s="318">
        <f>SUM(F46:Q46)</f>
        <v>0</v>
      </c>
      <c r="S46" s="318"/>
      <c r="T46" s="309"/>
    </row>
    <row r="47" spans="3:20" ht="31.5" x14ac:dyDescent="0.25">
      <c r="C47" s="315" t="s">
        <v>660</v>
      </c>
      <c r="D47" s="323">
        <v>0</v>
      </c>
      <c r="E47" s="323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  <c r="N47" s="318">
        <v>0</v>
      </c>
      <c r="O47" s="318">
        <v>0</v>
      </c>
      <c r="P47" s="318">
        <v>0</v>
      </c>
      <c r="Q47" s="318"/>
      <c r="R47" s="318">
        <f>SUM(F47:Q47)</f>
        <v>0</v>
      </c>
      <c r="S47" s="318"/>
      <c r="T47" s="309"/>
    </row>
    <row r="48" spans="3:20" ht="31.5" x14ac:dyDescent="0.25">
      <c r="C48" s="315" t="s">
        <v>659</v>
      </c>
      <c r="D48" s="323">
        <v>0</v>
      </c>
      <c r="E48" s="323">
        <v>0</v>
      </c>
      <c r="F48" s="29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  <c r="N48" s="318">
        <v>0</v>
      </c>
      <c r="O48" s="318">
        <v>0</v>
      </c>
      <c r="P48" s="318">
        <v>0</v>
      </c>
      <c r="Q48" s="318"/>
      <c r="R48" s="318">
        <f>SUM(F48:Q48)</f>
        <v>0</v>
      </c>
      <c r="S48" s="318"/>
      <c r="T48" s="309"/>
    </row>
    <row r="49" spans="3:20" ht="31.5" hidden="1" x14ac:dyDescent="0.25">
      <c r="C49" s="315" t="s">
        <v>658</v>
      </c>
      <c r="D49" s="323">
        <v>0</v>
      </c>
      <c r="E49" s="323">
        <v>0</v>
      </c>
      <c r="F49" s="318"/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  <c r="N49" s="318">
        <v>0</v>
      </c>
      <c r="O49" s="318">
        <v>0</v>
      </c>
      <c r="P49" s="318">
        <v>0</v>
      </c>
      <c r="Q49" s="318"/>
      <c r="R49" s="318">
        <v>0</v>
      </c>
      <c r="S49" s="318"/>
      <c r="T49" s="309"/>
    </row>
    <row r="50" spans="3:20" ht="15.75" hidden="1" x14ac:dyDescent="0.25">
      <c r="C50" s="315" t="s">
        <v>657</v>
      </c>
      <c r="D50" s="323">
        <v>0</v>
      </c>
      <c r="E50" s="323">
        <v>0</v>
      </c>
      <c r="F50" s="318"/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  <c r="N50" s="318">
        <v>0</v>
      </c>
      <c r="O50" s="318">
        <v>0</v>
      </c>
      <c r="P50" s="318">
        <v>0</v>
      </c>
      <c r="Q50" s="318"/>
      <c r="R50" s="318">
        <v>0</v>
      </c>
      <c r="S50" s="318"/>
      <c r="T50" s="309"/>
    </row>
    <row r="51" spans="3:20" ht="40.5" customHeight="1" x14ac:dyDescent="0.25">
      <c r="C51" s="315" t="s">
        <v>656</v>
      </c>
      <c r="D51" s="323">
        <v>0</v>
      </c>
      <c r="E51" s="323">
        <v>0</v>
      </c>
      <c r="F51" s="29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  <c r="N51" s="318">
        <v>0</v>
      </c>
      <c r="O51" s="318">
        <v>0</v>
      </c>
      <c r="P51" s="318">
        <v>0</v>
      </c>
      <c r="Q51" s="318"/>
      <c r="R51" s="318">
        <f>SUM(F51:Q51)</f>
        <v>0</v>
      </c>
      <c r="S51" s="318"/>
      <c r="T51" s="309"/>
    </row>
    <row r="52" spans="3:20" ht="15.75" x14ac:dyDescent="0.25">
      <c r="C52" s="317" t="s">
        <v>655</v>
      </c>
      <c r="D52" s="324">
        <f>D53+D54+D55+D56+D57+D58+D59+D60+D61</f>
        <v>72995903</v>
      </c>
      <c r="E52" s="324">
        <f>E53+E54+E55+E56+E57+E58+E59+E60+E61</f>
        <v>65930903</v>
      </c>
      <c r="F52" s="324">
        <f>F53+F54+F55+F56+F57+F58+F59+F60+F61</f>
        <v>0</v>
      </c>
      <c r="G52" s="324">
        <f>G53+G54+G55+G56+G57+G58+G59+G60+G61</f>
        <v>0</v>
      </c>
      <c r="H52" s="324">
        <f>H53+H54+H55+H56+H57+H58+H59+H60+H61</f>
        <v>0</v>
      </c>
      <c r="I52" s="324">
        <f>I53+I54+I55+I56+I57+I58+I59+I60+I61</f>
        <v>0</v>
      </c>
      <c r="J52" s="324">
        <f>J53+J54+J55+J56+J57+J58+J59+J60+J61</f>
        <v>656061.12</v>
      </c>
      <c r="K52" s="324">
        <f>K53+K54+K55+K56+K57+K58+K59+K60+K61</f>
        <v>0</v>
      </c>
      <c r="L52" s="324">
        <f>L53+L54+L55+L56+L57+L58+L59+L60+L61</f>
        <v>0</v>
      </c>
      <c r="M52" s="324">
        <f>M53+M54+M55+M56+M57+M58+M59+M60+M61</f>
        <v>0</v>
      </c>
      <c r="N52" s="320">
        <f>SUM(N53:N61)</f>
        <v>0</v>
      </c>
      <c r="O52" s="325">
        <f>SUM(O53:O61)</f>
        <v>0</v>
      </c>
      <c r="P52" s="325">
        <f>SUM(P53:P61)</f>
        <v>0</v>
      </c>
      <c r="Q52" s="325">
        <f>SUM(Q53:Q61)</f>
        <v>0</v>
      </c>
      <c r="R52" s="320">
        <f>SUM(F52:Q52)</f>
        <v>656061.12</v>
      </c>
      <c r="S52" s="320"/>
      <c r="T52" s="309"/>
    </row>
    <row r="53" spans="3:20" ht="15.75" x14ac:dyDescent="0.25">
      <c r="C53" s="315" t="s">
        <v>654</v>
      </c>
      <c r="D53" s="323">
        <v>29273690</v>
      </c>
      <c r="E53" s="323">
        <v>18544690</v>
      </c>
      <c r="F53" s="318">
        <v>0</v>
      </c>
      <c r="G53" s="318">
        <v>0</v>
      </c>
      <c r="H53" s="318">
        <v>0</v>
      </c>
      <c r="I53" s="318">
        <v>0</v>
      </c>
      <c r="J53" s="318">
        <v>656061.12</v>
      </c>
      <c r="K53" s="318"/>
      <c r="L53" s="318"/>
      <c r="M53" s="318"/>
      <c r="N53" s="318"/>
      <c r="O53" s="318"/>
      <c r="P53" s="318"/>
      <c r="Q53" s="318"/>
      <c r="R53" s="318">
        <f>SUM(F53:Q53)</f>
        <v>656061.12</v>
      </c>
      <c r="S53" s="318"/>
      <c r="T53" s="309"/>
    </row>
    <row r="54" spans="3:20" ht="31.5" x14ac:dyDescent="0.25">
      <c r="C54" s="315" t="s">
        <v>653</v>
      </c>
      <c r="D54" s="323">
        <v>2512868</v>
      </c>
      <c r="E54" s="323">
        <v>2512868</v>
      </c>
      <c r="F54" s="318">
        <v>0</v>
      </c>
      <c r="G54" s="318">
        <v>0</v>
      </c>
      <c r="H54" s="318">
        <v>0</v>
      </c>
      <c r="I54" s="318">
        <v>0</v>
      </c>
      <c r="J54" s="318">
        <v>0</v>
      </c>
      <c r="K54" s="318"/>
      <c r="L54" s="318"/>
      <c r="M54" s="318"/>
      <c r="N54" s="318"/>
      <c r="O54" s="318"/>
      <c r="P54" s="318"/>
      <c r="Q54" s="318"/>
      <c r="R54" s="318">
        <f>SUM(F54:Q54)</f>
        <v>0</v>
      </c>
      <c r="S54" s="318"/>
      <c r="T54" s="309"/>
    </row>
    <row r="55" spans="3:20" ht="15.75" x14ac:dyDescent="0.25">
      <c r="C55" s="315" t="s">
        <v>652</v>
      </c>
      <c r="D55" s="323">
        <v>759173</v>
      </c>
      <c r="E55" s="323">
        <v>919173</v>
      </c>
      <c r="F55" s="318">
        <v>0</v>
      </c>
      <c r="G55" s="318">
        <v>0</v>
      </c>
      <c r="H55" s="318">
        <v>0</v>
      </c>
      <c r="I55" s="318">
        <v>0</v>
      </c>
      <c r="J55" s="318">
        <v>0</v>
      </c>
      <c r="K55" s="318"/>
      <c r="L55" s="318"/>
      <c r="M55" s="318"/>
      <c r="N55" s="318"/>
      <c r="O55" s="318"/>
      <c r="P55" s="318"/>
      <c r="Q55" s="318"/>
      <c r="R55" s="318">
        <f>SUM(F55:Q55)</f>
        <v>0</v>
      </c>
      <c r="S55" s="318"/>
      <c r="T55" s="309"/>
    </row>
    <row r="56" spans="3:20" ht="31.5" x14ac:dyDescent="0.25">
      <c r="C56" s="315" t="s">
        <v>651</v>
      </c>
      <c r="D56" s="323">
        <v>14128539</v>
      </c>
      <c r="E56" s="323">
        <v>14128539</v>
      </c>
      <c r="F56" s="318">
        <v>0</v>
      </c>
      <c r="G56" s="318">
        <v>0</v>
      </c>
      <c r="H56" s="318">
        <v>0</v>
      </c>
      <c r="I56" s="318">
        <v>0</v>
      </c>
      <c r="J56" s="318">
        <v>0</v>
      </c>
      <c r="K56" s="318"/>
      <c r="L56" s="318"/>
      <c r="M56" s="318"/>
      <c r="N56" s="318"/>
      <c r="O56" s="318"/>
      <c r="P56" s="318"/>
      <c r="Q56" s="318"/>
      <c r="R56" s="318">
        <f>SUM(F56:Q56)</f>
        <v>0</v>
      </c>
      <c r="S56" s="318"/>
      <c r="T56" s="309"/>
    </row>
    <row r="57" spans="3:20" ht="17.25" customHeight="1" x14ac:dyDescent="0.25">
      <c r="C57" s="315" t="s">
        <v>650</v>
      </c>
      <c r="D57" s="323">
        <v>4279974</v>
      </c>
      <c r="E57" s="323">
        <v>9783974</v>
      </c>
      <c r="F57" s="318"/>
      <c r="G57" s="318">
        <v>0</v>
      </c>
      <c r="H57" s="318">
        <v>0</v>
      </c>
      <c r="I57" s="318">
        <v>0</v>
      </c>
      <c r="J57" s="318">
        <v>0</v>
      </c>
      <c r="K57" s="318"/>
      <c r="L57" s="318"/>
      <c r="M57" s="318"/>
      <c r="N57" s="318"/>
      <c r="O57" s="318"/>
      <c r="P57" s="318"/>
      <c r="Q57" s="318"/>
      <c r="R57" s="318">
        <f>SUM(F57:Q57)</f>
        <v>0</v>
      </c>
      <c r="S57" s="318"/>
      <c r="T57" s="309"/>
    </row>
    <row r="58" spans="3:20" ht="15.75" x14ac:dyDescent="0.25">
      <c r="C58" s="315" t="s">
        <v>649</v>
      </c>
      <c r="D58" s="323">
        <v>234415</v>
      </c>
      <c r="E58" s="323">
        <v>2734415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/>
      <c r="L58" s="318"/>
      <c r="M58" s="318"/>
      <c r="N58" s="318"/>
      <c r="O58" s="318"/>
      <c r="P58" s="318"/>
      <c r="Q58" s="318"/>
      <c r="R58" s="318">
        <f>SUM(F58:Q58)</f>
        <v>0</v>
      </c>
      <c r="S58" s="318"/>
      <c r="T58" s="309"/>
    </row>
    <row r="59" spans="3:20" ht="19.5" customHeight="1" x14ac:dyDescent="0.25">
      <c r="C59" s="315" t="s">
        <v>648</v>
      </c>
      <c r="D59" s="323">
        <v>64664</v>
      </c>
      <c r="E59" s="323">
        <v>64664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/>
      <c r="L59" s="318"/>
      <c r="M59" s="318"/>
      <c r="N59" s="318"/>
      <c r="O59" s="318"/>
      <c r="P59" s="318"/>
      <c r="Q59" s="318"/>
      <c r="R59" s="318">
        <f>SUM(F59:Q59)</f>
        <v>0</v>
      </c>
      <c r="S59" s="318"/>
      <c r="T59" s="309"/>
    </row>
    <row r="60" spans="3:20" ht="17.25" customHeight="1" x14ac:dyDescent="0.25">
      <c r="C60" s="315" t="s">
        <v>647</v>
      </c>
      <c r="D60" s="323">
        <v>21357943</v>
      </c>
      <c r="E60" s="323">
        <v>16857943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/>
      <c r="L60" s="318"/>
      <c r="M60" s="318"/>
      <c r="N60" s="318"/>
      <c r="O60" s="318"/>
      <c r="P60" s="318"/>
      <c r="Q60" s="318"/>
      <c r="R60" s="318">
        <f>SUM(F60:Q60)</f>
        <v>0</v>
      </c>
      <c r="S60" s="318"/>
      <c r="T60" s="309"/>
    </row>
    <row r="61" spans="3:20" ht="44.25" customHeight="1" x14ac:dyDescent="0.25">
      <c r="C61" s="315" t="s">
        <v>646</v>
      </c>
      <c r="D61" s="323">
        <v>384637</v>
      </c>
      <c r="E61" s="323">
        <v>384637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/>
      <c r="L61" s="318"/>
      <c r="M61" s="318"/>
      <c r="N61" s="318"/>
      <c r="O61" s="318"/>
      <c r="P61" s="318"/>
      <c r="Q61" s="318"/>
      <c r="R61" s="318">
        <f>SUM(F61:Q61)</f>
        <v>0</v>
      </c>
      <c r="S61" s="318"/>
      <c r="T61" s="309"/>
    </row>
    <row r="62" spans="3:20" ht="15.75" x14ac:dyDescent="0.25">
      <c r="C62" s="317" t="s">
        <v>645</v>
      </c>
      <c r="D62" s="324">
        <f>D63+D64+D65</f>
        <v>61773254</v>
      </c>
      <c r="E62" s="324">
        <f>E63+E64+E65</f>
        <v>143859976</v>
      </c>
      <c r="F62" s="324">
        <f>F63+F64+F65</f>
        <v>0</v>
      </c>
      <c r="G62" s="324">
        <f>G63+G64+G65</f>
        <v>0</v>
      </c>
      <c r="H62" s="324">
        <f>H63+H64+H65</f>
        <v>513169.72</v>
      </c>
      <c r="I62" s="324">
        <f>I63+I64+I65</f>
        <v>1038152.6</v>
      </c>
      <c r="J62" s="324">
        <f>J63+J64+J65</f>
        <v>1140349.73</v>
      </c>
      <c r="K62" s="320">
        <v>0</v>
      </c>
      <c r="L62" s="320">
        <v>0</v>
      </c>
      <c r="M62" s="320">
        <v>0</v>
      </c>
      <c r="N62" s="325">
        <f>SUM(N63)</f>
        <v>0</v>
      </c>
      <c r="O62" s="325">
        <f>SUM(O63)</f>
        <v>0</v>
      </c>
      <c r="P62" s="325">
        <f>SUM(P64)</f>
        <v>0</v>
      </c>
      <c r="Q62" s="325">
        <f>SUM(Q64)</f>
        <v>0</v>
      </c>
      <c r="R62" s="320">
        <f>SUM(F62:Q62)</f>
        <v>2691672.05</v>
      </c>
      <c r="S62" s="320"/>
      <c r="T62" s="309"/>
    </row>
    <row r="63" spans="3:20" ht="15.75" x14ac:dyDescent="0.25">
      <c r="C63" s="315" t="s">
        <v>644</v>
      </c>
      <c r="D63" s="323">
        <v>21848914</v>
      </c>
      <c r="E63" s="323">
        <v>21848914</v>
      </c>
      <c r="F63" s="318">
        <v>0</v>
      </c>
      <c r="G63" s="318">
        <v>0</v>
      </c>
      <c r="H63" s="318">
        <v>513169.72</v>
      </c>
      <c r="I63" s="318">
        <v>51178.64</v>
      </c>
      <c r="J63" s="318">
        <v>61281.45</v>
      </c>
      <c r="K63" s="318"/>
      <c r="L63" s="318"/>
      <c r="M63" s="318"/>
      <c r="N63" s="318"/>
      <c r="O63" s="318"/>
      <c r="P63"/>
      <c r="Q63" s="318"/>
      <c r="R63" s="318">
        <f>SUM(F63:Q63)</f>
        <v>625629.80999999994</v>
      </c>
      <c r="S63" s="318"/>
      <c r="T63" s="309"/>
    </row>
    <row r="64" spans="3:20" ht="15.75" x14ac:dyDescent="0.25">
      <c r="C64" s="315" t="s">
        <v>643</v>
      </c>
      <c r="D64" s="323">
        <v>39924340</v>
      </c>
      <c r="E64" s="323">
        <v>122011062</v>
      </c>
      <c r="F64" s="318"/>
      <c r="G64" s="318">
        <v>0</v>
      </c>
      <c r="H64" s="318">
        <v>0</v>
      </c>
      <c r="I64" s="318">
        <v>986973.96</v>
      </c>
      <c r="J64" s="318">
        <v>1079068.28</v>
      </c>
      <c r="K64" s="318"/>
      <c r="L64" s="318"/>
      <c r="M64" s="318"/>
      <c r="N64" s="318"/>
      <c r="O64" s="318"/>
      <c r="P64" s="318"/>
      <c r="Q64" s="318"/>
      <c r="R64" s="318">
        <f>SUM(F64:Q64)</f>
        <v>2066042.24</v>
      </c>
      <c r="S64" s="318"/>
      <c r="T64" s="309"/>
    </row>
    <row r="65" spans="3:20" ht="15.75" x14ac:dyDescent="0.25">
      <c r="C65" s="315" t="s">
        <v>642</v>
      </c>
      <c r="D65" s="323">
        <v>0</v>
      </c>
      <c r="E65" s="323">
        <v>0</v>
      </c>
      <c r="F65" s="318">
        <v>0</v>
      </c>
      <c r="G65" s="318">
        <v>0</v>
      </c>
      <c r="H65" s="318">
        <v>0</v>
      </c>
      <c r="I65" s="318"/>
      <c r="J65" s="318"/>
      <c r="K65" s="318">
        <v>0</v>
      </c>
      <c r="L65" s="318"/>
      <c r="M65" s="318"/>
      <c r="N65" s="318"/>
      <c r="O65" s="318"/>
      <c r="P65" s="318"/>
      <c r="Q65" s="318"/>
      <c r="R65" s="318">
        <f>SUM(F65:Q65)</f>
        <v>0</v>
      </c>
      <c r="S65" s="318"/>
      <c r="T65" s="309"/>
    </row>
    <row r="66" spans="3:20" ht="31.5" x14ac:dyDescent="0.25">
      <c r="C66" s="317" t="s">
        <v>641</v>
      </c>
      <c r="D66" s="324"/>
      <c r="E66" s="324"/>
      <c r="F66" s="320"/>
      <c r="G66" s="318">
        <v>0</v>
      </c>
      <c r="H66" s="320">
        <v>0</v>
      </c>
      <c r="I66" s="320">
        <v>0</v>
      </c>
      <c r="J66" s="320">
        <v>0</v>
      </c>
      <c r="K66" s="318">
        <v>0</v>
      </c>
      <c r="L66" s="320">
        <v>0</v>
      </c>
      <c r="M66" s="320">
        <v>0</v>
      </c>
      <c r="N66" s="320">
        <v>0</v>
      </c>
      <c r="O66" s="320">
        <v>0</v>
      </c>
      <c r="P66" s="320">
        <v>0</v>
      </c>
      <c r="Q66" s="320">
        <v>0</v>
      </c>
      <c r="R66" s="318">
        <f>SUM(F66:Q66)</f>
        <v>0</v>
      </c>
      <c r="S66" s="318"/>
      <c r="T66" s="309"/>
    </row>
    <row r="67" spans="3:20" ht="15.75" x14ac:dyDescent="0.25">
      <c r="C67" s="315" t="s">
        <v>640</v>
      </c>
      <c r="D67" s="323">
        <v>0</v>
      </c>
      <c r="E67" s="323">
        <v>0</v>
      </c>
      <c r="F67" s="318">
        <v>0</v>
      </c>
      <c r="G67" s="318">
        <v>0</v>
      </c>
      <c r="H67" s="318">
        <v>0</v>
      </c>
      <c r="I67" s="318">
        <v>0</v>
      </c>
      <c r="J67" s="318">
        <v>0</v>
      </c>
      <c r="K67" s="318">
        <v>0</v>
      </c>
      <c r="L67" s="318">
        <v>0</v>
      </c>
      <c r="M67" s="318">
        <v>0</v>
      </c>
      <c r="N67" s="318">
        <v>0</v>
      </c>
      <c r="O67" s="318">
        <v>0</v>
      </c>
      <c r="P67" s="318">
        <v>0</v>
      </c>
      <c r="Q67" s="318"/>
      <c r="R67" s="318">
        <f>SUM(F67:Q67)</f>
        <v>0</v>
      </c>
      <c r="S67" s="318"/>
      <c r="T67" s="309"/>
    </row>
    <row r="68" spans="3:20" ht="31.5" x14ac:dyDescent="0.25">
      <c r="C68" s="315" t="s">
        <v>639</v>
      </c>
      <c r="D68" s="323">
        <v>0</v>
      </c>
      <c r="E68" s="323">
        <v>0</v>
      </c>
      <c r="F68" s="318">
        <v>0</v>
      </c>
      <c r="G68" s="318">
        <v>0</v>
      </c>
      <c r="H68" s="318">
        <v>0</v>
      </c>
      <c r="I68" s="318">
        <v>0</v>
      </c>
      <c r="J68" s="318">
        <v>0</v>
      </c>
      <c r="K68" s="318">
        <v>0</v>
      </c>
      <c r="L68" s="318">
        <v>0</v>
      </c>
      <c r="M68" s="318">
        <v>0</v>
      </c>
      <c r="N68" s="318">
        <v>0</v>
      </c>
      <c r="O68" s="318">
        <v>0</v>
      </c>
      <c r="P68" s="318">
        <v>0</v>
      </c>
      <c r="Q68" s="318"/>
      <c r="R68" s="318">
        <f>SUM(F68:Q68)</f>
        <v>0</v>
      </c>
      <c r="S68" s="318"/>
      <c r="T68" s="309"/>
    </row>
    <row r="69" spans="3:20" ht="15.75" x14ac:dyDescent="0.25">
      <c r="C69" s="317" t="s">
        <v>638</v>
      </c>
      <c r="D69" s="324"/>
      <c r="E69" s="324"/>
      <c r="F69" s="320"/>
      <c r="G69" s="318">
        <v>0</v>
      </c>
      <c r="H69" s="320">
        <v>0</v>
      </c>
      <c r="I69" s="320">
        <v>0</v>
      </c>
      <c r="J69" s="320">
        <v>0</v>
      </c>
      <c r="K69" s="318">
        <v>0</v>
      </c>
      <c r="L69" s="320">
        <v>0</v>
      </c>
      <c r="M69" s="320">
        <v>0</v>
      </c>
      <c r="N69" s="320">
        <v>0</v>
      </c>
      <c r="O69" s="320">
        <v>0</v>
      </c>
      <c r="P69" s="320">
        <v>0</v>
      </c>
      <c r="Q69" s="320">
        <v>0</v>
      </c>
      <c r="R69" s="318">
        <f>SUM(F69:Q69)</f>
        <v>0</v>
      </c>
      <c r="S69" s="318"/>
      <c r="T69" s="309"/>
    </row>
    <row r="70" spans="3:20" ht="15.75" x14ac:dyDescent="0.25">
      <c r="C70" s="315" t="s">
        <v>637</v>
      </c>
      <c r="D70" s="323">
        <v>0</v>
      </c>
      <c r="E70" s="323">
        <v>0</v>
      </c>
      <c r="F70" s="318">
        <v>0</v>
      </c>
      <c r="G70" s="318">
        <v>0</v>
      </c>
      <c r="H70" s="318">
        <v>0</v>
      </c>
      <c r="I70" s="318">
        <v>0</v>
      </c>
      <c r="J70" s="318">
        <v>0</v>
      </c>
      <c r="K70" s="318">
        <v>0</v>
      </c>
      <c r="L70" s="318">
        <v>0</v>
      </c>
      <c r="M70" s="318">
        <v>0</v>
      </c>
      <c r="N70" s="318">
        <v>0</v>
      </c>
      <c r="O70" s="318">
        <v>0</v>
      </c>
      <c r="P70" s="318">
        <v>0</v>
      </c>
      <c r="Q70" s="318"/>
      <c r="R70" s="318">
        <f>SUM(F70:Q70)</f>
        <v>0</v>
      </c>
      <c r="S70" s="318"/>
      <c r="T70" s="309"/>
    </row>
    <row r="71" spans="3:20" ht="15.75" x14ac:dyDescent="0.25">
      <c r="C71" s="322" t="s">
        <v>636</v>
      </c>
      <c r="D71" s="321"/>
      <c r="E71" s="321"/>
      <c r="F71" s="320"/>
      <c r="G71" s="318">
        <v>0</v>
      </c>
      <c r="H71" s="320">
        <v>0</v>
      </c>
      <c r="I71" s="320"/>
      <c r="J71" s="320"/>
      <c r="K71" s="318">
        <v>0</v>
      </c>
      <c r="L71" s="320">
        <v>0</v>
      </c>
      <c r="M71" s="320"/>
      <c r="N71" s="320"/>
      <c r="O71" s="320"/>
      <c r="P71" s="320"/>
      <c r="Q71" s="320"/>
      <c r="R71" s="318">
        <f>SUM(F71:Q71)</f>
        <v>0</v>
      </c>
      <c r="S71" s="318"/>
      <c r="T71" s="309"/>
    </row>
    <row r="72" spans="3:20" ht="15.75" x14ac:dyDescent="0.25">
      <c r="C72" s="317" t="s">
        <v>635</v>
      </c>
      <c r="D72" s="321"/>
      <c r="E72" s="321"/>
      <c r="F72" s="320"/>
      <c r="G72" s="318"/>
      <c r="H72" s="320">
        <v>0</v>
      </c>
      <c r="I72" s="320"/>
      <c r="J72" s="318"/>
      <c r="K72" s="318"/>
      <c r="L72" s="320"/>
      <c r="M72" s="318"/>
      <c r="N72" s="320"/>
      <c r="O72" s="320"/>
      <c r="P72" s="318"/>
      <c r="Q72" s="320"/>
      <c r="R72" s="318"/>
      <c r="S72" s="318"/>
      <c r="T72" s="309"/>
    </row>
    <row r="73" spans="3:20" ht="15.75" x14ac:dyDescent="0.25">
      <c r="C73" s="315" t="s">
        <v>634</v>
      </c>
      <c r="D73" s="319">
        <v>0</v>
      </c>
      <c r="E73" s="319">
        <v>0</v>
      </c>
      <c r="F73" s="318">
        <v>0</v>
      </c>
      <c r="G73" s="318">
        <v>0</v>
      </c>
      <c r="H73" s="318">
        <v>0</v>
      </c>
      <c r="I73" s="318"/>
      <c r="J73" s="318"/>
      <c r="K73" s="318">
        <v>0</v>
      </c>
      <c r="L73" s="318"/>
      <c r="M73" s="318"/>
      <c r="N73" s="318"/>
      <c r="O73" s="318"/>
      <c r="P73" s="318"/>
      <c r="Q73" s="318"/>
      <c r="R73" s="318">
        <f>SUM(F73:Q73)</f>
        <v>0</v>
      </c>
      <c r="S73" s="318"/>
      <c r="T73" s="309"/>
    </row>
    <row r="74" spans="3:20" ht="23.25" customHeight="1" x14ac:dyDescent="0.25">
      <c r="C74" s="315" t="s">
        <v>633</v>
      </c>
      <c r="D74" s="319">
        <v>0</v>
      </c>
      <c r="E74" s="319">
        <v>0</v>
      </c>
      <c r="F74" s="318">
        <v>0</v>
      </c>
      <c r="G74" s="318">
        <v>0</v>
      </c>
      <c r="H74" s="318">
        <v>0</v>
      </c>
      <c r="I74" s="318"/>
      <c r="J74" s="318"/>
      <c r="K74" s="318">
        <v>0</v>
      </c>
      <c r="L74" s="318"/>
      <c r="M74" s="318"/>
      <c r="N74" s="318"/>
      <c r="O74" s="318"/>
      <c r="P74" s="318"/>
      <c r="Q74" s="318"/>
      <c r="R74" s="318">
        <f>SUM(F74:Q74)</f>
        <v>0</v>
      </c>
      <c r="S74" s="318"/>
      <c r="T74" s="309"/>
    </row>
    <row r="75" spans="3:20" ht="15.75" x14ac:dyDescent="0.25">
      <c r="C75" s="317" t="s">
        <v>632</v>
      </c>
      <c r="D75" s="321">
        <f>D76+D77</f>
        <v>4343762</v>
      </c>
      <c r="E75" s="321">
        <f>E76+E77</f>
        <v>17696062</v>
      </c>
      <c r="F75" s="321">
        <f>+F76+F77</f>
        <v>17696061.84</v>
      </c>
      <c r="G75" s="321">
        <f>G76+G77</f>
        <v>0</v>
      </c>
      <c r="H75" s="321">
        <v>0</v>
      </c>
      <c r="I75" s="321">
        <f>I76+I77</f>
        <v>0</v>
      </c>
      <c r="J75" s="321">
        <f>J76+J77</f>
        <v>0</v>
      </c>
      <c r="K75" s="320">
        <v>0</v>
      </c>
      <c r="L75" s="320">
        <v>0</v>
      </c>
      <c r="M75" s="320">
        <v>0</v>
      </c>
      <c r="N75" s="320">
        <v>0</v>
      </c>
      <c r="O75" s="320">
        <v>0</v>
      </c>
      <c r="P75" s="320">
        <v>0</v>
      </c>
      <c r="Q75" s="320">
        <v>0</v>
      </c>
      <c r="R75" s="320">
        <f>SUM(F75:Q75)</f>
        <v>17696061.84</v>
      </c>
      <c r="S75" s="320"/>
      <c r="T75" s="309"/>
    </row>
    <row r="76" spans="3:20" ht="15.75" x14ac:dyDescent="0.25">
      <c r="C76" s="315" t="s">
        <v>631</v>
      </c>
      <c r="D76" s="319">
        <v>4343762</v>
      </c>
      <c r="E76" s="319">
        <v>17696062</v>
      </c>
      <c r="F76" s="298">
        <v>17696061.84</v>
      </c>
      <c r="G76" s="298">
        <v>0</v>
      </c>
      <c r="H76" s="298">
        <v>0</v>
      </c>
      <c r="I76" s="298"/>
      <c r="K76" s="298"/>
      <c r="L76" s="298"/>
      <c r="M76" s="298"/>
      <c r="N76" s="298"/>
      <c r="O76" s="298"/>
      <c r="P76" s="298"/>
      <c r="Q76" s="298"/>
      <c r="R76" s="318">
        <f>SUM(F76:Q76)</f>
        <v>17696061.84</v>
      </c>
      <c r="S76" s="318"/>
      <c r="T76" s="309"/>
    </row>
    <row r="77" spans="3:20" ht="15.75" x14ac:dyDescent="0.25">
      <c r="C77" s="315" t="s">
        <v>630</v>
      </c>
      <c r="D77" s="314">
        <v>0</v>
      </c>
      <c r="E77" s="314">
        <v>0</v>
      </c>
      <c r="F77" s="298">
        <v>0</v>
      </c>
      <c r="G77" s="298">
        <v>0</v>
      </c>
      <c r="H77" s="298">
        <v>0</v>
      </c>
      <c r="I77" s="298"/>
      <c r="K77" s="298"/>
      <c r="L77" s="298"/>
      <c r="M77" s="298"/>
      <c r="N77" s="298"/>
      <c r="O77" s="298"/>
      <c r="P77" s="298"/>
      <c r="Q77" s="298"/>
      <c r="R77" s="298">
        <f>SUM(F77:Q77)</f>
        <v>0</v>
      </c>
      <c r="S77" s="318"/>
      <c r="T77" s="309"/>
    </row>
    <row r="78" spans="3:20" ht="15.75" x14ac:dyDescent="0.25">
      <c r="C78" s="317" t="s">
        <v>629</v>
      </c>
      <c r="D78" s="316">
        <f>D79</f>
        <v>0</v>
      </c>
      <c r="E78" s="316">
        <f>E79</f>
        <v>0</v>
      </c>
      <c r="F78" s="298">
        <v>0</v>
      </c>
      <c r="G78" s="298">
        <v>0</v>
      </c>
      <c r="H78" s="298">
        <v>0</v>
      </c>
      <c r="I78" s="298"/>
      <c r="K78" s="298"/>
      <c r="L78" s="298"/>
      <c r="M78" s="298"/>
      <c r="N78" s="298"/>
      <c r="O78" s="298"/>
      <c r="P78" s="298"/>
      <c r="Q78" s="298"/>
      <c r="R78" s="298">
        <f>SUM(F78:Q78)</f>
        <v>0</v>
      </c>
      <c r="S78" s="298"/>
      <c r="T78" s="309"/>
    </row>
    <row r="79" spans="3:20" ht="15.75" x14ac:dyDescent="0.25">
      <c r="C79" s="315" t="s">
        <v>628</v>
      </c>
      <c r="D79" s="314">
        <v>0</v>
      </c>
      <c r="E79" s="314">
        <v>0</v>
      </c>
      <c r="F79" s="313">
        <v>0</v>
      </c>
      <c r="G79" s="313">
        <v>0</v>
      </c>
      <c r="H79" s="313">
        <v>0</v>
      </c>
      <c r="I79" s="313"/>
      <c r="J79" s="313"/>
      <c r="K79" s="313">
        <v>0</v>
      </c>
      <c r="L79" s="313"/>
      <c r="M79" s="313"/>
      <c r="N79" s="313"/>
      <c r="O79" s="313"/>
      <c r="P79" s="313"/>
      <c r="Q79" s="313"/>
      <c r="R79" s="313">
        <v>0</v>
      </c>
      <c r="S79" s="313"/>
      <c r="T79" s="309"/>
    </row>
    <row r="80" spans="3:20" ht="16.5" thickBot="1" x14ac:dyDescent="0.3">
      <c r="C80" s="312" t="s">
        <v>627</v>
      </c>
      <c r="D80" s="311">
        <f>D10+D16+D26+D36+D52+D62+D75</f>
        <v>1948389052</v>
      </c>
      <c r="E80" s="311">
        <f>+E75+E62+E52+E36+E26+E16+E10</f>
        <v>1948389052</v>
      </c>
      <c r="F80" s="311">
        <f>F10+F16+F26+F36+F52+F62+F75</f>
        <v>117256379.43000001</v>
      </c>
      <c r="G80" s="311">
        <f>G10+G16+G26+G36+G52+G62+G75</f>
        <v>129367299.81999999</v>
      </c>
      <c r="H80" s="311">
        <f>H10+H16+H26+H36+H52+H62+H75</f>
        <v>100986115.14</v>
      </c>
      <c r="I80" s="311">
        <f>I10+I16+I26+I36+I52+I62+I75</f>
        <v>105454714.37</v>
      </c>
      <c r="J80" s="311">
        <f>J10+J16+J26+J36+J52+J62+J75</f>
        <v>182573664.62</v>
      </c>
      <c r="K80" s="311">
        <f>K10+K16+K26+K36+K52+K62+K75</f>
        <v>0</v>
      </c>
      <c r="L80" s="311">
        <f>L10+L16+L26+L36+L52+L62+L75</f>
        <v>0</v>
      </c>
      <c r="M80" s="311">
        <f>M10+M16+M26+M36+M52+M62+M75</f>
        <v>0</v>
      </c>
      <c r="N80" s="311">
        <f>+N75+N62+N52+N36+N26+N16+N10</f>
        <v>0</v>
      </c>
      <c r="O80" s="311">
        <f>+O75+O62+O52+O36+O26+O16+O10</f>
        <v>0</v>
      </c>
      <c r="P80" s="311">
        <f>+P75+P62+P52+P36+P26+P16+P10</f>
        <v>0</v>
      </c>
      <c r="Q80" s="311">
        <f>+Q75+Q62+Q52+Q36+Q26+Q16+Q10</f>
        <v>0</v>
      </c>
      <c r="R80" s="311">
        <f>+R75+R62+R52+R36+R26+R16+R10</f>
        <v>635638173.38</v>
      </c>
      <c r="S80" s="310"/>
      <c r="T80" s="309"/>
    </row>
    <row r="81" spans="3:19" ht="48.75" customHeight="1" thickBot="1" x14ac:dyDescent="0.4">
      <c r="C81" s="303" t="s">
        <v>626</v>
      </c>
      <c r="E81" s="304"/>
      <c r="F81" s="308"/>
      <c r="G81" s="308"/>
      <c r="H81" s="308"/>
      <c r="I81" s="308"/>
      <c r="J81" s="308"/>
      <c r="K81" s="308"/>
      <c r="L81" s="304"/>
      <c r="M81" s="304"/>
      <c r="P81"/>
      <c r="Q81"/>
      <c r="R81" s="307"/>
      <c r="S81" s="307"/>
    </row>
    <row r="82" spans="3:19" ht="66.75" customHeight="1" thickBot="1" x14ac:dyDescent="0.4">
      <c r="C82" s="306" t="s">
        <v>625</v>
      </c>
      <c r="D82" s="305"/>
      <c r="F82" s="304"/>
      <c r="G82" s="304"/>
      <c r="H82" s="304"/>
      <c r="I82" s="304"/>
      <c r="J82" s="304"/>
      <c r="K82" s="304"/>
      <c r="L82" s="304"/>
      <c r="M82" s="304"/>
      <c r="P82"/>
      <c r="Q82"/>
    </row>
    <row r="83" spans="3:19" ht="126.75" customHeight="1" thickBot="1" x14ac:dyDescent="0.4">
      <c r="C83" s="303" t="s">
        <v>624</v>
      </c>
      <c r="I83" s="298"/>
      <c r="K83" s="302"/>
      <c r="P83"/>
      <c r="Q83"/>
    </row>
    <row r="84" spans="3:19" ht="39" customHeight="1" x14ac:dyDescent="0.35">
      <c r="C84" s="301" t="s">
        <v>623</v>
      </c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/>
    </row>
    <row r="85" spans="3:19" x14ac:dyDescent="0.35"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</vt:lpstr>
      <vt:lpstr>Presup. Aprobado-Ejec OAI (2)</vt:lpstr>
      <vt:lpstr>'INGRESOS Y EGRESOS'!Área_de_impresión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2025-04-09T15:25:52Z</cp:lastPrinted>
  <dcterms:created xsi:type="dcterms:W3CDTF">2023-05-08T22:14:21Z</dcterms:created>
  <dcterms:modified xsi:type="dcterms:W3CDTF">2026-06-22T13:36:22Z</dcterms:modified>
</cp:coreProperties>
</file>