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nuel Guzmán\Desktop\OAI\Planificacion y Desarrollo\Estadisticas trimestrales\"/>
    </mc:Choice>
  </mc:AlternateContent>
  <xr:revisionPtr revIDLastSave="0" documentId="8_{BFF37FC2-8A56-4C79-80E2-8A8F615D7E75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EMBARCACIONES " sheetId="1" r:id="rId1"/>
    <sheet name="Representacion porcentual " sheetId="8" r:id="rId2"/>
    <sheet name="COMPARATIVO EMB." sheetId="5" r:id="rId3"/>
    <sheet name="CARGAS T.M. preliminar. " sheetId="19" r:id="rId4"/>
    <sheet name="CONTENEDORES TEUS" sheetId="20" r:id="rId5"/>
    <sheet name="PASAJEROS" sheetId="22" r:id="rId6"/>
    <sheet name="Contenedores. por unidad Ref." sheetId="28" r:id="rId7"/>
  </sheets>
  <definedNames>
    <definedName name="_xlnm._FilterDatabase" localSheetId="6" hidden="1">'Contenedores. por unidad Ref.'!$A$30:$U$47</definedName>
    <definedName name="_xlnm._FilterDatabase" localSheetId="0" hidden="1">'EMBARCACIONES '!$B$8:$N$33</definedName>
    <definedName name="_xlnm.Print_Area" localSheetId="3">'CARGAS T.M. preliminar. '!$A$1:$U$130</definedName>
    <definedName name="_xlnm.Print_Area" localSheetId="2">'COMPARATIVO EMB.'!$A$1:$N$55</definedName>
    <definedName name="_xlnm.Print_Area" localSheetId="4">'CONTENEDORES TEUS'!$A$1:$H$110</definedName>
    <definedName name="_xlnm.Print_Area" localSheetId="6">'Contenedores. por unidad Ref.'!$A$1:$U$88</definedName>
    <definedName name="_xlnm.Print_Area" localSheetId="0">'EMBARCACIONES '!$A$2:$N$68</definedName>
    <definedName name="_xlnm.Print_Area" localSheetId="5">PASAJEROS!$A$1:$K$112</definedName>
    <definedName name="_xlnm.Print_Area" localSheetId="1">'Representacion porcentual '!$A$1:$N$57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2" l="1"/>
  <c r="G45" i="22" l="1"/>
  <c r="C24" i="19"/>
  <c r="D24" i="19"/>
  <c r="E24" i="19"/>
  <c r="F24" i="19"/>
  <c r="G24" i="19"/>
  <c r="H24" i="19"/>
  <c r="I24" i="19"/>
  <c r="J24" i="19"/>
  <c r="K24" i="19"/>
  <c r="L24" i="19"/>
  <c r="M24" i="19"/>
  <c r="N24" i="19"/>
  <c r="O24" i="19"/>
  <c r="P24" i="19"/>
  <c r="Q24" i="19"/>
  <c r="R24" i="19"/>
  <c r="S24" i="19"/>
  <c r="T24" i="19"/>
  <c r="B76" i="19"/>
  <c r="D25" i="28"/>
  <c r="E25" i="28"/>
  <c r="F25" i="28"/>
  <c r="G25" i="28"/>
  <c r="H25" i="28"/>
  <c r="I25" i="28"/>
  <c r="J25" i="28"/>
  <c r="K25" i="28"/>
  <c r="L25" i="28"/>
  <c r="M25" i="28"/>
  <c r="N25" i="28"/>
  <c r="O25" i="28"/>
  <c r="P25" i="28"/>
  <c r="Q25" i="28"/>
  <c r="R25" i="28"/>
  <c r="S25" i="28"/>
  <c r="T25" i="28"/>
  <c r="U25" i="28"/>
  <c r="D46" i="28"/>
  <c r="E46" i="28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D57" i="28"/>
  <c r="E57" i="28"/>
  <c r="F57" i="28"/>
  <c r="G57" i="28"/>
  <c r="H57" i="28"/>
  <c r="I57" i="28"/>
  <c r="J57" i="28"/>
  <c r="K57" i="28"/>
  <c r="L57" i="28"/>
  <c r="M57" i="28"/>
  <c r="N57" i="28"/>
  <c r="O57" i="28"/>
  <c r="P57" i="28"/>
  <c r="Q57" i="28"/>
  <c r="R57" i="28"/>
  <c r="S57" i="28"/>
  <c r="T57" i="28"/>
  <c r="U57" i="28"/>
  <c r="D69" i="28"/>
  <c r="E69" i="28"/>
  <c r="F69" i="28"/>
  <c r="G69" i="28"/>
  <c r="H69" i="28"/>
  <c r="I69" i="28"/>
  <c r="J69" i="28"/>
  <c r="K69" i="28"/>
  <c r="L69" i="28"/>
  <c r="M69" i="28"/>
  <c r="N69" i="28"/>
  <c r="O69" i="28"/>
  <c r="P69" i="28"/>
  <c r="Q69" i="28"/>
  <c r="R69" i="28"/>
  <c r="S69" i="28"/>
  <c r="T69" i="28"/>
  <c r="U69" i="28"/>
  <c r="D60" i="20"/>
  <c r="D57" i="20"/>
  <c r="D52" i="20"/>
  <c r="D47" i="20"/>
  <c r="C60" i="20"/>
  <c r="C57" i="20"/>
  <c r="C52" i="20"/>
  <c r="C47" i="20"/>
  <c r="C61" i="20" l="1"/>
  <c r="D61" i="20"/>
  <c r="C63" i="20"/>
  <c r="D63" i="20"/>
  <c r="E59" i="20" l="1"/>
  <c r="E58" i="20"/>
  <c r="E56" i="20"/>
  <c r="E55" i="20"/>
  <c r="E51" i="20"/>
  <c r="E50" i="20"/>
  <c r="E45" i="20"/>
  <c r="E19" i="22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7" i="8"/>
  <c r="E52" i="20" l="1"/>
  <c r="E57" i="20"/>
  <c r="E60" i="20"/>
  <c r="E61" i="20" s="1"/>
  <c r="D70" i="19"/>
  <c r="E70" i="19" s="1"/>
  <c r="G15" i="20"/>
  <c r="U23" i="19"/>
  <c r="U22" i="19"/>
  <c r="U24" i="19" s="1"/>
  <c r="U16" i="19"/>
  <c r="U17" i="19"/>
  <c r="U18" i="19"/>
  <c r="U15" i="19"/>
  <c r="U9" i="19"/>
  <c r="U10" i="19"/>
  <c r="U11" i="19"/>
  <c r="U8" i="19"/>
  <c r="E86" i="20"/>
  <c r="E87" i="20"/>
  <c r="E85" i="20"/>
  <c r="H14" i="20" l="1"/>
  <c r="H13" i="20"/>
  <c r="E12" i="22"/>
  <c r="E13" i="22"/>
  <c r="E14" i="22"/>
  <c r="E16" i="22"/>
  <c r="E17" i="22"/>
  <c r="E18" i="22"/>
  <c r="E20" i="22"/>
  <c r="C21" i="22"/>
  <c r="D21" i="22"/>
  <c r="F21" i="22"/>
  <c r="G21" i="22"/>
  <c r="C34" i="22"/>
  <c r="B53" i="22"/>
  <c r="H45" i="22"/>
  <c r="G46" i="22"/>
  <c r="H46" i="22" s="1"/>
  <c r="G47" i="22"/>
  <c r="H47" i="22" s="1"/>
  <c r="G48" i="22"/>
  <c r="G49" i="22"/>
  <c r="G50" i="22"/>
  <c r="H50" i="22" s="1"/>
  <c r="G51" i="22"/>
  <c r="G52" i="22"/>
  <c r="G53" i="22"/>
  <c r="E54" i="22"/>
  <c r="F54" i="22"/>
  <c r="K63" i="22"/>
  <c r="K64" i="22"/>
  <c r="K65" i="22"/>
  <c r="B66" i="22"/>
  <c r="C66" i="22"/>
  <c r="D66" i="22"/>
  <c r="E66" i="22"/>
  <c r="F66" i="22"/>
  <c r="G66" i="22"/>
  <c r="H66" i="22"/>
  <c r="I66" i="22"/>
  <c r="J66" i="22"/>
  <c r="E76" i="22"/>
  <c r="F76" i="22" s="1"/>
  <c r="E77" i="22"/>
  <c r="F77" i="22" s="1"/>
  <c r="E78" i="22"/>
  <c r="F78" i="22" s="1"/>
  <c r="E79" i="22"/>
  <c r="E80" i="22"/>
  <c r="E81" i="22"/>
  <c r="E82" i="22"/>
  <c r="E83" i="22"/>
  <c r="E84" i="22"/>
  <c r="C85" i="22"/>
  <c r="D85" i="22"/>
  <c r="C19" i="19"/>
  <c r="D19" i="19"/>
  <c r="E19" i="19"/>
  <c r="F19" i="19"/>
  <c r="G19" i="19"/>
  <c r="H19" i="19"/>
  <c r="I19" i="19"/>
  <c r="J19" i="19"/>
  <c r="K19" i="19"/>
  <c r="K20" i="19" s="1"/>
  <c r="L19" i="19"/>
  <c r="M19" i="19"/>
  <c r="N19" i="19"/>
  <c r="O19" i="19"/>
  <c r="P19" i="19"/>
  <c r="Q19" i="19"/>
  <c r="R19" i="19"/>
  <c r="S19" i="19"/>
  <c r="T19" i="19"/>
  <c r="B19" i="19"/>
  <c r="B12" i="19"/>
  <c r="J12" i="19"/>
  <c r="D61" i="19"/>
  <c r="D62" i="19"/>
  <c r="D63" i="19"/>
  <c r="D64" i="19"/>
  <c r="D65" i="19"/>
  <c r="D66" i="19"/>
  <c r="D67" i="19"/>
  <c r="D68" i="19"/>
  <c r="D69" i="19"/>
  <c r="D71" i="19"/>
  <c r="D72" i="19"/>
  <c r="D73" i="19"/>
  <c r="D74" i="19"/>
  <c r="D75" i="19"/>
  <c r="J26" i="19" l="1"/>
  <c r="K66" i="22"/>
  <c r="G54" i="22"/>
  <c r="H54" i="22" s="1"/>
  <c r="E85" i="22"/>
  <c r="F85" i="22" s="1"/>
  <c r="E21" i="22"/>
  <c r="F24" i="20"/>
  <c r="H7" i="20"/>
  <c r="H8" i="20"/>
  <c r="C9" i="20"/>
  <c r="D9" i="20"/>
  <c r="E9" i="20"/>
  <c r="F9" i="20"/>
  <c r="G9" i="20"/>
  <c r="C15" i="20"/>
  <c r="D15" i="20"/>
  <c r="E15" i="20"/>
  <c r="F15" i="20"/>
  <c r="H19" i="20"/>
  <c r="H20" i="20"/>
  <c r="C21" i="20"/>
  <c r="D21" i="20"/>
  <c r="D24" i="20" s="1"/>
  <c r="D25" i="20" s="1"/>
  <c r="E21" i="20"/>
  <c r="E24" i="20" s="1"/>
  <c r="E25" i="20" s="1"/>
  <c r="F21" i="20"/>
  <c r="G21" i="20"/>
  <c r="H23" i="20"/>
  <c r="C24" i="20"/>
  <c r="G24" i="20"/>
  <c r="H35" i="20"/>
  <c r="H36" i="20"/>
  <c r="H37" i="20"/>
  <c r="C38" i="20"/>
  <c r="D38" i="20"/>
  <c r="E38" i="20"/>
  <c r="F38" i="20"/>
  <c r="G38" i="20"/>
  <c r="E46" i="20"/>
  <c r="F50" i="20"/>
  <c r="F51" i="20"/>
  <c r="F55" i="20"/>
  <c r="F56" i="20"/>
  <c r="F58" i="20"/>
  <c r="F59" i="20"/>
  <c r="F85" i="20"/>
  <c r="F86" i="20"/>
  <c r="F87" i="20"/>
  <c r="C88" i="20"/>
  <c r="D88" i="20"/>
  <c r="C12" i="19"/>
  <c r="C26" i="19" s="1"/>
  <c r="D12" i="19"/>
  <c r="D26" i="19" s="1"/>
  <c r="E12" i="19"/>
  <c r="E26" i="19" s="1"/>
  <c r="F12" i="19"/>
  <c r="G12" i="19"/>
  <c r="H12" i="19"/>
  <c r="I12" i="19"/>
  <c r="K12" i="19"/>
  <c r="L12" i="19"/>
  <c r="M12" i="19"/>
  <c r="N12" i="19"/>
  <c r="O12" i="19"/>
  <c r="P12" i="19"/>
  <c r="P26" i="19" s="1"/>
  <c r="Q12" i="19"/>
  <c r="R12" i="19"/>
  <c r="R26" i="19" s="1"/>
  <c r="S12" i="19"/>
  <c r="T12" i="19"/>
  <c r="B24" i="19"/>
  <c r="B26" i="19" s="1"/>
  <c r="D34" i="19"/>
  <c r="D35" i="19"/>
  <c r="E35" i="19" s="1"/>
  <c r="D36" i="19"/>
  <c r="E36" i="19" s="1"/>
  <c r="D37" i="19"/>
  <c r="E37" i="19" s="1"/>
  <c r="B38" i="19"/>
  <c r="C38" i="19"/>
  <c r="D41" i="19"/>
  <c r="D42" i="19"/>
  <c r="E42" i="19" s="1"/>
  <c r="D43" i="19"/>
  <c r="E43" i="19" s="1"/>
  <c r="D44" i="19"/>
  <c r="E44" i="19" s="1"/>
  <c r="B45" i="19"/>
  <c r="C45" i="19"/>
  <c r="D48" i="19"/>
  <c r="D49" i="19"/>
  <c r="E49" i="19" s="1"/>
  <c r="B50" i="19"/>
  <c r="C50" i="19"/>
  <c r="E61" i="19"/>
  <c r="E62" i="19"/>
  <c r="E63" i="19"/>
  <c r="E64" i="19"/>
  <c r="E65" i="19"/>
  <c r="E66" i="19"/>
  <c r="E67" i="19"/>
  <c r="E68" i="19"/>
  <c r="E69" i="19"/>
  <c r="E71" i="19"/>
  <c r="E72" i="19"/>
  <c r="E73" i="19"/>
  <c r="E75" i="19"/>
  <c r="C76" i="19"/>
  <c r="D90" i="19"/>
  <c r="E90" i="19" s="1"/>
  <c r="D91" i="19"/>
  <c r="E91" i="19" s="1"/>
  <c r="D92" i="19"/>
  <c r="E92" i="19" s="1"/>
  <c r="B93" i="19"/>
  <c r="C93" i="19"/>
  <c r="D27" i="20" l="1"/>
  <c r="T26" i="19"/>
  <c r="O26" i="19"/>
  <c r="N26" i="19"/>
  <c r="L26" i="19"/>
  <c r="I26" i="19"/>
  <c r="S26" i="19"/>
  <c r="F26" i="19"/>
  <c r="Q26" i="19"/>
  <c r="H26" i="19"/>
  <c r="G26" i="19"/>
  <c r="M26" i="19"/>
  <c r="K26" i="19"/>
  <c r="D93" i="19"/>
  <c r="E93" i="19" s="1"/>
  <c r="F46" i="20"/>
  <c r="E47" i="20"/>
  <c r="F45" i="20"/>
  <c r="H21" i="20"/>
  <c r="E27" i="20"/>
  <c r="D76" i="19"/>
  <c r="E76" i="19" s="1"/>
  <c r="D38" i="19"/>
  <c r="E38" i="19" s="1"/>
  <c r="E88" i="20"/>
  <c r="F88" i="20" s="1"/>
  <c r="F52" i="20"/>
  <c r="C25" i="20"/>
  <c r="C27" i="20" s="1"/>
  <c r="B52" i="19"/>
  <c r="C52" i="19"/>
  <c r="D45" i="19"/>
  <c r="E45" i="19" s="1"/>
  <c r="D50" i="19"/>
  <c r="E50" i="19" s="1"/>
  <c r="U19" i="19"/>
  <c r="U12" i="19"/>
  <c r="F60" i="20"/>
  <c r="F57" i="20"/>
  <c r="H38" i="20"/>
  <c r="H22" i="20"/>
  <c r="G25" i="20"/>
  <c r="G27" i="20" s="1"/>
  <c r="F25" i="20"/>
  <c r="F27" i="20" s="1"/>
  <c r="H24" i="20"/>
  <c r="H9" i="20"/>
  <c r="H15" i="20"/>
  <c r="E48" i="19"/>
  <c r="E41" i="19"/>
  <c r="E34" i="19"/>
  <c r="U26" i="19" l="1"/>
  <c r="H25" i="20"/>
  <c r="H27" i="20" s="1"/>
  <c r="D52" i="19"/>
  <c r="E52" i="19" s="1"/>
  <c r="F61" i="20" l="1"/>
  <c r="E63" i="20"/>
  <c r="F63" i="20" s="1"/>
  <c r="N9" i="1"/>
  <c r="E48" i="5" l="1"/>
  <c r="F48" i="5" s="1"/>
  <c r="N27" i="1" l="1"/>
  <c r="C67" i="1"/>
  <c r="E31" i="5" l="1"/>
  <c r="F31" i="5" s="1"/>
  <c r="E32" i="5"/>
  <c r="F32" i="5" s="1"/>
  <c r="E33" i="5"/>
  <c r="F33" i="5" s="1"/>
  <c r="E34" i="5"/>
  <c r="F34" i="5" s="1"/>
  <c r="E35" i="5"/>
  <c r="F35" i="5" s="1"/>
  <c r="E36" i="5"/>
  <c r="E37" i="5"/>
  <c r="F37" i="5" s="1"/>
  <c r="E38" i="5"/>
  <c r="F38" i="5" s="1"/>
  <c r="E39" i="5"/>
  <c r="F39" i="5" s="1"/>
  <c r="E40" i="5"/>
  <c r="F40" i="5" s="1"/>
  <c r="E41" i="5"/>
  <c r="F41" i="5" s="1"/>
  <c r="E42" i="5"/>
  <c r="F42" i="5" s="1"/>
  <c r="E43" i="5"/>
  <c r="E44" i="5"/>
  <c r="F44" i="5" s="1"/>
  <c r="E45" i="5"/>
  <c r="F45" i="5" s="1"/>
  <c r="E46" i="5"/>
  <c r="F46" i="5" s="1"/>
  <c r="E47" i="5"/>
  <c r="F47" i="5" s="1"/>
  <c r="E49" i="5"/>
  <c r="E50" i="5"/>
  <c r="F50" i="5" s="1"/>
  <c r="E51" i="5"/>
  <c r="F51" i="5" s="1"/>
  <c r="E52" i="5"/>
  <c r="F52" i="5" s="1"/>
  <c r="E30" i="5"/>
  <c r="F30" i="5" s="1"/>
  <c r="C53" i="5"/>
  <c r="D53" i="5"/>
  <c r="N12" i="5"/>
  <c r="E53" i="5" l="1"/>
  <c r="F53" i="5" s="1"/>
  <c r="N13" i="5" l="1"/>
  <c r="C30" i="8" l="1"/>
  <c r="D32" i="1"/>
  <c r="N21" i="1"/>
  <c r="N10" i="1"/>
  <c r="N11" i="1"/>
  <c r="N12" i="1"/>
  <c r="N13" i="1"/>
  <c r="N14" i="1"/>
  <c r="N15" i="1"/>
  <c r="N16" i="1"/>
  <c r="N17" i="1"/>
  <c r="N18" i="1"/>
  <c r="N19" i="1"/>
  <c r="N20" i="1"/>
  <c r="N22" i="1"/>
  <c r="N23" i="1"/>
  <c r="N24" i="1"/>
  <c r="N25" i="1"/>
  <c r="N26" i="1"/>
  <c r="N28" i="1"/>
  <c r="N29" i="1"/>
  <c r="N30" i="1"/>
  <c r="N31" i="1"/>
  <c r="J8" i="5" l="1"/>
  <c r="K8" i="5" s="1"/>
  <c r="E32" i="1" l="1"/>
  <c r="F32" i="1"/>
  <c r="G32" i="1"/>
  <c r="H32" i="1"/>
  <c r="I32" i="1"/>
  <c r="J32" i="1"/>
  <c r="K32" i="1"/>
  <c r="L32" i="1"/>
  <c r="M32" i="1"/>
  <c r="C32" i="1"/>
  <c r="D30" i="8"/>
  <c r="E30" i="8"/>
  <c r="F30" i="8"/>
  <c r="G30" i="8"/>
  <c r="H30" i="8"/>
  <c r="I30" i="8"/>
  <c r="J30" i="8"/>
  <c r="K30" i="8"/>
  <c r="L30" i="8"/>
  <c r="B30" i="8"/>
  <c r="N32" i="1" l="1"/>
  <c r="M30" i="8" l="1"/>
  <c r="N7" i="8" l="1"/>
  <c r="N25" i="8"/>
  <c r="N13" i="8"/>
  <c r="N26" i="8"/>
  <c r="N14" i="8"/>
  <c r="N28" i="8"/>
  <c r="N16" i="8"/>
  <c r="N29" i="8"/>
  <c r="N17" i="8"/>
  <c r="N30" i="8"/>
  <c r="N19" i="8"/>
  <c r="N8" i="8"/>
  <c r="N9" i="8"/>
  <c r="N21" i="8"/>
  <c r="N22" i="8"/>
  <c r="N23" i="8"/>
  <c r="N24" i="8"/>
  <c r="N15" i="8"/>
  <c r="N18" i="8"/>
  <c r="N20" i="8"/>
  <c r="N10" i="8"/>
  <c r="N11" i="8"/>
  <c r="N12" i="8"/>
  <c r="N27" i="8"/>
</calcChain>
</file>

<file path=xl/sharedStrings.xml><?xml version="1.0" encoding="utf-8"?>
<sst xmlns="http://schemas.openxmlformats.org/spreadsheetml/2006/main" count="716" uniqueCount="269">
  <si>
    <t>PUERTOS Y TERMINALES</t>
  </si>
  <si>
    <t>ARROYO BARRIL</t>
  </si>
  <si>
    <t>AZUA</t>
  </si>
  <si>
    <t>BARAHONA</t>
  </si>
  <si>
    <t>BOCA CHICA</t>
  </si>
  <si>
    <t>CAP CANA</t>
  </si>
  <si>
    <t>CAUCEDO</t>
  </si>
  <si>
    <t>LA CANA</t>
  </si>
  <si>
    <t>LA ROMANA</t>
  </si>
  <si>
    <t>MANZANILLO</t>
  </si>
  <si>
    <t>PEDERNALES</t>
  </si>
  <si>
    <t>PLAZA MARINA</t>
  </si>
  <si>
    <t>PUERTO PLATA</t>
  </si>
  <si>
    <t>PUNTA CATALINA</t>
  </si>
  <si>
    <t>SANTA BÁRBARA</t>
  </si>
  <si>
    <t>SANTO DOMINGO</t>
  </si>
  <si>
    <t xml:space="preserve">TOTAL </t>
  </si>
  <si>
    <t>TOTAL</t>
  </si>
  <si>
    <t>GRANELEROS</t>
  </si>
  <si>
    <t>TANQUEROS</t>
  </si>
  <si>
    <t>CRUCEROS</t>
  </si>
  <si>
    <t>PESQUEROS</t>
  </si>
  <si>
    <t>REMOLCADORES</t>
  </si>
  <si>
    <t>BARCAZAS</t>
  </si>
  <si>
    <t>YATES</t>
  </si>
  <si>
    <t>DRAGAS / OTROS</t>
  </si>
  <si>
    <t>FERRIE</t>
  </si>
  <si>
    <t>AUTORIDAD PORTUARIA DOMINICANA</t>
  </si>
  <si>
    <t xml:space="preserve">Resumen </t>
  </si>
  <si>
    <t>Variación</t>
  </si>
  <si>
    <t>Embarcaciones</t>
  </si>
  <si>
    <t>ISLAS CATALINA</t>
  </si>
  <si>
    <t>SAN PEDRO DE MACORÍS</t>
  </si>
  <si>
    <t>AMBER COVE</t>
  </si>
  <si>
    <t>TEUs DE IMPORTACIÓN</t>
  </si>
  <si>
    <t>CARGADOS</t>
  </si>
  <si>
    <t>VACIOS</t>
  </si>
  <si>
    <t>TEUs DE EXPORTACIÓN</t>
  </si>
  <si>
    <t>TEUs EN TRÁNSITO</t>
  </si>
  <si>
    <t>ENTRADA</t>
  </si>
  <si>
    <t>SALIDA</t>
  </si>
  <si>
    <t>EXPORTACIÓN</t>
  </si>
  <si>
    <t>TRÁNSITO</t>
  </si>
  <si>
    <t>IMPORTACIÓN</t>
  </si>
  <si>
    <t xml:space="preserve"> CARGA GRANEL SÓLIDA</t>
  </si>
  <si>
    <t>CARGA GRANEL LÍQUIDA</t>
  </si>
  <si>
    <t>TOTAL IMPORTACIÓN</t>
  </si>
  <si>
    <t xml:space="preserve"> SALIDA</t>
  </si>
  <si>
    <t>CONCEPTO</t>
  </si>
  <si>
    <t xml:space="preserve">IMPORTACIÓN </t>
  </si>
  <si>
    <t xml:space="preserve">EXPORTACIÓN </t>
  </si>
  <si>
    <t xml:space="preserve"> </t>
  </si>
  <si>
    <t>AUTORIDAD PORTURIA DOMINICANA</t>
  </si>
  <si>
    <t xml:space="preserve">PORCENTUAL </t>
  </si>
  <si>
    <t xml:space="preserve">TOTAL TÁNSITO </t>
  </si>
  <si>
    <t>TOTAL EXPORTACÓN</t>
  </si>
  <si>
    <t>VARIACIÓN ABSOLUTA</t>
  </si>
  <si>
    <t>V. ABSOLUTA</t>
  </si>
  <si>
    <t>V. PORCENTUAL</t>
  </si>
  <si>
    <t xml:space="preserve">MOVIMIENTO  DE EMBARCACIONES CLASIFICADAS POR PUERTOS Y TIPOS. </t>
  </si>
  <si>
    <t>*Cifras sujetas a rectificación.</t>
  </si>
  <si>
    <t>MOVIMIENTO DE CONTENEDORES POR PUERTOS  CARGADOS, VACÍOS  Y  EN CALIDAD DE TRÁNSITO</t>
  </si>
  <si>
    <t>Valor porcentual</t>
  </si>
  <si>
    <t>Valor absoluto</t>
  </si>
  <si>
    <t>VARIACIÓN PORCENTUAL</t>
  </si>
  <si>
    <t xml:space="preserve"> CARGA CONTENERIZADA</t>
  </si>
  <si>
    <t xml:space="preserve"> CARGA GENERAL  SUELTA</t>
  </si>
  <si>
    <t xml:space="preserve"> CARGA GENERAL SUELTA</t>
  </si>
  <si>
    <t>Cantidad de Embarcaciones</t>
  </si>
  <si>
    <t>Concepto</t>
  </si>
  <si>
    <t>*Valores expresado en (TEU)</t>
  </si>
  <si>
    <t>RÍO HAINA</t>
  </si>
  <si>
    <t>PUERTOS</t>
  </si>
  <si>
    <t>PORCENTAJE</t>
  </si>
  <si>
    <t>DIFERENCIAS</t>
  </si>
  <si>
    <t>CARGAS</t>
  </si>
  <si>
    <t>Puertos</t>
  </si>
  <si>
    <t>BAHÍA DE CALDERAS</t>
  </si>
  <si>
    <t>TAÍNO BAY</t>
  </si>
  <si>
    <t xml:space="preserve">LUPERÓN </t>
  </si>
  <si>
    <t>PESQUERO</t>
  </si>
  <si>
    <t>ESTADÍSTICA. DIRECCIÓN DE PLANIFICACIÓN Y DESARROLLO</t>
  </si>
  <si>
    <t xml:space="preserve"> ESTADÍSTICA. DIRECCIÓN DE PLANIFICACIÓN Y DESARROLLO</t>
  </si>
  <si>
    <t>REM.</t>
  </si>
  <si>
    <t>Absoluta</t>
  </si>
  <si>
    <t>Porcentual</t>
  </si>
  <si>
    <t>CONTENEDORES (TEUS)</t>
  </si>
  <si>
    <t xml:space="preserve"> ESTADÍSTICA. DIRECCIÓN DE PLANIFICACIÓN Y DESAROLLO</t>
  </si>
  <si>
    <t>CARGA LÍQUIDA</t>
  </si>
  <si>
    <t xml:space="preserve"> CARGA SÓLIDA</t>
  </si>
  <si>
    <t>COMPARATIVO DEL  MOVIMIENTO DE CARGAS POR PUERTOS</t>
  </si>
  <si>
    <t>TEUs EN TRÁNSITO SALIDA</t>
  </si>
  <si>
    <t>TEUs EN TRÁNSITO ENTRADA</t>
  </si>
  <si>
    <t>HAINA ORIENTAL</t>
  </si>
  <si>
    <t>DIFERENCIA</t>
  </si>
  <si>
    <t>TEUS DE IMPORTACIÓN</t>
  </si>
  <si>
    <t>TEUS DE EXPORTACIÓN</t>
  </si>
  <si>
    <t>TEUS EN TRÁNSITO</t>
  </si>
  <si>
    <t>TOTAL (EN TEUS)</t>
  </si>
  <si>
    <t>TOTAL EN TEUS</t>
  </si>
  <si>
    <t>MOVIMIENTO DE CARGAS CLASIFICADAS POR TIPOS Y PUERTOS  (EN T.M.)</t>
  </si>
  <si>
    <t>TOTAL GENERAL (EN T.M.)</t>
  </si>
  <si>
    <t>VACÍOS</t>
  </si>
  <si>
    <t xml:space="preserve">CARGAS  GENERAL </t>
  </si>
  <si>
    <t>PORTACONTENEDORES</t>
  </si>
  <si>
    <t>CARGAS GENERAL</t>
  </si>
  <si>
    <t>OTROS</t>
  </si>
  <si>
    <t>AÑO</t>
  </si>
  <si>
    <t xml:space="preserve">PUERTO </t>
  </si>
  <si>
    <t>HAINA OCCIDENTAL</t>
  </si>
  <si>
    <t>PORTACONTENEDOR</t>
  </si>
  <si>
    <t>TOTAL GENERAL</t>
  </si>
  <si>
    <t>*Valores Expresados en Toneladas Métricas (T.M.)</t>
  </si>
  <si>
    <t xml:space="preserve">TOTAL TRÁNSITO </t>
  </si>
  <si>
    <t>LUPERÓN</t>
  </si>
  <si>
    <t>CALDERA BANI</t>
  </si>
  <si>
    <t>TOTAL EXPORTACIÓN</t>
  </si>
  <si>
    <t>TOTAL DE EXPORTACIÓN</t>
  </si>
  <si>
    <t>TOTAL DE IMPORTACIÓN</t>
  </si>
  <si>
    <t>TOTAL DE TEUS EN TRÁNSITO</t>
  </si>
  <si>
    <t>RIO HAINA</t>
  </si>
  <si>
    <t>TOTAL DE TEUS EXPORTACIÓN</t>
  </si>
  <si>
    <t>TOTAL DE TEUS DE IMPORTACIÓN</t>
  </si>
  <si>
    <t>COMPARATIVO</t>
  </si>
  <si>
    <t>COMPARATIVO DEL MOVIMIENTO DE CONTENEDORES CARGADOS Y VACÍOS  2026 Vs. 2025</t>
  </si>
  <si>
    <t xml:space="preserve">CABO ROJO PEDERNALES </t>
  </si>
  <si>
    <t>CAP-CANA</t>
  </si>
  <si>
    <t>SANTO DOMINGO (FERRY)</t>
  </si>
  <si>
    <t>SANTO DOMINGO  CRUCERO</t>
  </si>
  <si>
    <t>SANTA BÁRBARA SAMANÁ</t>
  </si>
  <si>
    <t>TAINO  BAY</t>
  </si>
  <si>
    <t xml:space="preserve">AMBER COVE </t>
  </si>
  <si>
    <t>PORCENTAJES</t>
  </si>
  <si>
    <t xml:space="preserve">DIFERENCIAS </t>
  </si>
  <si>
    <t xml:space="preserve">MOVIMIENTO DE CRUCEROS VÍA MARÍTIMA </t>
  </si>
  <si>
    <t>ESTADÍSTICA.DIRECCIÓN DE PLANIFICACIÓN Y DESARROLLO</t>
  </si>
  <si>
    <t>ISLA CATALINA</t>
  </si>
  <si>
    <t>PEDERNALES (CR)</t>
  </si>
  <si>
    <t>SANTO DOMINGO FERRY</t>
  </si>
  <si>
    <t xml:space="preserve">SANTO DOMINGO CRUCERO </t>
  </si>
  <si>
    <t xml:space="preserve">SANTA BÁRBARA </t>
  </si>
  <si>
    <t>MES</t>
  </si>
  <si>
    <t>MOVIMIENTO DE CRUCERISTAS  CLASIFICADOS POR MES  Y PUERTOS</t>
  </si>
  <si>
    <t>SANTO DOMINGO CRUCERO</t>
  </si>
  <si>
    <t>Variación Porcentual</t>
  </si>
  <si>
    <t>Variación Absoluta</t>
  </si>
  <si>
    <t>COMPARATIVO DE LA CANTIDAD DE CRUCERISTAS VÍA MARÍTIMA  2026 Vs 2025</t>
  </si>
  <si>
    <t xml:space="preserve">PUERTOS </t>
  </si>
  <si>
    <t>TOTAL DE PASAJEROS</t>
  </si>
  <si>
    <t>PASAJEROS DE SALIDA</t>
  </si>
  <si>
    <t>TRIPULACIÓN</t>
  </si>
  <si>
    <t>PASAJEROS TRÁNSITO</t>
  </si>
  <si>
    <t>PASAJEROS ENTRADA</t>
  </si>
  <si>
    <t xml:space="preserve"> CARGA  GENERAL  SUELTA</t>
  </si>
  <si>
    <t xml:space="preserve"> CARGA GENERAL. CONTENERIZADA</t>
  </si>
  <si>
    <t xml:space="preserve">ENTRADA/IMPORTACIÓN </t>
  </si>
  <si>
    <t xml:space="preserve"> SALIDA/EXPORTACIÓN</t>
  </si>
  <si>
    <t>COMPARATIVO DEL MOVIMIENTO DE CARGAS POR TIPOS (EN T.M.)  2026 VS 2025</t>
  </si>
  <si>
    <t xml:space="preserve"> CARGA  GENERAL SUELTA</t>
  </si>
  <si>
    <t xml:space="preserve"> CARGA GENERAL CONTENERIZADA</t>
  </si>
  <si>
    <t>TRIMESTRE ABRIL-JUNIO 2026</t>
  </si>
  <si>
    <t>ABRIL-JUNIO 2026</t>
  </si>
  <si>
    <t>ABRIL- JUNIO  2026</t>
  </si>
  <si>
    <t>MOVIMIENTO DE EMBARCACIONES. ESTADÍSTICA ABRIL-JUNIO- 2026</t>
  </si>
  <si>
    <t>COMPARATIVO DE EMBARCACIONES LLEGADAS TRIMESTRE  ABRIL-JUNIO 2025 Vs. 2026</t>
  </si>
  <si>
    <t>T2 2025</t>
  </si>
  <si>
    <t>T2 2026</t>
  </si>
  <si>
    <r>
      <t xml:space="preserve">En el Trimestre </t>
    </r>
    <r>
      <rPr>
        <b/>
        <sz val="11"/>
        <color theme="1"/>
        <rFont val="Cambria"/>
        <family val="1"/>
      </rPr>
      <t xml:space="preserve"> Abril-Junio  2026,</t>
    </r>
    <r>
      <rPr>
        <sz val="11"/>
        <color theme="1"/>
        <rFont val="Cambria"/>
        <family val="1"/>
      </rPr>
      <t xml:space="preserve"> presentamos en los puertos un total general de </t>
    </r>
    <r>
      <rPr>
        <b/>
        <sz val="11"/>
        <color theme="1"/>
        <rFont val="Cambria"/>
        <family val="1"/>
      </rPr>
      <t>1,778</t>
    </r>
    <r>
      <rPr>
        <sz val="11"/>
        <color theme="1"/>
        <rFont val="Cambria"/>
        <family val="1"/>
      </rPr>
      <t xml:space="preserve">  embarcaciones. </t>
    </r>
  </si>
  <si>
    <t>AMBER  COVE</t>
  </si>
  <si>
    <t xml:space="preserve">BAHÍA DE LAS CALDERAS </t>
  </si>
  <si>
    <t>SAN PEDRO DE MACORIS</t>
  </si>
  <si>
    <t>MOVIMIENTO  DE EMBARCACIONES LLEGADAS TRIMESTRE ABRIL-JUNIO  2026 Vs. 2025</t>
  </si>
  <si>
    <t>CANTIDAD DE CRUCEROS                                                                  (ABRIL-JUNIO 2026)</t>
  </si>
  <si>
    <t>TRIMESTRE ABRIL-JUNIO  2026 Vs. 2025</t>
  </si>
  <si>
    <t>ABRIL</t>
  </si>
  <si>
    <t>MAYO</t>
  </si>
  <si>
    <t>JUNIO</t>
  </si>
  <si>
    <t>Abril - junio  2025</t>
  </si>
  <si>
    <t>Abril -Junio 2025</t>
  </si>
  <si>
    <r>
      <t xml:space="preserve">En el 2do  trimestre  Abril-Junio 2026  obtuvimos un total de </t>
    </r>
    <r>
      <rPr>
        <b/>
        <i/>
        <sz val="10"/>
        <color theme="1"/>
        <rFont val="Cambria"/>
        <family val="1"/>
      </rPr>
      <t xml:space="preserve">1,590 </t>
    </r>
    <r>
      <rPr>
        <i/>
        <sz val="10"/>
        <color theme="1"/>
        <rFont val="Cambria"/>
        <family val="1"/>
      </rPr>
      <t>embarcaciones por los diferentes puertos.</t>
    </r>
  </si>
  <si>
    <t xml:space="preserve">MOVIMIENTO DE EMBARCACIONES CLASIFICADAS POR PUERTOS </t>
  </si>
  <si>
    <t>ABRIL-JUNIO  2026</t>
  </si>
  <si>
    <t>MOVIMIENTO DE CONTENEDORES  ABRIL-JUNIO  2026</t>
  </si>
  <si>
    <t>TRIMESTRE ABRIL-JUNIO  2026</t>
  </si>
  <si>
    <t>Abril-Junio2026</t>
  </si>
  <si>
    <t>MOVIMIENTO DE CONTENEDORES  ABRIL-JUNIO 2026 Vs 2025</t>
  </si>
  <si>
    <t>TEUS</t>
  </si>
  <si>
    <t>CONTENEDORES TRÁNSITO EXPORTACIÓN</t>
  </si>
  <si>
    <t xml:space="preserve"> CONTENEDORES TRÁNSITO IMPORTACIÓN</t>
  </si>
  <si>
    <t>CONTENEDORES EXPORTACIÓN</t>
  </si>
  <si>
    <t xml:space="preserve"> CONTENEDORES IMPORTACIÓN</t>
  </si>
  <si>
    <t>I</t>
  </si>
  <si>
    <t>CANTIDAD DE CONTENEDORES</t>
  </si>
  <si>
    <t>TOTAL DE CONTENEDORES TRÁNSITO EXPORTACIÓN</t>
  </si>
  <si>
    <t>Junio</t>
  </si>
  <si>
    <t>Mayo</t>
  </si>
  <si>
    <t>Abril</t>
  </si>
  <si>
    <t>Teus Tránsito de Salida total vacío</t>
  </si>
  <si>
    <t>Teus Tránsito de Salida total cargado</t>
  </si>
  <si>
    <t>Refrigerado 45 vacío</t>
  </si>
  <si>
    <t>Refrigerado 45 cargado</t>
  </si>
  <si>
    <t>Refrigerado 40 vacío</t>
  </si>
  <si>
    <t>Refrigerado 40 cargado</t>
  </si>
  <si>
    <t>Refrigerado 20 vacío</t>
  </si>
  <si>
    <t>Refrigerado 20 cargado</t>
  </si>
  <si>
    <t>Tránsito de Salida 65 vacío</t>
  </si>
  <si>
    <t>Tránsito de Salida 65 cargado</t>
  </si>
  <si>
    <t>Tránsito de Salida 48 vacío</t>
  </si>
  <si>
    <t>Tránsito de Salida 48 cargado</t>
  </si>
  <si>
    <t>Tránsito de Salida 45 vacío</t>
  </si>
  <si>
    <t>Tránsito de Salida 45 cargado</t>
  </si>
  <si>
    <t>Tránsito de Salida 40 vacío</t>
  </si>
  <si>
    <t>Tránsito de Salida 40 cargado</t>
  </si>
  <si>
    <t>Tránsito de Salida 20 vacío</t>
  </si>
  <si>
    <t>Tránsito de Salida 20 cargado</t>
  </si>
  <si>
    <t>Puerto</t>
  </si>
  <si>
    <t>Año</t>
  </si>
  <si>
    <t>Mes</t>
  </si>
  <si>
    <t>TRÁNSITO DE SALIDA  ABRIL-JUNIO  2026</t>
  </si>
  <si>
    <t>TOTAL DE CONTENEDORES TRÁNSITO IMPORTACIÓN</t>
  </si>
  <si>
    <t>Teus Tránsito de Entrada total vacío</t>
  </si>
  <si>
    <t>Teus Tránsito de Entrada total cargado</t>
  </si>
  <si>
    <t>Tránsito de Entrada 65 vacío</t>
  </si>
  <si>
    <t>Tránsito de Entrada 65 cargado</t>
  </si>
  <si>
    <t>Tránsito de Entrada 48 vacío</t>
  </si>
  <si>
    <t>Tránsito de Entrada 48 cargado</t>
  </si>
  <si>
    <t>Tránsito de Entrada 45 vacío</t>
  </si>
  <si>
    <t>Tránsito de Entrada 45 cargado</t>
  </si>
  <si>
    <t>Tránsito de Entrada 40 vacío</t>
  </si>
  <si>
    <t>Tránsito de Entrada 40 cargado</t>
  </si>
  <si>
    <t>Tránsito de Entrada 20 vacío</t>
  </si>
  <si>
    <t>Tránsito de Entrada 20 cargado</t>
  </si>
  <si>
    <t>TRÁNSITO DE ENTRADA  ABRIL-JUNIO  2026</t>
  </si>
  <si>
    <t>TOTAL DE CONTENEDORES EXPORTACIÓN</t>
  </si>
  <si>
    <t>Teus Exportación total vacío</t>
  </si>
  <si>
    <t>Teus Exportación total cargado</t>
  </si>
  <si>
    <t>Exportación 65 vacío</t>
  </si>
  <si>
    <t>Exportación 65 cargado</t>
  </si>
  <si>
    <t>Exportación 48 vacío</t>
  </si>
  <si>
    <t>Exportación 48 cargado</t>
  </si>
  <si>
    <t>Exportación 45 vacío</t>
  </si>
  <si>
    <t>Exportación 45 cargado</t>
  </si>
  <si>
    <t>Exportación 40 vacío</t>
  </si>
  <si>
    <t>Exportación 40 cargado</t>
  </si>
  <si>
    <t>Exportación 20 vacío</t>
  </si>
  <si>
    <t>Exportación 20 cargado</t>
  </si>
  <si>
    <t>TOTAL DE CONTENEDORES IMPORTACIÓN</t>
  </si>
  <si>
    <t>Teus Importación total vacío</t>
  </si>
  <si>
    <t>Teus Importación total cargado</t>
  </si>
  <si>
    <t>Importación 65 vacío</t>
  </si>
  <si>
    <t>Importación 65 cargado</t>
  </si>
  <si>
    <t>Importación 48 vacío</t>
  </si>
  <si>
    <t>Importación 48 cargado</t>
  </si>
  <si>
    <t>Importación 45 vacío</t>
  </si>
  <si>
    <t>Importación 45 cargado</t>
  </si>
  <si>
    <t>Importación 40 vacío</t>
  </si>
  <si>
    <t>Importación 40 cargado</t>
  </si>
  <si>
    <t>Importación 20 vacío</t>
  </si>
  <si>
    <t>Importación 20 cargado</t>
  </si>
  <si>
    <t>ABRIL-JUNIO</t>
  </si>
  <si>
    <t>actual</t>
  </si>
  <si>
    <t>MOVIMIENTO DE CONTENEDORES EXPRESADO EN UNIDAD / TEUS</t>
  </si>
  <si>
    <t>ABRIL- JUNIO   2026</t>
  </si>
  <si>
    <t>TRIMESTRE ABRIL-JUNIO 2026 Vs 2025</t>
  </si>
  <si>
    <t>ABRIL-JUNIO  2026 Vs. 2025</t>
  </si>
  <si>
    <t>COMPARATIVO DEL MOVIMIENTO  DE CARGAS (EN T.M.) ABRIL- JUNIO  2026 Vs 2025</t>
  </si>
  <si>
    <t>cargas pendientes</t>
  </si>
  <si>
    <t>Nota: en el 2026 faltan puertos por completar cargas.</t>
  </si>
  <si>
    <t>Nota: abril-junio 2026 pendiente de Cargas.T.m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</si>
</sst>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i/>
      <sz val="10"/>
      <color theme="1"/>
      <name val="Cambria"/>
      <family val="1"/>
    </font>
    <font>
      <b/>
      <i/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1">
    <xf numFmtId="0" fontId="0" fillId="0" borderId="0" xfId="0"/>
  </cellXfs>
  <cellStyles count="5">
    <cellStyle name="Comma 2" xfId="2" xr:uid="{00000000-0005-0000-0000-000000000000}"/>
    <cellStyle name="Millares 10" xfId="1" xr:uid="{00000000-0005-0000-0000-000002000000}"/>
    <cellStyle name="Millares 2" xfId="4" xr:uid="{00000000-0005-0000-0000-000003000000}"/>
    <cellStyle name="Normal" xfId="0" builtinId="0"/>
    <cellStyle name="Normal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Total  del movimiento</a:t>
            </a:r>
            <a:r>
              <a:rPr lang="es-DO" baseline="0"/>
              <a:t> de Contenedores  Importación, Exportación y Tránsito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CONTENEDORES!#REF!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CONTENEDORES!#REF!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CONTENEDORES!#REF!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8E2-4F7A-B289-A5A302B75C0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CONTENEDORES!#REF!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CONTENEDORES!#REF!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CONTENEDORES!#REF!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8E2-4F7A-B289-A5A302B75C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58513264"/>
        <c:axId val="258514048"/>
        <c:axId val="0"/>
      </c:bar3DChart>
      <c:catAx>
        <c:axId val="25851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58514048"/>
        <c:crosses val="autoZero"/>
        <c:auto val="1"/>
        <c:lblAlgn val="ctr"/>
        <c:lblOffset val="100"/>
        <c:noMultiLvlLbl val="0"/>
      </c:catAx>
      <c:valAx>
        <c:axId val="25851404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5851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111</xdr:row>
      <xdr:rowOff>0</xdr:rowOff>
    </xdr:from>
    <xdr:to>
      <xdr:col>4</xdr:col>
      <xdr:colOff>742950</xdr:colOff>
      <xdr:row>111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F7DD881-733F-4ADE-B080-D54A1D463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3:N80"/>
  <sheetViews>
    <sheetView tabSelected="1" topLeftCell="A46" zoomScale="84" zoomScaleNormal="84" zoomScaleSheetLayoutView="77" workbookViewId="0">
      <selection activeCell="H82" sqref="H82"/>
    </sheetView>
  </sheetViews>
  <sheetFormatPr baseColWidth="10" defaultColWidth="10.85546875" defaultRowHeight="15" x14ac:dyDescent="0.25"/>
  <cols>
    <col min="2" max="2" width="32.7109375" customWidth="1"/>
    <col min="3" max="3" width="29.140625" customWidth="1"/>
    <col min="4" max="4" width="22.85546875" customWidth="1"/>
    <col min="5" max="5" width="16.7109375" customWidth="1"/>
    <col min="6" max="6" width="14.85546875" customWidth="1"/>
    <col min="7" max="7" width="15.140625" customWidth="1"/>
    <col min="8" max="8" width="11.85546875" customWidth="1"/>
    <col min="9" max="9" width="16.7109375" customWidth="1"/>
    <col min="10" max="10" width="15.140625" customWidth="1"/>
    <col min="11" max="11" width="9.85546875" customWidth="1"/>
    <col min="12" max="12" width="16.28515625" customWidth="1"/>
    <col min="13" max="13" width="11.7109375" customWidth="1"/>
    <col min="14" max="14" width="18.5703125" customWidth="1"/>
  </cols>
  <sheetData>
    <row r="3" spans="2:14" x14ac:dyDescent="0.25">
      <c r="B3" t="s">
        <v>27</v>
      </c>
    </row>
    <row r="4" spans="2:14" x14ac:dyDescent="0.25">
      <c r="B4" t="s">
        <v>81</v>
      </c>
    </row>
    <row r="5" spans="2:14" x14ac:dyDescent="0.25">
      <c r="B5" t="s">
        <v>59</v>
      </c>
    </row>
    <row r="6" spans="2:14" x14ac:dyDescent="0.25">
      <c r="B6" t="s">
        <v>161</v>
      </c>
    </row>
    <row r="8" spans="2:14" x14ac:dyDescent="0.25">
      <c r="B8" t="s">
        <v>0</v>
      </c>
      <c r="C8" t="s">
        <v>103</v>
      </c>
      <c r="D8" t="s">
        <v>104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  <c r="K8" t="s">
        <v>24</v>
      </c>
      <c r="L8" t="s">
        <v>25</v>
      </c>
      <c r="M8" t="s">
        <v>26</v>
      </c>
      <c r="N8" t="s">
        <v>17</v>
      </c>
    </row>
    <row r="9" spans="2:14" x14ac:dyDescent="0.25">
      <c r="B9" t="s">
        <v>33</v>
      </c>
      <c r="C9">
        <v>0</v>
      </c>
      <c r="D9">
        <v>0</v>
      </c>
      <c r="E9">
        <v>0</v>
      </c>
      <c r="F9">
        <v>0</v>
      </c>
      <c r="G9">
        <v>53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f>SUM(C9:M9)</f>
        <v>53</v>
      </c>
    </row>
    <row r="10" spans="2:14" x14ac:dyDescent="0.25">
      <c r="B10" t="s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f t="shared" ref="N10:N31" si="0">SUM(C10:M10)</f>
        <v>0</v>
      </c>
    </row>
    <row r="11" spans="2:14" x14ac:dyDescent="0.25">
      <c r="B11" t="s">
        <v>2</v>
      </c>
      <c r="C11">
        <v>1</v>
      </c>
      <c r="D11">
        <v>0</v>
      </c>
      <c r="E11">
        <v>0</v>
      </c>
      <c r="F11">
        <v>9</v>
      </c>
      <c r="G11">
        <v>0</v>
      </c>
      <c r="H11">
        <v>0</v>
      </c>
      <c r="I11">
        <v>1</v>
      </c>
      <c r="J11">
        <v>1</v>
      </c>
      <c r="K11">
        <v>0</v>
      </c>
      <c r="L11">
        <v>0</v>
      </c>
      <c r="M11">
        <v>0</v>
      </c>
      <c r="N11">
        <f t="shared" si="0"/>
        <v>12</v>
      </c>
    </row>
    <row r="12" spans="2:14" x14ac:dyDescent="0.25">
      <c r="B12" t="s">
        <v>3</v>
      </c>
      <c r="C12">
        <v>1</v>
      </c>
      <c r="D12">
        <v>0</v>
      </c>
      <c r="E12">
        <v>12</v>
      </c>
      <c r="F12">
        <v>2</v>
      </c>
      <c r="G12">
        <v>0</v>
      </c>
      <c r="H12">
        <v>0</v>
      </c>
      <c r="I12">
        <v>2</v>
      </c>
      <c r="J12">
        <v>2</v>
      </c>
      <c r="K12">
        <v>0</v>
      </c>
      <c r="L12">
        <v>0</v>
      </c>
      <c r="M12">
        <v>0</v>
      </c>
      <c r="N12">
        <f t="shared" si="0"/>
        <v>19</v>
      </c>
    </row>
    <row r="13" spans="2:14" x14ac:dyDescent="0.25">
      <c r="B13" t="s">
        <v>4</v>
      </c>
      <c r="C13">
        <v>21</v>
      </c>
      <c r="D13">
        <v>0</v>
      </c>
      <c r="E13">
        <v>0</v>
      </c>
      <c r="F13">
        <v>8</v>
      </c>
      <c r="G13">
        <v>0</v>
      </c>
      <c r="H13">
        <v>0</v>
      </c>
      <c r="I13">
        <v>1</v>
      </c>
      <c r="J13">
        <v>1</v>
      </c>
      <c r="K13">
        <v>0</v>
      </c>
      <c r="L13">
        <v>0</v>
      </c>
      <c r="M13">
        <v>0</v>
      </c>
      <c r="N13">
        <f t="shared" si="0"/>
        <v>31</v>
      </c>
    </row>
    <row r="14" spans="2:14" ht="19.5" customHeight="1" x14ac:dyDescent="0.25">
      <c r="B14" t="s">
        <v>77</v>
      </c>
      <c r="C14">
        <v>3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f t="shared" si="0"/>
        <v>5</v>
      </c>
    </row>
    <row r="15" spans="2:14" x14ac:dyDescent="0.25">
      <c r="B15" t="s">
        <v>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f t="shared" si="0"/>
        <v>0</v>
      </c>
    </row>
    <row r="16" spans="2:14" x14ac:dyDescent="0.25">
      <c r="B16" t="s">
        <v>6</v>
      </c>
      <c r="C16">
        <v>4</v>
      </c>
      <c r="D16">
        <v>289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f t="shared" si="0"/>
        <v>293</v>
      </c>
    </row>
    <row r="17" spans="2:14" x14ac:dyDescent="0.25">
      <c r="B17" t="s">
        <v>7</v>
      </c>
      <c r="C17">
        <v>0</v>
      </c>
      <c r="D17">
        <v>0</v>
      </c>
      <c r="E17">
        <v>0</v>
      </c>
      <c r="F17">
        <v>74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f t="shared" si="0"/>
        <v>74</v>
      </c>
    </row>
    <row r="18" spans="2:14" x14ac:dyDescent="0.25">
      <c r="B18" t="s">
        <v>8</v>
      </c>
      <c r="C18">
        <v>3</v>
      </c>
      <c r="D18">
        <v>0</v>
      </c>
      <c r="E18">
        <v>0</v>
      </c>
      <c r="F18">
        <v>7</v>
      </c>
      <c r="G18">
        <v>12</v>
      </c>
      <c r="H18">
        <v>0</v>
      </c>
      <c r="I18">
        <v>5</v>
      </c>
      <c r="J18">
        <v>3</v>
      </c>
      <c r="K18">
        <v>0</v>
      </c>
      <c r="L18">
        <v>0</v>
      </c>
      <c r="M18">
        <v>0</v>
      </c>
      <c r="N18">
        <f t="shared" si="0"/>
        <v>30</v>
      </c>
    </row>
    <row r="19" spans="2:14" x14ac:dyDescent="0.25">
      <c r="B19" t="s">
        <v>79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124</v>
      </c>
      <c r="L19">
        <v>0</v>
      </c>
      <c r="M19">
        <v>0</v>
      </c>
      <c r="N19">
        <f t="shared" si="0"/>
        <v>124</v>
      </c>
    </row>
    <row r="20" spans="2:14" x14ac:dyDescent="0.25">
      <c r="B20" t="s">
        <v>78</v>
      </c>
      <c r="C20">
        <v>0</v>
      </c>
      <c r="D20">
        <v>0</v>
      </c>
      <c r="E20">
        <v>0</v>
      </c>
      <c r="F20">
        <v>0</v>
      </c>
      <c r="G20">
        <v>60</v>
      </c>
      <c r="H20">
        <v>0</v>
      </c>
      <c r="I20">
        <v>0</v>
      </c>
      <c r="J20">
        <v>0</v>
      </c>
      <c r="K20">
        <v>124</v>
      </c>
      <c r="L20">
        <v>0</v>
      </c>
      <c r="M20">
        <v>0</v>
      </c>
      <c r="N20">
        <f t="shared" si="0"/>
        <v>184</v>
      </c>
    </row>
    <row r="21" spans="2:14" x14ac:dyDescent="0.25">
      <c r="B21" t="s">
        <v>9</v>
      </c>
      <c r="C21">
        <v>23</v>
      </c>
      <c r="D21">
        <v>0</v>
      </c>
      <c r="E21">
        <v>0</v>
      </c>
      <c r="F21">
        <v>1</v>
      </c>
      <c r="G21">
        <v>0</v>
      </c>
      <c r="H21">
        <v>0</v>
      </c>
      <c r="I21">
        <v>4</v>
      </c>
      <c r="J21">
        <v>3</v>
      </c>
      <c r="K21">
        <v>0</v>
      </c>
      <c r="L21">
        <v>0</v>
      </c>
      <c r="M21">
        <v>0</v>
      </c>
      <c r="N21">
        <f t="shared" si="0"/>
        <v>31</v>
      </c>
    </row>
    <row r="22" spans="2:14" x14ac:dyDescent="0.25">
      <c r="B22" t="s">
        <v>10</v>
      </c>
      <c r="C22">
        <v>0</v>
      </c>
      <c r="D22">
        <v>0</v>
      </c>
      <c r="E22">
        <v>0</v>
      </c>
      <c r="F22">
        <v>0</v>
      </c>
      <c r="G22">
        <v>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f t="shared" si="0"/>
        <v>7</v>
      </c>
    </row>
    <row r="23" spans="2:14" x14ac:dyDescent="0.25">
      <c r="B23" t="s">
        <v>11</v>
      </c>
      <c r="C23">
        <v>3</v>
      </c>
      <c r="D23">
        <v>0</v>
      </c>
      <c r="E23">
        <v>6</v>
      </c>
      <c r="F23">
        <v>0</v>
      </c>
      <c r="G23">
        <v>0</v>
      </c>
      <c r="H23">
        <v>0</v>
      </c>
      <c r="I23">
        <v>4</v>
      </c>
      <c r="J23">
        <v>2</v>
      </c>
      <c r="K23">
        <v>0</v>
      </c>
      <c r="L23">
        <v>0</v>
      </c>
      <c r="M23">
        <v>0</v>
      </c>
      <c r="N23">
        <f t="shared" si="0"/>
        <v>15</v>
      </c>
    </row>
    <row r="24" spans="2:14" x14ac:dyDescent="0.25">
      <c r="B24" t="s">
        <v>12</v>
      </c>
      <c r="C24">
        <v>71</v>
      </c>
      <c r="D24">
        <v>65</v>
      </c>
      <c r="E24">
        <v>14</v>
      </c>
      <c r="F24">
        <v>1</v>
      </c>
      <c r="G24">
        <v>0</v>
      </c>
      <c r="H24">
        <v>0</v>
      </c>
      <c r="I24">
        <v>20</v>
      </c>
      <c r="J24">
        <v>12</v>
      </c>
      <c r="K24">
        <v>0</v>
      </c>
      <c r="L24">
        <v>1</v>
      </c>
      <c r="M24">
        <v>0</v>
      </c>
      <c r="N24">
        <f t="shared" si="0"/>
        <v>184</v>
      </c>
    </row>
    <row r="25" spans="2:14" x14ac:dyDescent="0.25">
      <c r="B25" t="s">
        <v>13</v>
      </c>
      <c r="C25">
        <v>0</v>
      </c>
      <c r="D25">
        <v>0</v>
      </c>
      <c r="E25">
        <v>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f t="shared" si="0"/>
        <v>5</v>
      </c>
    </row>
    <row r="26" spans="2:14" x14ac:dyDescent="0.25">
      <c r="B26" t="s">
        <v>93</v>
      </c>
      <c r="C26">
        <v>38</v>
      </c>
      <c r="D26">
        <v>234</v>
      </c>
      <c r="E26">
        <v>30</v>
      </c>
      <c r="F26">
        <v>22</v>
      </c>
      <c r="G26">
        <v>0</v>
      </c>
      <c r="H26">
        <v>0</v>
      </c>
      <c r="I26">
        <v>4</v>
      </c>
      <c r="J26">
        <v>4</v>
      </c>
      <c r="K26">
        <v>0</v>
      </c>
      <c r="L26">
        <v>0</v>
      </c>
      <c r="M26">
        <v>0</v>
      </c>
      <c r="N26">
        <f t="shared" si="0"/>
        <v>332</v>
      </c>
    </row>
    <row r="27" spans="2:14" x14ac:dyDescent="0.25">
      <c r="B27" t="s">
        <v>109</v>
      </c>
      <c r="C27">
        <v>21</v>
      </c>
      <c r="D27">
        <v>0</v>
      </c>
      <c r="E27">
        <v>34</v>
      </c>
      <c r="F27">
        <v>68</v>
      </c>
      <c r="G27">
        <v>0</v>
      </c>
      <c r="H27">
        <v>0</v>
      </c>
      <c r="I27">
        <v>2</v>
      </c>
      <c r="J27">
        <v>2</v>
      </c>
      <c r="K27">
        <v>0</v>
      </c>
      <c r="L27">
        <v>0</v>
      </c>
      <c r="M27">
        <v>0</v>
      </c>
      <c r="N27">
        <f t="shared" si="0"/>
        <v>127</v>
      </c>
    </row>
    <row r="28" spans="2:14" x14ac:dyDescent="0.25">
      <c r="B28" t="s">
        <v>31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f t="shared" si="0"/>
        <v>1</v>
      </c>
    </row>
    <row r="29" spans="2:14" ht="19.5" customHeight="1" x14ac:dyDescent="0.25">
      <c r="B29" t="s">
        <v>32</v>
      </c>
      <c r="C29">
        <v>9</v>
      </c>
      <c r="D29">
        <v>0</v>
      </c>
      <c r="E29">
        <v>3</v>
      </c>
      <c r="F29">
        <v>18</v>
      </c>
      <c r="G29">
        <v>0</v>
      </c>
      <c r="H29">
        <v>0</v>
      </c>
      <c r="I29">
        <v>5</v>
      </c>
      <c r="J29">
        <v>4</v>
      </c>
      <c r="K29">
        <v>0</v>
      </c>
      <c r="L29">
        <v>0</v>
      </c>
      <c r="M29">
        <v>0</v>
      </c>
      <c r="N29">
        <f t="shared" si="0"/>
        <v>39</v>
      </c>
    </row>
    <row r="30" spans="2:14" ht="21.75" customHeight="1" x14ac:dyDescent="0.25">
      <c r="B30" t="s">
        <v>14</v>
      </c>
      <c r="C30">
        <v>1</v>
      </c>
      <c r="D30">
        <v>0</v>
      </c>
      <c r="E30">
        <v>0</v>
      </c>
      <c r="F30">
        <v>0</v>
      </c>
      <c r="G30">
        <v>2</v>
      </c>
      <c r="H30">
        <v>0</v>
      </c>
      <c r="I30">
        <v>0</v>
      </c>
      <c r="J30">
        <v>0</v>
      </c>
      <c r="K30">
        <v>26</v>
      </c>
      <c r="L30">
        <v>0</v>
      </c>
      <c r="M30">
        <v>0</v>
      </c>
      <c r="N30">
        <f t="shared" si="0"/>
        <v>29</v>
      </c>
    </row>
    <row r="31" spans="2:14" ht="22.5" customHeight="1" x14ac:dyDescent="0.25">
      <c r="B31" t="s">
        <v>15</v>
      </c>
      <c r="C31">
        <v>49</v>
      </c>
      <c r="D31">
        <v>21</v>
      </c>
      <c r="E31">
        <v>0</v>
      </c>
      <c r="F31">
        <v>3</v>
      </c>
      <c r="G31">
        <v>2</v>
      </c>
      <c r="H31">
        <v>0</v>
      </c>
      <c r="I31">
        <v>2</v>
      </c>
      <c r="J31">
        <v>1</v>
      </c>
      <c r="K31">
        <v>0</v>
      </c>
      <c r="L31">
        <v>2</v>
      </c>
      <c r="M31">
        <v>39</v>
      </c>
      <c r="N31">
        <f t="shared" si="0"/>
        <v>119</v>
      </c>
    </row>
    <row r="32" spans="2:14" x14ac:dyDescent="0.25">
      <c r="B32" t="s">
        <v>17</v>
      </c>
      <c r="C32">
        <f>SUM(C9:C31)</f>
        <v>248</v>
      </c>
      <c r="D32">
        <f>SUM(D9:D31)</f>
        <v>609</v>
      </c>
      <c r="E32">
        <f t="shared" ref="E32:N32" si="1">SUM(E9:E31)</f>
        <v>104</v>
      </c>
      <c r="F32">
        <f t="shared" si="1"/>
        <v>214</v>
      </c>
      <c r="G32">
        <f t="shared" si="1"/>
        <v>137</v>
      </c>
      <c r="H32">
        <f t="shared" si="1"/>
        <v>0</v>
      </c>
      <c r="I32">
        <f t="shared" si="1"/>
        <v>50</v>
      </c>
      <c r="J32">
        <f t="shared" si="1"/>
        <v>35</v>
      </c>
      <c r="K32">
        <f t="shared" si="1"/>
        <v>275</v>
      </c>
      <c r="L32">
        <f t="shared" si="1"/>
        <v>3</v>
      </c>
      <c r="M32">
        <f t="shared" si="1"/>
        <v>39</v>
      </c>
      <c r="N32">
        <f t="shared" si="1"/>
        <v>1714</v>
      </c>
    </row>
    <row r="33" spans="1:3" x14ac:dyDescent="0.25">
      <c r="B33" t="s">
        <v>60</v>
      </c>
    </row>
    <row r="34" spans="1:3" x14ac:dyDescent="0.25">
      <c r="B34" t="s">
        <v>179</v>
      </c>
    </row>
    <row r="38" spans="1:3" x14ac:dyDescent="0.25">
      <c r="A38" t="s">
        <v>27</v>
      </c>
    </row>
    <row r="39" spans="1:3" x14ac:dyDescent="0.25">
      <c r="A39" t="s">
        <v>81</v>
      </c>
    </row>
    <row r="40" spans="1:3" x14ac:dyDescent="0.25">
      <c r="A40" t="s">
        <v>180</v>
      </c>
    </row>
    <row r="41" spans="1:3" x14ac:dyDescent="0.25">
      <c r="B41" t="s">
        <v>162</v>
      </c>
    </row>
    <row r="43" spans="1:3" x14ac:dyDescent="0.25">
      <c r="B43" t="s">
        <v>76</v>
      </c>
      <c r="C43" t="s">
        <v>68</v>
      </c>
    </row>
    <row r="44" spans="1:3" x14ac:dyDescent="0.25">
      <c r="B44" t="s">
        <v>168</v>
      </c>
      <c r="C44">
        <v>53</v>
      </c>
    </row>
    <row r="45" spans="1:3" x14ac:dyDescent="0.25">
      <c r="B45" t="s">
        <v>1</v>
      </c>
      <c r="C45">
        <v>0</v>
      </c>
    </row>
    <row r="46" spans="1:3" x14ac:dyDescent="0.25">
      <c r="B46" t="s">
        <v>2</v>
      </c>
      <c r="C46">
        <v>12</v>
      </c>
    </row>
    <row r="47" spans="1:3" x14ac:dyDescent="0.25">
      <c r="B47" t="s">
        <v>3</v>
      </c>
      <c r="C47">
        <v>19</v>
      </c>
    </row>
    <row r="48" spans="1:3" x14ac:dyDescent="0.25">
      <c r="B48" t="s">
        <v>4</v>
      </c>
      <c r="C48">
        <v>31</v>
      </c>
    </row>
    <row r="49" spans="2:3" ht="18.75" customHeight="1" x14ac:dyDescent="0.25">
      <c r="B49" t="s">
        <v>169</v>
      </c>
      <c r="C49">
        <v>5</v>
      </c>
    </row>
    <row r="50" spans="2:3" x14ac:dyDescent="0.25">
      <c r="B50" t="s">
        <v>5</v>
      </c>
      <c r="C50">
        <v>0</v>
      </c>
    </row>
    <row r="51" spans="2:3" x14ac:dyDescent="0.25">
      <c r="B51" t="s">
        <v>78</v>
      </c>
      <c r="C51">
        <v>60</v>
      </c>
    </row>
    <row r="52" spans="2:3" x14ac:dyDescent="0.25">
      <c r="B52" t="s">
        <v>6</v>
      </c>
      <c r="C52">
        <v>293</v>
      </c>
    </row>
    <row r="53" spans="2:3" x14ac:dyDescent="0.25">
      <c r="B53" t="s">
        <v>109</v>
      </c>
      <c r="C53">
        <v>127</v>
      </c>
    </row>
    <row r="54" spans="2:3" x14ac:dyDescent="0.25">
      <c r="B54" t="s">
        <v>93</v>
      </c>
      <c r="C54">
        <v>332</v>
      </c>
    </row>
    <row r="55" spans="2:3" x14ac:dyDescent="0.25">
      <c r="B55" t="s">
        <v>7</v>
      </c>
      <c r="C55">
        <v>74</v>
      </c>
    </row>
    <row r="56" spans="2:3" x14ac:dyDescent="0.25">
      <c r="B56" t="s">
        <v>8</v>
      </c>
      <c r="C56">
        <v>30</v>
      </c>
    </row>
    <row r="57" spans="2:3" x14ac:dyDescent="0.25">
      <c r="B57" t="s">
        <v>114</v>
      </c>
      <c r="C57">
        <v>124</v>
      </c>
    </row>
    <row r="58" spans="2:3" x14ac:dyDescent="0.25">
      <c r="B58" t="s">
        <v>9</v>
      </c>
      <c r="C58">
        <v>31</v>
      </c>
    </row>
    <row r="59" spans="2:3" x14ac:dyDescent="0.25">
      <c r="B59" t="s">
        <v>10</v>
      </c>
      <c r="C59">
        <v>7</v>
      </c>
    </row>
    <row r="60" spans="2:3" x14ac:dyDescent="0.25">
      <c r="B60" t="s">
        <v>31</v>
      </c>
      <c r="C60">
        <v>1</v>
      </c>
    </row>
    <row r="61" spans="2:3" x14ac:dyDescent="0.25">
      <c r="B61" t="s">
        <v>11</v>
      </c>
      <c r="C61">
        <v>15</v>
      </c>
    </row>
    <row r="62" spans="2:3" x14ac:dyDescent="0.25">
      <c r="B62" t="s">
        <v>12</v>
      </c>
      <c r="C62">
        <v>184</v>
      </c>
    </row>
    <row r="63" spans="2:3" x14ac:dyDescent="0.25">
      <c r="B63" t="s">
        <v>13</v>
      </c>
      <c r="C63">
        <v>5</v>
      </c>
    </row>
    <row r="64" spans="2:3" ht="22.5" customHeight="1" x14ac:dyDescent="0.25">
      <c r="B64" t="s">
        <v>170</v>
      </c>
      <c r="C64">
        <v>39</v>
      </c>
    </row>
    <row r="65" spans="2:5" ht="21" customHeight="1" x14ac:dyDescent="0.25">
      <c r="B65" t="s">
        <v>14</v>
      </c>
      <c r="C65">
        <v>29</v>
      </c>
    </row>
    <row r="66" spans="2:5" ht="20.25" customHeight="1" x14ac:dyDescent="0.25">
      <c r="B66" t="s">
        <v>15</v>
      </c>
      <c r="C66">
        <v>119</v>
      </c>
    </row>
    <row r="67" spans="2:5" x14ac:dyDescent="0.25">
      <c r="B67" t="s">
        <v>17</v>
      </c>
      <c r="C67">
        <f>SUM(C44:C66)</f>
        <v>1590</v>
      </c>
    </row>
    <row r="68" spans="2:5" x14ac:dyDescent="0.25">
      <c r="B68" t="s">
        <v>60</v>
      </c>
      <c r="E68" t="s">
        <v>167</v>
      </c>
    </row>
    <row r="80" spans="2:5" x14ac:dyDescent="0.25">
      <c r="E80" t="s">
        <v>51</v>
      </c>
    </row>
  </sheetData>
  <pageMargins left="0.7" right="0.7" top="0.75" bottom="2.0499999999999998" header="0.3" footer="0.3"/>
  <pageSetup scale="50" fitToHeight="0" orientation="landscape" r:id="rId1"/>
  <rowBreaks count="1" manualBreakCount="1">
    <brk id="36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14DC-FF94-482E-80DF-71D3500B15D5}">
  <sheetPr>
    <tabColor theme="4" tint="0.39997558519241921"/>
    <pageSetUpPr fitToPage="1"/>
  </sheetPr>
  <dimension ref="A2:N31"/>
  <sheetViews>
    <sheetView topLeftCell="A70" zoomScaleNormal="100" zoomScaleSheetLayoutView="100" workbookViewId="0">
      <selection sqref="A1:XFD1048576"/>
    </sheetView>
  </sheetViews>
  <sheetFormatPr baseColWidth="10" defaultRowHeight="15" x14ac:dyDescent="0.25"/>
  <cols>
    <col min="1" max="1" width="21.42578125" customWidth="1"/>
    <col min="2" max="2" width="14.42578125" customWidth="1"/>
    <col min="3" max="3" width="21.28515625" customWidth="1"/>
    <col min="4" max="4" width="14.7109375" customWidth="1"/>
    <col min="5" max="5" width="15.5703125" customWidth="1"/>
    <col min="6" max="6" width="13" customWidth="1"/>
    <col min="7" max="7" width="10.7109375" customWidth="1"/>
    <col min="8" max="8" width="8.28515625" customWidth="1"/>
    <col min="9" max="9" width="11.7109375" customWidth="1"/>
    <col min="10" max="10" width="8.28515625" customWidth="1"/>
    <col min="11" max="11" width="10.85546875" customWidth="1"/>
    <col min="12" max="12" width="9.5703125" customWidth="1"/>
    <col min="13" max="13" width="10.42578125" customWidth="1"/>
    <col min="14" max="14" width="13.7109375" customWidth="1"/>
    <col min="15" max="15" width="11.5703125"/>
  </cols>
  <sheetData>
    <row r="2" spans="1:14" x14ac:dyDescent="0.25">
      <c r="A2" t="s">
        <v>27</v>
      </c>
    </row>
    <row r="3" spans="1:14" x14ac:dyDescent="0.25">
      <c r="A3" t="s">
        <v>81</v>
      </c>
    </row>
    <row r="4" spans="1:14" x14ac:dyDescent="0.25">
      <c r="A4" t="s">
        <v>163</v>
      </c>
    </row>
    <row r="6" spans="1:14" x14ac:dyDescent="0.25">
      <c r="A6" t="s">
        <v>72</v>
      </c>
      <c r="B6" t="s">
        <v>105</v>
      </c>
      <c r="C6" t="s">
        <v>104</v>
      </c>
      <c r="D6" t="s">
        <v>18</v>
      </c>
      <c r="E6" t="s">
        <v>19</v>
      </c>
      <c r="F6" t="s">
        <v>20</v>
      </c>
      <c r="G6" t="s">
        <v>80</v>
      </c>
      <c r="H6" t="s">
        <v>83</v>
      </c>
      <c r="I6" t="s">
        <v>23</v>
      </c>
      <c r="J6" t="s">
        <v>24</v>
      </c>
      <c r="K6" t="s">
        <v>106</v>
      </c>
      <c r="L6" t="s">
        <v>26</v>
      </c>
      <c r="M6" t="s">
        <v>17</v>
      </c>
      <c r="N6" t="s">
        <v>53</v>
      </c>
    </row>
    <row r="7" spans="1:14" ht="24.75" customHeight="1" x14ac:dyDescent="0.25">
      <c r="A7" t="s">
        <v>33</v>
      </c>
      <c r="B7">
        <v>0</v>
      </c>
      <c r="C7">
        <v>0</v>
      </c>
      <c r="D7">
        <v>0</v>
      </c>
      <c r="E7">
        <v>0</v>
      </c>
      <c r="F7">
        <v>53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f>SUM(B7:L7)</f>
        <v>53</v>
      </c>
      <c r="N7">
        <f t="shared" ref="N7:N30" si="0">M7/$M$30</f>
        <v>3.3333333333333333E-2</v>
      </c>
    </row>
    <row r="8" spans="1:14" ht="21" customHeight="1" x14ac:dyDescent="0.25">
      <c r="A8" t="s">
        <v>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f t="shared" ref="M8:M29" si="1">SUM(B8:L8)</f>
        <v>0</v>
      </c>
      <c r="N8">
        <f t="shared" si="0"/>
        <v>0</v>
      </c>
    </row>
    <row r="9" spans="1:14" x14ac:dyDescent="0.25">
      <c r="A9" t="s">
        <v>2</v>
      </c>
      <c r="B9">
        <v>1</v>
      </c>
      <c r="C9">
        <v>0</v>
      </c>
      <c r="D9">
        <v>0</v>
      </c>
      <c r="E9">
        <v>9</v>
      </c>
      <c r="F9">
        <v>0</v>
      </c>
      <c r="G9">
        <v>0</v>
      </c>
      <c r="H9">
        <v>1</v>
      </c>
      <c r="I9">
        <v>1</v>
      </c>
      <c r="J9">
        <v>0</v>
      </c>
      <c r="K9">
        <v>0</v>
      </c>
      <c r="L9">
        <v>0</v>
      </c>
      <c r="M9">
        <f t="shared" si="1"/>
        <v>12</v>
      </c>
      <c r="N9">
        <f t="shared" si="0"/>
        <v>7.5471698113207548E-3</v>
      </c>
    </row>
    <row r="10" spans="1:14" x14ac:dyDescent="0.25">
      <c r="A10" t="s">
        <v>3</v>
      </c>
      <c r="B10">
        <v>1</v>
      </c>
      <c r="C10">
        <v>0</v>
      </c>
      <c r="D10">
        <v>12</v>
      </c>
      <c r="E10">
        <v>2</v>
      </c>
      <c r="F10">
        <v>0</v>
      </c>
      <c r="G10">
        <v>0</v>
      </c>
      <c r="H10">
        <v>2</v>
      </c>
      <c r="I10">
        <v>2</v>
      </c>
      <c r="J10">
        <v>0</v>
      </c>
      <c r="K10">
        <v>0</v>
      </c>
      <c r="L10">
        <v>0</v>
      </c>
      <c r="M10">
        <f t="shared" si="1"/>
        <v>19</v>
      </c>
      <c r="N10">
        <f t="shared" si="0"/>
        <v>1.1949685534591196E-2</v>
      </c>
    </row>
    <row r="11" spans="1:14" ht="21" customHeight="1" x14ac:dyDescent="0.25">
      <c r="A11" t="s">
        <v>4</v>
      </c>
      <c r="B11">
        <v>21</v>
      </c>
      <c r="C11">
        <v>0</v>
      </c>
      <c r="D11">
        <v>0</v>
      </c>
      <c r="E11">
        <v>8</v>
      </c>
      <c r="F11">
        <v>0</v>
      </c>
      <c r="G11">
        <v>0</v>
      </c>
      <c r="H11">
        <v>1</v>
      </c>
      <c r="I11">
        <v>1</v>
      </c>
      <c r="J11">
        <v>0</v>
      </c>
      <c r="K11">
        <v>0</v>
      </c>
      <c r="L11">
        <v>0</v>
      </c>
      <c r="M11">
        <f t="shared" si="1"/>
        <v>31</v>
      </c>
      <c r="N11">
        <f t="shared" si="0"/>
        <v>1.9496855345911949E-2</v>
      </c>
    </row>
    <row r="12" spans="1:14" ht="21" customHeight="1" x14ac:dyDescent="0.25">
      <c r="A12" t="s">
        <v>77</v>
      </c>
      <c r="B12">
        <v>3</v>
      </c>
      <c r="C12">
        <v>0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f t="shared" si="1"/>
        <v>5</v>
      </c>
      <c r="N12">
        <f t="shared" si="0"/>
        <v>3.1446540880503146E-3</v>
      </c>
    </row>
    <row r="13" spans="1:14" x14ac:dyDescent="0.25">
      <c r="A13" t="s">
        <v>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f t="shared" si="1"/>
        <v>0</v>
      </c>
      <c r="N13">
        <f t="shared" si="0"/>
        <v>0</v>
      </c>
    </row>
    <row r="14" spans="1:14" x14ac:dyDescent="0.25">
      <c r="A14" t="s">
        <v>6</v>
      </c>
      <c r="B14">
        <v>4</v>
      </c>
      <c r="C14">
        <v>289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f t="shared" si="1"/>
        <v>293</v>
      </c>
      <c r="N14">
        <f t="shared" si="0"/>
        <v>0.18427672955974841</v>
      </c>
    </row>
    <row r="15" spans="1:14" x14ac:dyDescent="0.25">
      <c r="A15" t="s">
        <v>7</v>
      </c>
      <c r="B15">
        <v>0</v>
      </c>
      <c r="C15">
        <v>0</v>
      </c>
      <c r="D15">
        <v>0</v>
      </c>
      <c r="E15">
        <v>74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f t="shared" si="1"/>
        <v>74</v>
      </c>
      <c r="N15">
        <f t="shared" si="0"/>
        <v>4.6540880503144651E-2</v>
      </c>
    </row>
    <row r="16" spans="1:14" ht="18.75" customHeight="1" x14ac:dyDescent="0.25">
      <c r="A16" t="s">
        <v>8</v>
      </c>
      <c r="B16">
        <v>3</v>
      </c>
      <c r="C16">
        <v>0</v>
      </c>
      <c r="D16">
        <v>0</v>
      </c>
      <c r="E16">
        <v>7</v>
      </c>
      <c r="F16">
        <v>12</v>
      </c>
      <c r="G16">
        <v>0</v>
      </c>
      <c r="H16">
        <v>5</v>
      </c>
      <c r="I16">
        <v>3</v>
      </c>
      <c r="J16">
        <v>0</v>
      </c>
      <c r="K16">
        <v>0</v>
      </c>
      <c r="L16">
        <v>0</v>
      </c>
      <c r="M16">
        <f t="shared" si="1"/>
        <v>30</v>
      </c>
      <c r="N16">
        <f t="shared" si="0"/>
        <v>1.8867924528301886E-2</v>
      </c>
    </row>
    <row r="17" spans="1:14" x14ac:dyDescent="0.25">
      <c r="A17" t="s">
        <v>79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124</v>
      </c>
      <c r="K17">
        <v>0</v>
      </c>
      <c r="L17">
        <v>0</v>
      </c>
      <c r="M17">
        <f t="shared" si="1"/>
        <v>124</v>
      </c>
      <c r="N17">
        <f t="shared" si="0"/>
        <v>7.7987421383647795E-2</v>
      </c>
    </row>
    <row r="18" spans="1:14" x14ac:dyDescent="0.25">
      <c r="A18" t="s">
        <v>78</v>
      </c>
      <c r="B18">
        <v>0</v>
      </c>
      <c r="C18">
        <v>0</v>
      </c>
      <c r="D18">
        <v>0</v>
      </c>
      <c r="E18">
        <v>0</v>
      </c>
      <c r="F18">
        <v>60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f t="shared" si="1"/>
        <v>60</v>
      </c>
      <c r="N18">
        <f t="shared" si="0"/>
        <v>3.7735849056603772E-2</v>
      </c>
    </row>
    <row r="19" spans="1:14" x14ac:dyDescent="0.25">
      <c r="A19" t="s">
        <v>9</v>
      </c>
      <c r="B19">
        <v>23</v>
      </c>
      <c r="C19">
        <v>0</v>
      </c>
      <c r="D19">
        <v>0</v>
      </c>
      <c r="E19">
        <v>1</v>
      </c>
      <c r="F19">
        <v>0</v>
      </c>
      <c r="G19">
        <v>0</v>
      </c>
      <c r="H19">
        <v>4</v>
      </c>
      <c r="I19">
        <v>3</v>
      </c>
      <c r="J19">
        <v>0</v>
      </c>
      <c r="K19">
        <v>0</v>
      </c>
      <c r="L19">
        <v>0</v>
      </c>
      <c r="M19">
        <f t="shared" si="1"/>
        <v>31</v>
      </c>
      <c r="N19">
        <f t="shared" si="0"/>
        <v>1.9496855345911949E-2</v>
      </c>
    </row>
    <row r="20" spans="1:14" x14ac:dyDescent="0.25">
      <c r="A20" t="s">
        <v>10</v>
      </c>
      <c r="B20">
        <v>0</v>
      </c>
      <c r="C20">
        <v>0</v>
      </c>
      <c r="D20">
        <v>0</v>
      </c>
      <c r="E20">
        <v>0</v>
      </c>
      <c r="F20">
        <v>7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f t="shared" si="1"/>
        <v>7</v>
      </c>
      <c r="N20">
        <f t="shared" si="0"/>
        <v>4.4025157232704401E-3</v>
      </c>
    </row>
    <row r="21" spans="1:14" x14ac:dyDescent="0.25">
      <c r="A21" t="s">
        <v>11</v>
      </c>
      <c r="B21">
        <v>3</v>
      </c>
      <c r="C21">
        <v>0</v>
      </c>
      <c r="D21">
        <v>6</v>
      </c>
      <c r="E21">
        <v>0</v>
      </c>
      <c r="F21">
        <v>0</v>
      </c>
      <c r="G21">
        <v>0</v>
      </c>
      <c r="H21">
        <v>4</v>
      </c>
      <c r="I21">
        <v>2</v>
      </c>
      <c r="J21">
        <v>0</v>
      </c>
      <c r="K21">
        <v>0</v>
      </c>
      <c r="L21">
        <v>0</v>
      </c>
      <c r="M21">
        <f t="shared" si="1"/>
        <v>15</v>
      </c>
      <c r="N21">
        <f t="shared" si="0"/>
        <v>9.433962264150943E-3</v>
      </c>
    </row>
    <row r="22" spans="1:14" x14ac:dyDescent="0.25">
      <c r="A22" t="s">
        <v>12</v>
      </c>
      <c r="B22">
        <v>71</v>
      </c>
      <c r="C22">
        <v>65</v>
      </c>
      <c r="D22">
        <v>14</v>
      </c>
      <c r="E22">
        <v>1</v>
      </c>
      <c r="F22">
        <v>0</v>
      </c>
      <c r="G22">
        <v>0</v>
      </c>
      <c r="H22">
        <v>20</v>
      </c>
      <c r="I22">
        <v>12</v>
      </c>
      <c r="J22">
        <v>0</v>
      </c>
      <c r="K22">
        <v>1</v>
      </c>
      <c r="L22">
        <v>0</v>
      </c>
      <c r="M22">
        <f t="shared" si="1"/>
        <v>184</v>
      </c>
      <c r="N22">
        <f t="shared" si="0"/>
        <v>0.11572327044025157</v>
      </c>
    </row>
    <row r="23" spans="1:14" x14ac:dyDescent="0.25">
      <c r="A23" t="s">
        <v>13</v>
      </c>
      <c r="B23">
        <v>0</v>
      </c>
      <c r="C23">
        <v>0</v>
      </c>
      <c r="D23">
        <v>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f t="shared" si="1"/>
        <v>5</v>
      </c>
      <c r="N23">
        <f t="shared" si="0"/>
        <v>3.1446540880503146E-3</v>
      </c>
    </row>
    <row r="24" spans="1:14" x14ac:dyDescent="0.25">
      <c r="A24" t="s">
        <v>93</v>
      </c>
      <c r="B24">
        <v>38</v>
      </c>
      <c r="C24">
        <v>234</v>
      </c>
      <c r="D24">
        <v>30</v>
      </c>
      <c r="E24">
        <v>22</v>
      </c>
      <c r="F24">
        <v>0</v>
      </c>
      <c r="G24">
        <v>0</v>
      </c>
      <c r="H24">
        <v>4</v>
      </c>
      <c r="I24">
        <v>4</v>
      </c>
      <c r="J24">
        <v>0</v>
      </c>
      <c r="K24">
        <v>0</v>
      </c>
      <c r="L24">
        <v>0</v>
      </c>
      <c r="M24">
        <f t="shared" si="1"/>
        <v>332</v>
      </c>
      <c r="N24">
        <f t="shared" si="0"/>
        <v>0.20880503144654089</v>
      </c>
    </row>
    <row r="25" spans="1:14" ht="21" customHeight="1" x14ac:dyDescent="0.25">
      <c r="A25" t="s">
        <v>109</v>
      </c>
      <c r="B25">
        <v>21</v>
      </c>
      <c r="C25">
        <v>0</v>
      </c>
      <c r="D25">
        <v>34</v>
      </c>
      <c r="E25">
        <v>68</v>
      </c>
      <c r="F25">
        <v>0</v>
      </c>
      <c r="G25">
        <v>0</v>
      </c>
      <c r="H25">
        <v>2</v>
      </c>
      <c r="I25">
        <v>2</v>
      </c>
      <c r="J25">
        <v>0</v>
      </c>
      <c r="K25">
        <v>0</v>
      </c>
      <c r="L25">
        <v>0</v>
      </c>
      <c r="M25">
        <f t="shared" si="1"/>
        <v>127</v>
      </c>
      <c r="N25">
        <f t="shared" si="0"/>
        <v>7.9874213836477984E-2</v>
      </c>
    </row>
    <row r="26" spans="1:14" ht="16.5" customHeight="1" x14ac:dyDescent="0.25">
      <c r="A26" t="s">
        <v>31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f t="shared" si="1"/>
        <v>1</v>
      </c>
      <c r="N26">
        <f t="shared" si="0"/>
        <v>6.2893081761006286E-4</v>
      </c>
    </row>
    <row r="27" spans="1:14" ht="31.5" customHeight="1" x14ac:dyDescent="0.25">
      <c r="A27" t="s">
        <v>32</v>
      </c>
      <c r="B27">
        <v>9</v>
      </c>
      <c r="C27">
        <v>0</v>
      </c>
      <c r="D27">
        <v>3</v>
      </c>
      <c r="E27">
        <v>18</v>
      </c>
      <c r="F27">
        <v>0</v>
      </c>
      <c r="G27">
        <v>0</v>
      </c>
      <c r="H27">
        <v>5</v>
      </c>
      <c r="I27">
        <v>4</v>
      </c>
      <c r="J27">
        <v>0</v>
      </c>
      <c r="K27">
        <v>0</v>
      </c>
      <c r="L27">
        <v>0</v>
      </c>
      <c r="M27">
        <f t="shared" si="1"/>
        <v>39</v>
      </c>
      <c r="N27">
        <f t="shared" si="0"/>
        <v>2.4528301886792454E-2</v>
      </c>
    </row>
    <row r="28" spans="1:14" ht="18.75" customHeight="1" x14ac:dyDescent="0.25">
      <c r="A28" t="s">
        <v>14</v>
      </c>
      <c r="B28">
        <v>1</v>
      </c>
      <c r="C28">
        <v>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26</v>
      </c>
      <c r="K28">
        <v>0</v>
      </c>
      <c r="L28">
        <v>0</v>
      </c>
      <c r="M28">
        <f t="shared" si="1"/>
        <v>29</v>
      </c>
      <c r="N28">
        <f t="shared" si="0"/>
        <v>1.8238993710691823E-2</v>
      </c>
    </row>
    <row r="29" spans="1:14" ht="18.75" customHeight="1" x14ac:dyDescent="0.25">
      <c r="A29" t="s">
        <v>15</v>
      </c>
      <c r="B29">
        <v>49</v>
      </c>
      <c r="C29">
        <v>21</v>
      </c>
      <c r="D29">
        <v>0</v>
      </c>
      <c r="E29">
        <v>3</v>
      </c>
      <c r="F29">
        <v>2</v>
      </c>
      <c r="G29">
        <v>0</v>
      </c>
      <c r="H29">
        <v>2</v>
      </c>
      <c r="I29">
        <v>1</v>
      </c>
      <c r="J29">
        <v>0</v>
      </c>
      <c r="K29">
        <v>2</v>
      </c>
      <c r="L29">
        <v>39</v>
      </c>
      <c r="M29">
        <f t="shared" si="1"/>
        <v>119</v>
      </c>
      <c r="N29">
        <f t="shared" si="0"/>
        <v>7.4842767295597482E-2</v>
      </c>
    </row>
    <row r="30" spans="1:14" x14ac:dyDescent="0.25">
      <c r="A30" t="s">
        <v>17</v>
      </c>
      <c r="B30">
        <f>SUM(B7:B29)</f>
        <v>248</v>
      </c>
      <c r="C30">
        <f>SUM(C7:C29)</f>
        <v>609</v>
      </c>
      <c r="D30">
        <f t="shared" ref="D30:L30" si="2">SUM(D7:D29)</f>
        <v>104</v>
      </c>
      <c r="E30">
        <f t="shared" si="2"/>
        <v>214</v>
      </c>
      <c r="F30">
        <f t="shared" si="2"/>
        <v>137</v>
      </c>
      <c r="G30">
        <f t="shared" si="2"/>
        <v>0</v>
      </c>
      <c r="H30">
        <f t="shared" si="2"/>
        <v>50</v>
      </c>
      <c r="I30">
        <f t="shared" si="2"/>
        <v>35</v>
      </c>
      <c r="J30">
        <f t="shared" si="2"/>
        <v>151</v>
      </c>
      <c r="K30">
        <f t="shared" si="2"/>
        <v>3</v>
      </c>
      <c r="L30">
        <f t="shared" si="2"/>
        <v>39</v>
      </c>
      <c r="M30">
        <f>SUM(M7:M29)</f>
        <v>1590</v>
      </c>
      <c r="N30">
        <f t="shared" si="0"/>
        <v>1</v>
      </c>
    </row>
    <row r="31" spans="1:14" x14ac:dyDescent="0.25">
      <c r="A31" t="s">
        <v>60</v>
      </c>
    </row>
  </sheetData>
  <pageMargins left="0.7" right="0.7" top="0.75" bottom="2.0499999999999998" header="0.3" footer="0.3"/>
  <pageSetup scale="66" fitToHeight="0" orientation="landscape" r:id="rId1"/>
  <rowBreaks count="1" manualBreakCount="1">
    <brk id="3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2:N54"/>
  <sheetViews>
    <sheetView topLeftCell="A67" zoomScale="85" zoomScaleNormal="85" zoomScaleSheetLayoutView="80" workbookViewId="0">
      <selection activeCell="A22" sqref="A22:XFD27"/>
    </sheetView>
  </sheetViews>
  <sheetFormatPr baseColWidth="10" defaultColWidth="10.85546875" defaultRowHeight="15" x14ac:dyDescent="0.25"/>
  <cols>
    <col min="2" max="2" width="21" customWidth="1"/>
    <col min="3" max="3" width="20.28515625" customWidth="1"/>
    <col min="4" max="4" width="23.5703125" customWidth="1"/>
    <col min="5" max="5" width="19.140625" customWidth="1"/>
    <col min="6" max="6" width="18.28515625" customWidth="1"/>
    <col min="7" max="7" width="14.28515625" customWidth="1"/>
    <col min="8" max="8" width="14.85546875" customWidth="1"/>
    <col min="9" max="9" width="20.7109375" customWidth="1"/>
    <col min="10" max="10" width="13" customWidth="1"/>
    <col min="11" max="11" width="13.140625" customWidth="1"/>
    <col min="12" max="12" width="15.7109375" bestFit="1" customWidth="1"/>
    <col min="13" max="13" width="11.5703125" customWidth="1"/>
    <col min="14" max="14" width="11.140625" customWidth="1"/>
  </cols>
  <sheetData>
    <row r="2" spans="2:14" x14ac:dyDescent="0.25">
      <c r="E2" t="s">
        <v>27</v>
      </c>
    </row>
    <row r="3" spans="2:14" x14ac:dyDescent="0.25">
      <c r="E3" t="s">
        <v>82</v>
      </c>
    </row>
    <row r="4" spans="2:14" x14ac:dyDescent="0.25">
      <c r="E4" t="s">
        <v>171</v>
      </c>
    </row>
    <row r="6" spans="2:14" x14ac:dyDescent="0.25">
      <c r="E6" t="s">
        <v>69</v>
      </c>
      <c r="H6" t="s">
        <v>28</v>
      </c>
      <c r="J6" t="s">
        <v>29</v>
      </c>
    </row>
    <row r="7" spans="2:14" ht="18" customHeight="1" x14ac:dyDescent="0.25">
      <c r="E7" t="s">
        <v>30</v>
      </c>
      <c r="H7" t="s">
        <v>165</v>
      </c>
      <c r="I7" t="s">
        <v>166</v>
      </c>
      <c r="J7" t="s">
        <v>84</v>
      </c>
      <c r="K7" t="s">
        <v>85</v>
      </c>
    </row>
    <row r="8" spans="2:14" ht="15.75" customHeight="1" x14ac:dyDescent="0.25">
      <c r="H8">
        <v>1532</v>
      </c>
      <c r="I8">
        <v>1590</v>
      </c>
      <c r="J8">
        <f>I8-H8</f>
        <v>58</v>
      </c>
      <c r="K8">
        <f>J8/H8</f>
        <v>3.7859007832898174E-2</v>
      </c>
    </row>
    <row r="11" spans="2:14" ht="31.9" customHeight="1" x14ac:dyDescent="0.25">
      <c r="B11" t="s">
        <v>107</v>
      </c>
      <c r="C11" t="s">
        <v>103</v>
      </c>
      <c r="D11" t="s">
        <v>110</v>
      </c>
      <c r="E11" t="s">
        <v>18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 t="s">
        <v>24</v>
      </c>
      <c r="L11" t="s">
        <v>25</v>
      </c>
      <c r="M11" t="s">
        <v>26</v>
      </c>
      <c r="N11" t="s">
        <v>17</v>
      </c>
    </row>
    <row r="12" spans="2:14" x14ac:dyDescent="0.25">
      <c r="B12">
        <v>2025</v>
      </c>
      <c r="C12">
        <v>291</v>
      </c>
      <c r="D12">
        <v>509</v>
      </c>
      <c r="E12">
        <v>102</v>
      </c>
      <c r="F12">
        <v>205</v>
      </c>
      <c r="G12">
        <v>139</v>
      </c>
      <c r="H12">
        <v>0</v>
      </c>
      <c r="I12">
        <v>58</v>
      </c>
      <c r="J12">
        <v>47</v>
      </c>
      <c r="K12">
        <v>138</v>
      </c>
      <c r="L12">
        <v>4</v>
      </c>
      <c r="M12">
        <v>39</v>
      </c>
      <c r="N12">
        <f>SUM(C12:M12)</f>
        <v>1532</v>
      </c>
    </row>
    <row r="13" spans="2:14" x14ac:dyDescent="0.25">
      <c r="B13">
        <v>2026</v>
      </c>
      <c r="C13">
        <v>248</v>
      </c>
      <c r="D13">
        <v>609</v>
      </c>
      <c r="E13">
        <v>104</v>
      </c>
      <c r="F13">
        <v>214</v>
      </c>
      <c r="G13">
        <v>137</v>
      </c>
      <c r="H13">
        <v>0</v>
      </c>
      <c r="I13">
        <v>50</v>
      </c>
      <c r="J13">
        <v>35</v>
      </c>
      <c r="K13">
        <v>151</v>
      </c>
      <c r="L13">
        <v>3</v>
      </c>
      <c r="M13">
        <v>39</v>
      </c>
      <c r="N13">
        <f>SUM(C13:M13)</f>
        <v>1590</v>
      </c>
    </row>
    <row r="14" spans="2:14" x14ac:dyDescent="0.25">
      <c r="B14" t="s">
        <v>60</v>
      </c>
    </row>
    <row r="23" spans="2:6" x14ac:dyDescent="0.25">
      <c r="D23" t="s">
        <v>27</v>
      </c>
    </row>
    <row r="24" spans="2:6" x14ac:dyDescent="0.25">
      <c r="D24" t="s">
        <v>82</v>
      </c>
    </row>
    <row r="25" spans="2:6" x14ac:dyDescent="0.25">
      <c r="D25" t="s">
        <v>164</v>
      </c>
    </row>
    <row r="28" spans="2:6" x14ac:dyDescent="0.25">
      <c r="D28" t="s">
        <v>123</v>
      </c>
    </row>
    <row r="29" spans="2:6" ht="30" customHeight="1" x14ac:dyDescent="0.25">
      <c r="B29" t="s">
        <v>108</v>
      </c>
      <c r="C29" t="s">
        <v>165</v>
      </c>
      <c r="D29" t="s">
        <v>166</v>
      </c>
      <c r="E29" t="s">
        <v>57</v>
      </c>
      <c r="F29" t="s">
        <v>58</v>
      </c>
    </row>
    <row r="30" spans="2:6" x14ac:dyDescent="0.25">
      <c r="B30" t="s">
        <v>33</v>
      </c>
      <c r="C30">
        <v>65</v>
      </c>
      <c r="D30">
        <v>53</v>
      </c>
      <c r="E30">
        <f>D30-C30</f>
        <v>-12</v>
      </c>
      <c r="F30">
        <f>E30/C30</f>
        <v>-0.18461538461538463</v>
      </c>
    </row>
    <row r="31" spans="2:6" x14ac:dyDescent="0.25">
      <c r="B31" t="s">
        <v>1</v>
      </c>
      <c r="C31">
        <v>1</v>
      </c>
      <c r="D31">
        <v>0</v>
      </c>
      <c r="E31">
        <f t="shared" ref="E31:E53" si="0">D31-C31</f>
        <v>-1</v>
      </c>
      <c r="F31">
        <f t="shared" ref="F31:F52" si="1">E31/C31</f>
        <v>-1</v>
      </c>
    </row>
    <row r="32" spans="2:6" x14ac:dyDescent="0.25">
      <c r="B32" t="s">
        <v>2</v>
      </c>
      <c r="C32">
        <v>11</v>
      </c>
      <c r="D32">
        <v>12</v>
      </c>
      <c r="E32">
        <f t="shared" si="0"/>
        <v>1</v>
      </c>
      <c r="F32">
        <f t="shared" si="1"/>
        <v>9.0909090909090912E-2</v>
      </c>
    </row>
    <row r="33" spans="2:6" x14ac:dyDescent="0.25">
      <c r="B33" t="s">
        <v>3</v>
      </c>
      <c r="C33">
        <v>24</v>
      </c>
      <c r="D33">
        <v>19</v>
      </c>
      <c r="E33">
        <f t="shared" si="0"/>
        <v>-5</v>
      </c>
      <c r="F33">
        <f t="shared" si="1"/>
        <v>-0.20833333333333334</v>
      </c>
    </row>
    <row r="34" spans="2:6" ht="20.25" customHeight="1" x14ac:dyDescent="0.25">
      <c r="B34" t="s">
        <v>4</v>
      </c>
      <c r="C34">
        <v>31</v>
      </c>
      <c r="D34">
        <v>31</v>
      </c>
      <c r="E34">
        <f t="shared" si="0"/>
        <v>0</v>
      </c>
      <c r="F34">
        <f t="shared" si="1"/>
        <v>0</v>
      </c>
    </row>
    <row r="35" spans="2:6" ht="18.75" customHeight="1" x14ac:dyDescent="0.25">
      <c r="B35" t="s">
        <v>77</v>
      </c>
      <c r="C35">
        <v>10</v>
      </c>
      <c r="D35">
        <v>5</v>
      </c>
      <c r="E35">
        <f t="shared" si="0"/>
        <v>-5</v>
      </c>
      <c r="F35">
        <f t="shared" si="1"/>
        <v>-0.5</v>
      </c>
    </row>
    <row r="36" spans="2:6" ht="18.75" customHeight="1" x14ac:dyDescent="0.25">
      <c r="B36" t="s">
        <v>5</v>
      </c>
      <c r="C36">
        <v>0</v>
      </c>
      <c r="D36">
        <v>0</v>
      </c>
      <c r="E36">
        <f t="shared" si="0"/>
        <v>0</v>
      </c>
      <c r="F36">
        <v>0</v>
      </c>
    </row>
    <row r="37" spans="2:6" x14ac:dyDescent="0.25">
      <c r="B37" t="s">
        <v>6</v>
      </c>
      <c r="C37">
        <v>263</v>
      </c>
      <c r="D37">
        <v>293</v>
      </c>
      <c r="E37">
        <f t="shared" si="0"/>
        <v>30</v>
      </c>
      <c r="F37">
        <f t="shared" si="1"/>
        <v>0.11406844106463879</v>
      </c>
    </row>
    <row r="38" spans="2:6" x14ac:dyDescent="0.25">
      <c r="B38" t="s">
        <v>7</v>
      </c>
      <c r="C38">
        <v>66</v>
      </c>
      <c r="D38">
        <v>74</v>
      </c>
      <c r="E38">
        <f t="shared" si="0"/>
        <v>8</v>
      </c>
      <c r="F38">
        <f t="shared" si="1"/>
        <v>0.12121212121212122</v>
      </c>
    </row>
    <row r="39" spans="2:6" x14ac:dyDescent="0.25">
      <c r="B39" t="s">
        <v>8</v>
      </c>
      <c r="C39">
        <v>27</v>
      </c>
      <c r="D39">
        <v>30</v>
      </c>
      <c r="E39">
        <f t="shared" si="0"/>
        <v>3</v>
      </c>
      <c r="F39">
        <f t="shared" si="1"/>
        <v>0.1111111111111111</v>
      </c>
    </row>
    <row r="40" spans="2:6" x14ac:dyDescent="0.25">
      <c r="B40" t="s">
        <v>79</v>
      </c>
      <c r="C40">
        <v>104</v>
      </c>
      <c r="D40">
        <v>124</v>
      </c>
      <c r="E40">
        <f t="shared" si="0"/>
        <v>20</v>
      </c>
      <c r="F40">
        <f t="shared" si="1"/>
        <v>0.19230769230769232</v>
      </c>
    </row>
    <row r="41" spans="2:6" x14ac:dyDescent="0.25">
      <c r="B41" t="s">
        <v>78</v>
      </c>
      <c r="C41">
        <v>58</v>
      </c>
      <c r="D41">
        <v>60</v>
      </c>
      <c r="E41">
        <f t="shared" si="0"/>
        <v>2</v>
      </c>
      <c r="F41">
        <f t="shared" si="1"/>
        <v>3.4482758620689655E-2</v>
      </c>
    </row>
    <row r="42" spans="2:6" x14ac:dyDescent="0.25">
      <c r="B42" t="s">
        <v>9</v>
      </c>
      <c r="C42">
        <v>32</v>
      </c>
      <c r="D42">
        <v>31</v>
      </c>
      <c r="E42">
        <f t="shared" si="0"/>
        <v>-1</v>
      </c>
      <c r="F42">
        <f t="shared" si="1"/>
        <v>-3.125E-2</v>
      </c>
    </row>
    <row r="43" spans="2:6" x14ac:dyDescent="0.25">
      <c r="B43" t="s">
        <v>10</v>
      </c>
      <c r="C43">
        <v>4</v>
      </c>
      <c r="D43">
        <v>7</v>
      </c>
      <c r="E43">
        <f t="shared" si="0"/>
        <v>3</v>
      </c>
      <c r="F43">
        <v>1</v>
      </c>
    </row>
    <row r="44" spans="2:6" x14ac:dyDescent="0.25">
      <c r="B44" t="s">
        <v>11</v>
      </c>
      <c r="C44">
        <v>7</v>
      </c>
      <c r="D44">
        <v>15</v>
      </c>
      <c r="E44">
        <f t="shared" si="0"/>
        <v>8</v>
      </c>
      <c r="F44">
        <f t="shared" si="1"/>
        <v>1.1428571428571428</v>
      </c>
    </row>
    <row r="45" spans="2:6" x14ac:dyDescent="0.25">
      <c r="B45" t="s">
        <v>12</v>
      </c>
      <c r="C45">
        <v>159</v>
      </c>
      <c r="D45">
        <v>184</v>
      </c>
      <c r="E45">
        <f t="shared" si="0"/>
        <v>25</v>
      </c>
      <c r="F45">
        <f t="shared" si="1"/>
        <v>0.15723270440251572</v>
      </c>
    </row>
    <row r="46" spans="2:6" x14ac:dyDescent="0.25">
      <c r="B46" t="s">
        <v>13</v>
      </c>
      <c r="C46">
        <v>8</v>
      </c>
      <c r="D46">
        <v>5</v>
      </c>
      <c r="E46">
        <f t="shared" si="0"/>
        <v>-3</v>
      </c>
      <c r="F46">
        <f t="shared" si="1"/>
        <v>-0.375</v>
      </c>
    </row>
    <row r="47" spans="2:6" x14ac:dyDescent="0.25">
      <c r="B47" t="s">
        <v>93</v>
      </c>
      <c r="C47">
        <v>338</v>
      </c>
      <c r="D47">
        <v>332</v>
      </c>
      <c r="E47">
        <f t="shared" si="0"/>
        <v>-6</v>
      </c>
      <c r="F47">
        <f t="shared" si="1"/>
        <v>-1.7751479289940829E-2</v>
      </c>
    </row>
    <row r="48" spans="2:6" x14ac:dyDescent="0.25">
      <c r="B48" t="s">
        <v>109</v>
      </c>
      <c r="C48">
        <v>128</v>
      </c>
      <c r="D48">
        <v>127</v>
      </c>
      <c r="E48">
        <f t="shared" si="0"/>
        <v>-1</v>
      </c>
      <c r="F48">
        <f t="shared" si="1"/>
        <v>-7.8125E-3</v>
      </c>
    </row>
    <row r="49" spans="2:6" x14ac:dyDescent="0.25">
      <c r="B49" t="s">
        <v>31</v>
      </c>
      <c r="C49">
        <v>0</v>
      </c>
      <c r="D49">
        <v>1</v>
      </c>
      <c r="E49">
        <f t="shared" si="0"/>
        <v>1</v>
      </c>
      <c r="F49">
        <v>0</v>
      </c>
    </row>
    <row r="50" spans="2:6" ht="14.25" customHeight="1" x14ac:dyDescent="0.25">
      <c r="B50" t="s">
        <v>32</v>
      </c>
      <c r="C50">
        <v>36</v>
      </c>
      <c r="D50">
        <v>39</v>
      </c>
      <c r="E50">
        <f t="shared" si="0"/>
        <v>3</v>
      </c>
      <c r="F50">
        <f t="shared" si="1"/>
        <v>8.3333333333333329E-2</v>
      </c>
    </row>
    <row r="51" spans="2:6" ht="19.5" customHeight="1" x14ac:dyDescent="0.25">
      <c r="B51" t="s">
        <v>14</v>
      </c>
      <c r="C51">
        <v>34</v>
      </c>
      <c r="D51">
        <v>29</v>
      </c>
      <c r="E51">
        <f t="shared" si="0"/>
        <v>-5</v>
      </c>
      <c r="F51">
        <f t="shared" si="1"/>
        <v>-0.14705882352941177</v>
      </c>
    </row>
    <row r="52" spans="2:6" ht="21.75" customHeight="1" x14ac:dyDescent="0.25">
      <c r="B52" t="s">
        <v>15</v>
      </c>
      <c r="C52">
        <v>126</v>
      </c>
      <c r="D52">
        <v>119</v>
      </c>
      <c r="E52">
        <f t="shared" si="0"/>
        <v>-7</v>
      </c>
      <c r="F52">
        <f t="shared" si="1"/>
        <v>-5.5555555555555552E-2</v>
      </c>
    </row>
    <row r="53" spans="2:6" ht="21" customHeight="1" x14ac:dyDescent="0.25">
      <c r="B53" t="s">
        <v>17</v>
      </c>
      <c r="C53">
        <f>SUM(C30:C52)</f>
        <v>1532</v>
      </c>
      <c r="D53">
        <f>SUM(D30:D52)</f>
        <v>1590</v>
      </c>
      <c r="E53">
        <f t="shared" si="0"/>
        <v>58</v>
      </c>
      <c r="F53">
        <f>E53/C53</f>
        <v>3.7859007832898174E-2</v>
      </c>
    </row>
    <row r="54" spans="2:6" x14ac:dyDescent="0.25">
      <c r="B54" t="s">
        <v>60</v>
      </c>
    </row>
  </sheetData>
  <pageMargins left="0.7" right="0.7" top="0.75" bottom="2.0499999999999998" header="0.3" footer="0.3"/>
  <pageSetup scale="53" fitToHeight="0" orientation="landscape" r:id="rId1"/>
  <rowBreaks count="1" manualBreakCount="1">
    <brk id="18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703C-8B1C-4B7B-9FE9-9D45FBBE4AD2}">
  <sheetPr>
    <tabColor theme="9" tint="0.59999389629810485"/>
    <pageSetUpPr fitToPage="1"/>
  </sheetPr>
  <dimension ref="A2:U94"/>
  <sheetViews>
    <sheetView topLeftCell="A76" zoomScale="94" zoomScaleNormal="94" workbookViewId="0">
      <selection sqref="A1:XFD1048576"/>
    </sheetView>
  </sheetViews>
  <sheetFormatPr baseColWidth="10" defaultColWidth="10.85546875" defaultRowHeight="15" x14ac:dyDescent="0.25"/>
  <cols>
    <col min="1" max="1" width="32.28515625" customWidth="1"/>
    <col min="2" max="2" width="14.42578125" customWidth="1"/>
    <col min="3" max="3" width="13.140625" customWidth="1"/>
    <col min="4" max="4" width="14.42578125" customWidth="1"/>
    <col min="5" max="5" width="13.7109375" customWidth="1"/>
    <col min="6" max="6" width="10" customWidth="1"/>
    <col min="7" max="7" width="14" customWidth="1"/>
    <col min="8" max="8" width="11.7109375" customWidth="1"/>
    <col min="9" max="9" width="14.140625" customWidth="1"/>
    <col min="10" max="10" width="14" customWidth="1"/>
    <col min="11" max="11" width="12.5703125" customWidth="1"/>
    <col min="12" max="12" width="15.140625" customWidth="1"/>
    <col min="13" max="13" width="10.28515625" customWidth="1"/>
    <col min="14" max="14" width="15.28515625" customWidth="1"/>
    <col min="15" max="15" width="11.85546875" customWidth="1"/>
    <col min="16" max="16" width="14" customWidth="1"/>
    <col min="17" max="17" width="15.140625" customWidth="1"/>
    <col min="18" max="18" width="15.28515625" customWidth="1"/>
    <col min="19" max="19" width="10.5703125" customWidth="1"/>
    <col min="20" max="20" width="11.42578125" customWidth="1"/>
    <col min="21" max="21" width="14.28515625" customWidth="1"/>
  </cols>
  <sheetData>
    <row r="2" spans="1:21" x14ac:dyDescent="0.25">
      <c r="A2" t="s">
        <v>52</v>
      </c>
    </row>
    <row r="3" spans="1:21" x14ac:dyDescent="0.25">
      <c r="A3" t="s">
        <v>81</v>
      </c>
    </row>
    <row r="4" spans="1:21" x14ac:dyDescent="0.25">
      <c r="A4" t="s">
        <v>100</v>
      </c>
    </row>
    <row r="5" spans="1:21" x14ac:dyDescent="0.25">
      <c r="A5" t="s">
        <v>262</v>
      </c>
    </row>
    <row r="7" spans="1:21" x14ac:dyDescent="0.25">
      <c r="A7" t="s">
        <v>43</v>
      </c>
      <c r="B7" t="s">
        <v>2</v>
      </c>
      <c r="C7" t="s">
        <v>1</v>
      </c>
      <c r="D7" t="s">
        <v>3</v>
      </c>
      <c r="E7" t="s">
        <v>4</v>
      </c>
      <c r="F7" t="s">
        <v>115</v>
      </c>
      <c r="G7" t="s">
        <v>6</v>
      </c>
      <c r="H7" t="s">
        <v>7</v>
      </c>
      <c r="I7" t="s">
        <v>8</v>
      </c>
      <c r="J7" t="s">
        <v>9</v>
      </c>
      <c r="K7" t="s">
        <v>10</v>
      </c>
      <c r="L7" t="s">
        <v>11</v>
      </c>
      <c r="M7" t="s">
        <v>114</v>
      </c>
      <c r="N7" t="s">
        <v>12</v>
      </c>
      <c r="O7" t="s">
        <v>13</v>
      </c>
      <c r="P7" t="s">
        <v>93</v>
      </c>
      <c r="Q7" t="s">
        <v>109</v>
      </c>
      <c r="R7" t="s">
        <v>32</v>
      </c>
      <c r="S7" t="s">
        <v>14</v>
      </c>
      <c r="T7" t="s">
        <v>15</v>
      </c>
      <c r="U7" t="s">
        <v>17</v>
      </c>
    </row>
    <row r="8" spans="1:21" x14ac:dyDescent="0.25">
      <c r="A8" t="s">
        <v>158</v>
      </c>
      <c r="B8">
        <v>0</v>
      </c>
      <c r="C8">
        <v>0</v>
      </c>
      <c r="D8">
        <v>0</v>
      </c>
      <c r="E8">
        <v>12409</v>
      </c>
      <c r="F8">
        <v>0</v>
      </c>
      <c r="G8">
        <v>44601</v>
      </c>
      <c r="H8">
        <v>0</v>
      </c>
      <c r="I8">
        <v>25500</v>
      </c>
      <c r="J8">
        <v>0</v>
      </c>
      <c r="K8">
        <v>0</v>
      </c>
      <c r="L8">
        <v>9567</v>
      </c>
      <c r="M8">
        <v>0</v>
      </c>
      <c r="N8">
        <v>17233</v>
      </c>
      <c r="O8">
        <v>303278</v>
      </c>
      <c r="P8">
        <v>217815</v>
      </c>
      <c r="Q8">
        <v>188397</v>
      </c>
      <c r="R8">
        <v>26846</v>
      </c>
      <c r="S8">
        <v>2</v>
      </c>
      <c r="T8">
        <v>119128</v>
      </c>
      <c r="U8">
        <f>SUM(B8:T8)</f>
        <v>964776</v>
      </c>
    </row>
    <row r="9" spans="1:21" x14ac:dyDescent="0.25">
      <c r="A9" t="s">
        <v>159</v>
      </c>
      <c r="B9">
        <v>0</v>
      </c>
      <c r="C9">
        <v>0</v>
      </c>
      <c r="D9">
        <v>0</v>
      </c>
      <c r="E9">
        <v>0</v>
      </c>
      <c r="F9">
        <v>0</v>
      </c>
      <c r="G9">
        <v>1374383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7831</v>
      </c>
      <c r="O9">
        <v>0</v>
      </c>
      <c r="P9">
        <v>431834</v>
      </c>
      <c r="Q9">
        <v>3067</v>
      </c>
      <c r="R9">
        <v>0</v>
      </c>
      <c r="S9">
        <v>0</v>
      </c>
      <c r="T9">
        <v>7380</v>
      </c>
      <c r="U9">
        <f t="shared" ref="U9:U11" si="0">SUM(B9:T9)</f>
        <v>1824495</v>
      </c>
    </row>
    <row r="10" spans="1:21" x14ac:dyDescent="0.25">
      <c r="A10" t="s">
        <v>44</v>
      </c>
      <c r="B10">
        <v>0</v>
      </c>
      <c r="C10">
        <v>0</v>
      </c>
      <c r="D10">
        <v>41720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66589</v>
      </c>
      <c r="M10">
        <v>0</v>
      </c>
      <c r="N10">
        <v>292777</v>
      </c>
      <c r="O10">
        <v>0</v>
      </c>
      <c r="P10">
        <v>489939</v>
      </c>
      <c r="Q10">
        <v>694390</v>
      </c>
      <c r="R10">
        <v>14227</v>
      </c>
      <c r="S10">
        <v>0</v>
      </c>
      <c r="T10">
        <v>0</v>
      </c>
      <c r="U10">
        <f>SUM(B10:T10)</f>
        <v>1599642</v>
      </c>
    </row>
    <row r="11" spans="1:21" x14ac:dyDescent="0.25">
      <c r="A11" t="s">
        <v>45</v>
      </c>
      <c r="B11">
        <v>74551</v>
      </c>
      <c r="C11">
        <v>0</v>
      </c>
      <c r="D11">
        <v>0</v>
      </c>
      <c r="E11">
        <v>451492</v>
      </c>
      <c r="F11">
        <v>0</v>
      </c>
      <c r="G11">
        <v>0</v>
      </c>
      <c r="H11">
        <v>547501</v>
      </c>
      <c r="I11">
        <v>20989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227867</v>
      </c>
      <c r="Q11">
        <v>447544</v>
      </c>
      <c r="R11">
        <v>207586</v>
      </c>
      <c r="S11">
        <v>0</v>
      </c>
      <c r="T11">
        <v>22078</v>
      </c>
      <c r="U11">
        <f t="shared" si="0"/>
        <v>1999608</v>
      </c>
    </row>
    <row r="12" spans="1:21" x14ac:dyDescent="0.25">
      <c r="A12" t="s">
        <v>46</v>
      </c>
      <c r="B12">
        <f>SUM(B8:B11)</f>
        <v>74551</v>
      </c>
      <c r="C12">
        <f t="shared" ref="C12:U12" si="1">SUM(C8:C11)</f>
        <v>0</v>
      </c>
      <c r="D12">
        <f t="shared" si="1"/>
        <v>41720</v>
      </c>
      <c r="E12">
        <f t="shared" si="1"/>
        <v>463901</v>
      </c>
      <c r="F12">
        <f t="shared" si="1"/>
        <v>0</v>
      </c>
      <c r="G12">
        <f t="shared" si="1"/>
        <v>1418984</v>
      </c>
      <c r="H12">
        <f t="shared" si="1"/>
        <v>547501</v>
      </c>
      <c r="I12">
        <f t="shared" si="1"/>
        <v>46489</v>
      </c>
      <c r="J12">
        <f>SUM(J8:J11)</f>
        <v>0</v>
      </c>
      <c r="K12">
        <f t="shared" si="1"/>
        <v>0</v>
      </c>
      <c r="L12">
        <f t="shared" si="1"/>
        <v>76156</v>
      </c>
      <c r="M12">
        <f t="shared" si="1"/>
        <v>0</v>
      </c>
      <c r="N12">
        <f t="shared" si="1"/>
        <v>317841</v>
      </c>
      <c r="O12">
        <f t="shared" si="1"/>
        <v>303278</v>
      </c>
      <c r="P12">
        <f t="shared" si="1"/>
        <v>1367455</v>
      </c>
      <c r="Q12">
        <f t="shared" si="1"/>
        <v>1333398</v>
      </c>
      <c r="R12">
        <f t="shared" si="1"/>
        <v>248659</v>
      </c>
      <c r="S12">
        <f t="shared" si="1"/>
        <v>2</v>
      </c>
      <c r="T12">
        <f>SUM(T8:T11)</f>
        <v>148586</v>
      </c>
      <c r="U12">
        <f t="shared" si="1"/>
        <v>6388521</v>
      </c>
    </row>
    <row r="14" spans="1:21" x14ac:dyDescent="0.25">
      <c r="A14" t="s">
        <v>41</v>
      </c>
      <c r="B14" t="s">
        <v>2</v>
      </c>
      <c r="C14" t="s">
        <v>1</v>
      </c>
      <c r="D14" t="s">
        <v>3</v>
      </c>
      <c r="E14" t="s">
        <v>4</v>
      </c>
      <c r="F14" t="s">
        <v>115</v>
      </c>
      <c r="G14" t="s">
        <v>6</v>
      </c>
      <c r="H14" t="s">
        <v>7</v>
      </c>
      <c r="I14" t="s">
        <v>8</v>
      </c>
      <c r="J14" t="s">
        <v>9</v>
      </c>
      <c r="K14" t="s">
        <v>10</v>
      </c>
      <c r="L14" t="s">
        <v>11</v>
      </c>
      <c r="M14" t="s">
        <v>114</v>
      </c>
      <c r="N14" t="s">
        <v>12</v>
      </c>
      <c r="O14" t="s">
        <v>13</v>
      </c>
      <c r="P14" t="s">
        <v>71</v>
      </c>
      <c r="Q14" t="s">
        <v>109</v>
      </c>
      <c r="R14" t="s">
        <v>32</v>
      </c>
      <c r="S14" t="s">
        <v>14</v>
      </c>
      <c r="T14" t="s">
        <v>15</v>
      </c>
      <c r="U14" t="s">
        <v>17</v>
      </c>
    </row>
    <row r="15" spans="1:21" x14ac:dyDescent="0.25">
      <c r="A15" t="s">
        <v>153</v>
      </c>
      <c r="B15">
        <v>0</v>
      </c>
      <c r="C15">
        <v>0</v>
      </c>
      <c r="D15">
        <v>438</v>
      </c>
      <c r="E15">
        <v>23453</v>
      </c>
      <c r="F15">
        <v>0</v>
      </c>
      <c r="G15">
        <v>0</v>
      </c>
      <c r="H15">
        <v>0</v>
      </c>
      <c r="I15">
        <v>58757</v>
      </c>
      <c r="J15">
        <v>0</v>
      </c>
      <c r="K15">
        <v>0</v>
      </c>
      <c r="L15">
        <v>0</v>
      </c>
      <c r="M15">
        <v>0</v>
      </c>
      <c r="N15">
        <v>57895</v>
      </c>
      <c r="O15">
        <v>0</v>
      </c>
      <c r="P15">
        <v>38498</v>
      </c>
      <c r="Q15">
        <v>25966</v>
      </c>
      <c r="R15">
        <v>402272</v>
      </c>
      <c r="S15">
        <v>0</v>
      </c>
      <c r="T15">
        <v>17930</v>
      </c>
      <c r="U15">
        <f>SUM(B15:T15)</f>
        <v>625209</v>
      </c>
    </row>
    <row r="16" spans="1:21" x14ac:dyDescent="0.25">
      <c r="A16" t="s">
        <v>154</v>
      </c>
      <c r="B16">
        <v>0</v>
      </c>
      <c r="C16">
        <v>0</v>
      </c>
      <c r="D16">
        <v>0</v>
      </c>
      <c r="E16">
        <v>0</v>
      </c>
      <c r="F16">
        <v>0</v>
      </c>
      <c r="G16">
        <v>356968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28168</v>
      </c>
      <c r="O16">
        <v>0</v>
      </c>
      <c r="P16">
        <v>195114</v>
      </c>
      <c r="Q16">
        <v>2853</v>
      </c>
      <c r="R16">
        <v>0</v>
      </c>
      <c r="S16">
        <v>0</v>
      </c>
      <c r="T16">
        <v>69295</v>
      </c>
      <c r="U16">
        <f t="shared" ref="U16:U18" si="2">SUM(B16:T16)</f>
        <v>652398</v>
      </c>
    </row>
    <row r="17" spans="1:21" x14ac:dyDescent="0.25">
      <c r="A17" t="s">
        <v>44</v>
      </c>
      <c r="B17">
        <v>0</v>
      </c>
      <c r="C17">
        <v>0</v>
      </c>
      <c r="D17">
        <v>184984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57202</v>
      </c>
      <c r="O17">
        <v>0</v>
      </c>
      <c r="P17">
        <v>23128</v>
      </c>
      <c r="Q17">
        <v>40000</v>
      </c>
      <c r="R17">
        <v>0</v>
      </c>
      <c r="S17">
        <v>0</v>
      </c>
      <c r="T17">
        <v>0</v>
      </c>
      <c r="U17">
        <f>SUM(B17:T17)</f>
        <v>305314</v>
      </c>
    </row>
    <row r="18" spans="1:21" x14ac:dyDescent="0.25">
      <c r="A18" t="s">
        <v>45</v>
      </c>
      <c r="B18">
        <v>0</v>
      </c>
      <c r="C18">
        <v>0</v>
      </c>
      <c r="D18">
        <v>14734</v>
      </c>
      <c r="E18">
        <v>0</v>
      </c>
      <c r="F18">
        <v>0</v>
      </c>
      <c r="G18">
        <v>0</v>
      </c>
      <c r="H18">
        <v>280822</v>
      </c>
      <c r="I18">
        <v>30693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6163</v>
      </c>
      <c r="Q18">
        <v>75103</v>
      </c>
      <c r="R18">
        <v>5200</v>
      </c>
      <c r="S18">
        <v>0</v>
      </c>
      <c r="T18">
        <v>0</v>
      </c>
      <c r="U18">
        <f t="shared" si="2"/>
        <v>412715</v>
      </c>
    </row>
    <row r="19" spans="1:21" x14ac:dyDescent="0.25">
      <c r="A19" t="s">
        <v>116</v>
      </c>
      <c r="B19">
        <f>SUM(B15:B18)</f>
        <v>0</v>
      </c>
      <c r="C19">
        <f t="shared" ref="C19:S20" si="3">SUM(C15:C18)</f>
        <v>0</v>
      </c>
      <c r="D19">
        <f t="shared" si="3"/>
        <v>200156</v>
      </c>
      <c r="E19">
        <f t="shared" si="3"/>
        <v>23453</v>
      </c>
      <c r="F19">
        <f t="shared" si="3"/>
        <v>0</v>
      </c>
      <c r="G19">
        <f t="shared" si="3"/>
        <v>356968</v>
      </c>
      <c r="H19">
        <f t="shared" si="3"/>
        <v>280822</v>
      </c>
      <c r="I19">
        <f t="shared" si="3"/>
        <v>89450</v>
      </c>
      <c r="J19">
        <f t="shared" si="3"/>
        <v>0</v>
      </c>
      <c r="K19">
        <f t="shared" si="3"/>
        <v>0</v>
      </c>
      <c r="L19">
        <f t="shared" si="3"/>
        <v>0</v>
      </c>
      <c r="M19">
        <f t="shared" si="3"/>
        <v>0</v>
      </c>
      <c r="N19">
        <f>SUM(N15:N18)</f>
        <v>143265</v>
      </c>
      <c r="O19">
        <f t="shared" si="3"/>
        <v>0</v>
      </c>
      <c r="P19">
        <f t="shared" si="3"/>
        <v>262903</v>
      </c>
      <c r="Q19">
        <f t="shared" si="3"/>
        <v>143922</v>
      </c>
      <c r="R19">
        <f t="shared" si="3"/>
        <v>407472</v>
      </c>
      <c r="S19">
        <f t="shared" si="3"/>
        <v>0</v>
      </c>
      <c r="T19">
        <f>SUM(T15:T18)</f>
        <v>87225</v>
      </c>
      <c r="U19">
        <f t="shared" ref="U19" si="4">SUM(U15:U18)</f>
        <v>1995636</v>
      </c>
    </row>
    <row r="20" spans="1:21" x14ac:dyDescent="0.25">
      <c r="K20">
        <f t="shared" si="3"/>
        <v>0</v>
      </c>
    </row>
    <row r="21" spans="1:21" x14ac:dyDescent="0.25">
      <c r="A21" t="s">
        <v>42</v>
      </c>
      <c r="B21" t="s">
        <v>2</v>
      </c>
      <c r="C21" t="s">
        <v>1</v>
      </c>
      <c r="D21" t="s">
        <v>3</v>
      </c>
      <c r="E21" t="s">
        <v>4</v>
      </c>
      <c r="F21" t="s">
        <v>115</v>
      </c>
      <c r="G21" t="s">
        <v>6</v>
      </c>
      <c r="H21" t="s">
        <v>7</v>
      </c>
      <c r="I21" t="s">
        <v>8</v>
      </c>
      <c r="J21" t="s">
        <v>9</v>
      </c>
      <c r="K21" t="s">
        <v>10</v>
      </c>
      <c r="L21" t="s">
        <v>11</v>
      </c>
      <c r="M21" t="s">
        <v>114</v>
      </c>
      <c r="N21" t="s">
        <v>12</v>
      </c>
      <c r="O21" t="s">
        <v>13</v>
      </c>
      <c r="P21" t="s">
        <v>71</v>
      </c>
      <c r="Q21" t="s">
        <v>109</v>
      </c>
      <c r="R21" t="s">
        <v>32</v>
      </c>
      <c r="S21" t="s">
        <v>14</v>
      </c>
      <c r="T21" t="s">
        <v>15</v>
      </c>
      <c r="U21" t="s">
        <v>17</v>
      </c>
    </row>
    <row r="22" spans="1:21" x14ac:dyDescent="0.25">
      <c r="A22" t="s">
        <v>155</v>
      </c>
      <c r="B22">
        <v>9052</v>
      </c>
      <c r="C22">
        <v>0</v>
      </c>
      <c r="D22">
        <v>0</v>
      </c>
      <c r="E22">
        <v>0</v>
      </c>
      <c r="F22">
        <v>0</v>
      </c>
      <c r="G22">
        <v>497395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120</v>
      </c>
      <c r="O22">
        <v>0</v>
      </c>
      <c r="P22">
        <v>43261</v>
      </c>
      <c r="Q22">
        <v>8330</v>
      </c>
      <c r="R22">
        <v>0</v>
      </c>
      <c r="S22">
        <v>0</v>
      </c>
      <c r="T22">
        <v>528</v>
      </c>
      <c r="U22">
        <f>SUM(B22:T22)</f>
        <v>558686</v>
      </c>
    </row>
    <row r="23" spans="1:21" x14ac:dyDescent="0.25">
      <c r="A23" t="s">
        <v>156</v>
      </c>
      <c r="B23">
        <v>0</v>
      </c>
      <c r="C23">
        <v>0</v>
      </c>
      <c r="D23">
        <v>0</v>
      </c>
      <c r="E23">
        <v>0</v>
      </c>
      <c r="F23">
        <v>0</v>
      </c>
      <c r="G23">
        <v>675938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3756</v>
      </c>
      <c r="O23">
        <v>0</v>
      </c>
      <c r="P23">
        <v>39299</v>
      </c>
      <c r="Q23">
        <v>139</v>
      </c>
      <c r="R23">
        <v>0</v>
      </c>
      <c r="S23">
        <v>0</v>
      </c>
      <c r="T23">
        <v>0</v>
      </c>
      <c r="U23">
        <f>SUM(B23:T23)</f>
        <v>719132</v>
      </c>
    </row>
    <row r="24" spans="1:21" x14ac:dyDescent="0.25">
      <c r="A24" t="s">
        <v>113</v>
      </c>
      <c r="B24">
        <f t="shared" ref="B24:U24" si="5">SUM(B22:B23)</f>
        <v>9052</v>
      </c>
      <c r="C24">
        <f t="shared" si="5"/>
        <v>0</v>
      </c>
      <c r="D24">
        <f t="shared" si="5"/>
        <v>0</v>
      </c>
      <c r="E24">
        <f t="shared" si="5"/>
        <v>0</v>
      </c>
      <c r="F24">
        <f t="shared" si="5"/>
        <v>0</v>
      </c>
      <c r="G24">
        <f t="shared" si="5"/>
        <v>1173333</v>
      </c>
      <c r="H24">
        <f t="shared" si="5"/>
        <v>0</v>
      </c>
      <c r="I24">
        <f t="shared" si="5"/>
        <v>0</v>
      </c>
      <c r="J24">
        <f t="shared" si="5"/>
        <v>0</v>
      </c>
      <c r="K24">
        <f t="shared" si="5"/>
        <v>0</v>
      </c>
      <c r="L24">
        <f t="shared" si="5"/>
        <v>0</v>
      </c>
      <c r="M24">
        <f t="shared" si="5"/>
        <v>0</v>
      </c>
      <c r="N24">
        <f t="shared" si="5"/>
        <v>3876</v>
      </c>
      <c r="O24">
        <f t="shared" si="5"/>
        <v>0</v>
      </c>
      <c r="P24">
        <f t="shared" si="5"/>
        <v>82560</v>
      </c>
      <c r="Q24">
        <f t="shared" si="5"/>
        <v>8469</v>
      </c>
      <c r="R24">
        <f t="shared" si="5"/>
        <v>0</v>
      </c>
      <c r="S24">
        <f t="shared" si="5"/>
        <v>0</v>
      </c>
      <c r="T24">
        <f t="shared" si="5"/>
        <v>528</v>
      </c>
      <c r="U24">
        <f t="shared" si="5"/>
        <v>1277818</v>
      </c>
    </row>
    <row r="26" spans="1:21" x14ac:dyDescent="0.25">
      <c r="A26" t="s">
        <v>111</v>
      </c>
      <c r="B26">
        <f>B12+B19+B24</f>
        <v>83603</v>
      </c>
      <c r="C26">
        <f t="shared" ref="C26:T26" si="6">C12+C19+C24</f>
        <v>0</v>
      </c>
      <c r="D26">
        <f t="shared" si="6"/>
        <v>241876</v>
      </c>
      <c r="E26">
        <f t="shared" si="6"/>
        <v>487354</v>
      </c>
      <c r="F26">
        <f t="shared" si="6"/>
        <v>0</v>
      </c>
      <c r="G26">
        <f t="shared" si="6"/>
        <v>2949285</v>
      </c>
      <c r="H26">
        <f t="shared" si="6"/>
        <v>828323</v>
      </c>
      <c r="I26">
        <f t="shared" si="6"/>
        <v>135939</v>
      </c>
      <c r="J26">
        <f t="shared" si="6"/>
        <v>0</v>
      </c>
      <c r="K26">
        <f t="shared" si="6"/>
        <v>0</v>
      </c>
      <c r="L26">
        <f t="shared" si="6"/>
        <v>76156</v>
      </c>
      <c r="M26">
        <f t="shared" si="6"/>
        <v>0</v>
      </c>
      <c r="N26">
        <f t="shared" si="6"/>
        <v>464982</v>
      </c>
      <c r="O26">
        <f t="shared" si="6"/>
        <v>303278</v>
      </c>
      <c r="P26">
        <f t="shared" si="6"/>
        <v>1712918</v>
      </c>
      <c r="Q26">
        <f>Q12+Q19+Q24</f>
        <v>1485789</v>
      </c>
      <c r="R26">
        <f t="shared" si="6"/>
        <v>656131</v>
      </c>
      <c r="S26">
        <f t="shared" si="6"/>
        <v>2</v>
      </c>
      <c r="T26">
        <f t="shared" si="6"/>
        <v>236339</v>
      </c>
      <c r="U26">
        <f>U12+U19+U24</f>
        <v>9661975</v>
      </c>
    </row>
    <row r="27" spans="1:21" x14ac:dyDescent="0.25">
      <c r="A27" t="s">
        <v>60</v>
      </c>
      <c r="J27" t="s">
        <v>266</v>
      </c>
    </row>
    <row r="28" spans="1:21" x14ac:dyDescent="0.25">
      <c r="A28" t="s">
        <v>112</v>
      </c>
    </row>
    <row r="30" spans="1:21" x14ac:dyDescent="0.25">
      <c r="A30" t="s">
        <v>157</v>
      </c>
    </row>
    <row r="31" spans="1:21" x14ac:dyDescent="0.25">
      <c r="A31" t="s">
        <v>263</v>
      </c>
    </row>
    <row r="33" spans="1:5" ht="30" customHeight="1" x14ac:dyDescent="0.25">
      <c r="A33" t="s">
        <v>43</v>
      </c>
      <c r="B33">
        <v>2025</v>
      </c>
      <c r="C33">
        <v>2026</v>
      </c>
      <c r="D33" t="s">
        <v>56</v>
      </c>
      <c r="E33" t="s">
        <v>64</v>
      </c>
    </row>
    <row r="34" spans="1:5" x14ac:dyDescent="0.25">
      <c r="A34" t="s">
        <v>67</v>
      </c>
      <c r="B34">
        <v>1380901</v>
      </c>
      <c r="C34">
        <v>964776</v>
      </c>
      <c r="D34">
        <f>C34-B34</f>
        <v>-416125</v>
      </c>
      <c r="E34">
        <f>D34/B34</f>
        <v>-0.30134310859359215</v>
      </c>
    </row>
    <row r="35" spans="1:5" x14ac:dyDescent="0.25">
      <c r="A35" t="s">
        <v>65</v>
      </c>
      <c r="B35">
        <v>1797430</v>
      </c>
      <c r="C35">
        <v>1824495</v>
      </c>
      <c r="D35">
        <f>C35-B35</f>
        <v>27065</v>
      </c>
      <c r="E35">
        <f>D35/B35</f>
        <v>1.505761003210139E-2</v>
      </c>
    </row>
    <row r="36" spans="1:5" x14ac:dyDescent="0.25">
      <c r="A36" t="s">
        <v>44</v>
      </c>
      <c r="B36">
        <v>2328242</v>
      </c>
      <c r="C36">
        <v>1599642</v>
      </c>
      <c r="D36">
        <f>C36-B36</f>
        <v>-728600</v>
      </c>
      <c r="E36">
        <f>D36/B36</f>
        <v>-0.31293997788889644</v>
      </c>
    </row>
    <row r="37" spans="1:5" x14ac:dyDescent="0.25">
      <c r="A37" t="s">
        <v>45</v>
      </c>
      <c r="B37">
        <v>2286580</v>
      </c>
      <c r="C37">
        <v>1999608</v>
      </c>
      <c r="D37">
        <f>C37-B37</f>
        <v>-286972</v>
      </c>
      <c r="E37">
        <f>D37/B37</f>
        <v>-0.12550271584637318</v>
      </c>
    </row>
    <row r="38" spans="1:5" x14ac:dyDescent="0.25">
      <c r="A38" t="s">
        <v>46</v>
      </c>
      <c r="B38">
        <f>SUM(B34:B37)</f>
        <v>7793153</v>
      </c>
      <c r="C38">
        <f>SUM(C34:C37)</f>
        <v>6388521</v>
      </c>
      <c r="D38">
        <f>SUM(D34:D37)</f>
        <v>-1404632</v>
      </c>
      <c r="E38">
        <f>D38/B38</f>
        <v>-0.18023924334605004</v>
      </c>
    </row>
    <row r="40" spans="1:5" ht="26.25" customHeight="1" x14ac:dyDescent="0.25">
      <c r="A40" t="s">
        <v>41</v>
      </c>
      <c r="B40">
        <v>2025</v>
      </c>
      <c r="C40">
        <v>2026</v>
      </c>
      <c r="D40" t="s">
        <v>56</v>
      </c>
      <c r="E40" t="s">
        <v>64</v>
      </c>
    </row>
    <row r="41" spans="1:5" x14ac:dyDescent="0.25">
      <c r="A41" t="s">
        <v>66</v>
      </c>
      <c r="B41">
        <v>236190</v>
      </c>
      <c r="C41">
        <v>625209</v>
      </c>
      <c r="D41">
        <f>C41-B41</f>
        <v>389019</v>
      </c>
      <c r="E41">
        <f>D41/B41</f>
        <v>1.6470595706846183</v>
      </c>
    </row>
    <row r="42" spans="1:5" x14ac:dyDescent="0.25">
      <c r="A42" t="s">
        <v>65</v>
      </c>
      <c r="B42">
        <v>676409</v>
      </c>
      <c r="C42">
        <v>652398</v>
      </c>
      <c r="D42">
        <f>C42-B42</f>
        <v>-24011</v>
      </c>
      <c r="E42">
        <f>D42/B42</f>
        <v>-3.5497753578086634E-2</v>
      </c>
    </row>
    <row r="43" spans="1:5" x14ac:dyDescent="0.25">
      <c r="A43" t="s">
        <v>89</v>
      </c>
      <c r="B43">
        <v>183201</v>
      </c>
      <c r="C43">
        <v>305314</v>
      </c>
      <c r="D43">
        <f>C43-B43</f>
        <v>122113</v>
      </c>
      <c r="E43">
        <f>D43/B43</f>
        <v>0.66655203847140576</v>
      </c>
    </row>
    <row r="44" spans="1:5" x14ac:dyDescent="0.25">
      <c r="A44" t="s">
        <v>88</v>
      </c>
      <c r="B44">
        <v>310035</v>
      </c>
      <c r="C44">
        <v>412715</v>
      </c>
      <c r="D44">
        <f>C44-B44</f>
        <v>102680</v>
      </c>
      <c r="E44">
        <f>D44/B44</f>
        <v>0.33118841421129874</v>
      </c>
    </row>
    <row r="45" spans="1:5" x14ac:dyDescent="0.25">
      <c r="A45" t="s">
        <v>55</v>
      </c>
      <c r="B45">
        <f>SUM(B41:B44)</f>
        <v>1405835</v>
      </c>
      <c r="C45">
        <f>SUM(C41:C44)</f>
        <v>1995636</v>
      </c>
      <c r="D45">
        <f>SUM(D41:D44)</f>
        <v>589801</v>
      </c>
      <c r="E45">
        <f>D45/B45</f>
        <v>0.41953785472690608</v>
      </c>
    </row>
    <row r="47" spans="1:5" ht="24" customHeight="1" x14ac:dyDescent="0.25">
      <c r="A47" t="s">
        <v>42</v>
      </c>
      <c r="B47">
        <v>2025</v>
      </c>
      <c r="C47">
        <v>2026</v>
      </c>
      <c r="D47" t="s">
        <v>56</v>
      </c>
      <c r="E47" t="s">
        <v>64</v>
      </c>
    </row>
    <row r="48" spans="1:5" x14ac:dyDescent="0.25">
      <c r="A48" t="s">
        <v>39</v>
      </c>
      <c r="B48">
        <v>803061</v>
      </c>
      <c r="C48">
        <v>558686</v>
      </c>
      <c r="D48">
        <f>C48-B48</f>
        <v>-244375</v>
      </c>
      <c r="E48">
        <f>D48/B48</f>
        <v>-0.30430440526933822</v>
      </c>
    </row>
    <row r="49" spans="1:5" x14ac:dyDescent="0.25">
      <c r="A49" t="s">
        <v>47</v>
      </c>
      <c r="B49">
        <v>646285</v>
      </c>
      <c r="C49">
        <v>719132</v>
      </c>
      <c r="D49">
        <f>C49-B49</f>
        <v>72847</v>
      </c>
      <c r="E49">
        <f>D49/B49</f>
        <v>0.11271652599085542</v>
      </c>
    </row>
    <row r="50" spans="1:5" x14ac:dyDescent="0.25">
      <c r="A50" t="s">
        <v>54</v>
      </c>
      <c r="B50">
        <f>SUM(B48:B49)</f>
        <v>1449346</v>
      </c>
      <c r="C50">
        <f>SUM(C48:C49)</f>
        <v>1277818</v>
      </c>
      <c r="D50">
        <f>SUM(D48:D49)</f>
        <v>-171528</v>
      </c>
      <c r="E50">
        <f>D50/B50</f>
        <v>-0.11834855169159054</v>
      </c>
    </row>
    <row r="52" spans="1:5" x14ac:dyDescent="0.25">
      <c r="A52" t="s">
        <v>101</v>
      </c>
      <c r="B52">
        <f>B38+B45+B50</f>
        <v>10648334</v>
      </c>
      <c r="C52">
        <f>C38+C45+C50</f>
        <v>9661975</v>
      </c>
      <c r="D52">
        <f>D38+D45+D50</f>
        <v>-986359</v>
      </c>
      <c r="E52">
        <f>D52/B52</f>
        <v>-9.2630358889944656E-2</v>
      </c>
    </row>
    <row r="53" spans="1:5" x14ac:dyDescent="0.25">
      <c r="A53" t="s">
        <v>60</v>
      </c>
    </row>
    <row r="54" spans="1:5" x14ac:dyDescent="0.25">
      <c r="A54" t="s">
        <v>267</v>
      </c>
    </row>
    <row r="58" spans="1:5" ht="15" customHeight="1" x14ac:dyDescent="0.25">
      <c r="A58" t="s">
        <v>90</v>
      </c>
    </row>
    <row r="59" spans="1:5" ht="15" customHeight="1" x14ac:dyDescent="0.25">
      <c r="A59" t="s">
        <v>264</v>
      </c>
    </row>
    <row r="60" spans="1:5" x14ac:dyDescent="0.25">
      <c r="A60" t="s">
        <v>72</v>
      </c>
      <c r="B60">
        <v>2025</v>
      </c>
      <c r="C60">
        <v>2026</v>
      </c>
      <c r="D60" t="s">
        <v>74</v>
      </c>
      <c r="E60" t="s">
        <v>73</v>
      </c>
    </row>
    <row r="61" spans="1:5" x14ac:dyDescent="0.25">
      <c r="A61" t="s">
        <v>2</v>
      </c>
      <c r="B61">
        <v>55372</v>
      </c>
      <c r="C61">
        <v>83603</v>
      </c>
      <c r="D61">
        <f t="shared" ref="D61:D75" si="7">C61-B61</f>
        <v>28231</v>
      </c>
      <c r="E61">
        <f t="shared" ref="E61:E70" si="8">D61/B61</f>
        <v>0.50984251968503935</v>
      </c>
    </row>
    <row r="62" spans="1:5" x14ac:dyDescent="0.25">
      <c r="A62" t="s">
        <v>3</v>
      </c>
      <c r="B62">
        <v>152023</v>
      </c>
      <c r="C62">
        <v>241876</v>
      </c>
      <c r="D62">
        <f t="shared" si="7"/>
        <v>89853</v>
      </c>
      <c r="E62">
        <f t="shared" si="8"/>
        <v>0.59104872289061527</v>
      </c>
    </row>
    <row r="63" spans="1:5" x14ac:dyDescent="0.25">
      <c r="A63" t="s">
        <v>4</v>
      </c>
      <c r="B63">
        <v>478127</v>
      </c>
      <c r="C63">
        <v>487354</v>
      </c>
      <c r="D63">
        <f t="shared" si="7"/>
        <v>9227</v>
      </c>
      <c r="E63">
        <f t="shared" si="8"/>
        <v>1.9298219929014676E-2</v>
      </c>
    </row>
    <row r="64" spans="1:5" x14ac:dyDescent="0.25">
      <c r="A64" t="s">
        <v>6</v>
      </c>
      <c r="B64">
        <v>3385231</v>
      </c>
      <c r="C64">
        <v>2949285</v>
      </c>
      <c r="D64">
        <f t="shared" si="7"/>
        <v>-435946</v>
      </c>
      <c r="E64">
        <f t="shared" si="8"/>
        <v>-0.12877880416432438</v>
      </c>
    </row>
    <row r="65" spans="1:5" x14ac:dyDescent="0.25">
      <c r="A65" t="s">
        <v>7</v>
      </c>
      <c r="B65">
        <v>696974</v>
      </c>
      <c r="C65">
        <v>828323</v>
      </c>
      <c r="D65">
        <f t="shared" si="7"/>
        <v>131349</v>
      </c>
      <c r="E65">
        <f t="shared" si="8"/>
        <v>0.18845609735800761</v>
      </c>
    </row>
    <row r="66" spans="1:5" x14ac:dyDescent="0.25">
      <c r="A66" t="s">
        <v>8</v>
      </c>
      <c r="B66">
        <v>191601</v>
      </c>
      <c r="C66">
        <v>135939</v>
      </c>
      <c r="D66">
        <f t="shared" si="7"/>
        <v>-55662</v>
      </c>
      <c r="E66">
        <f t="shared" si="8"/>
        <v>-0.29050996602314183</v>
      </c>
    </row>
    <row r="67" spans="1:5" x14ac:dyDescent="0.25">
      <c r="A67" t="s">
        <v>9</v>
      </c>
      <c r="B67">
        <v>275444</v>
      </c>
      <c r="C67">
        <v>0</v>
      </c>
      <c r="D67">
        <f t="shared" si="7"/>
        <v>-275444</v>
      </c>
      <c r="E67">
        <f t="shared" si="8"/>
        <v>-1</v>
      </c>
    </row>
    <row r="68" spans="1:5" x14ac:dyDescent="0.25">
      <c r="A68" t="s">
        <v>11</v>
      </c>
      <c r="B68">
        <v>40624</v>
      </c>
      <c r="C68">
        <v>76156</v>
      </c>
      <c r="D68">
        <f t="shared" si="7"/>
        <v>35532</v>
      </c>
      <c r="E68">
        <f t="shared" si="8"/>
        <v>0.87465537613233557</v>
      </c>
    </row>
    <row r="69" spans="1:5" x14ac:dyDescent="0.25">
      <c r="A69" t="s">
        <v>12</v>
      </c>
      <c r="B69">
        <v>397333</v>
      </c>
      <c r="C69">
        <v>464982</v>
      </c>
      <c r="D69">
        <f t="shared" si="7"/>
        <v>67649</v>
      </c>
      <c r="E69">
        <f t="shared" si="8"/>
        <v>0.17025769316920569</v>
      </c>
    </row>
    <row r="70" spans="1:5" x14ac:dyDescent="0.25">
      <c r="A70" t="s">
        <v>93</v>
      </c>
      <c r="B70">
        <v>2238874</v>
      </c>
      <c r="C70">
        <v>1712918</v>
      </c>
      <c r="D70">
        <f>C70-B70</f>
        <v>-525956</v>
      </c>
      <c r="E70">
        <f t="shared" si="8"/>
        <v>-0.23491987490140134</v>
      </c>
    </row>
    <row r="71" spans="1:5" x14ac:dyDescent="0.25">
      <c r="A71" t="s">
        <v>109</v>
      </c>
      <c r="B71">
        <v>1817348</v>
      </c>
      <c r="C71">
        <v>1485789</v>
      </c>
      <c r="D71">
        <f>C71-B71</f>
        <v>-331559</v>
      </c>
      <c r="E71">
        <f>D71/B71</f>
        <v>-0.1824411174964839</v>
      </c>
    </row>
    <row r="72" spans="1:5" x14ac:dyDescent="0.25">
      <c r="A72" t="s">
        <v>13</v>
      </c>
      <c r="B72">
        <v>475077</v>
      </c>
      <c r="C72">
        <v>303278</v>
      </c>
      <c r="D72">
        <f t="shared" si="7"/>
        <v>-171799</v>
      </c>
      <c r="E72">
        <f>D72/B72</f>
        <v>-0.36162348419308871</v>
      </c>
    </row>
    <row r="73" spans="1:5" x14ac:dyDescent="0.25">
      <c r="A73" t="s">
        <v>32</v>
      </c>
      <c r="B73">
        <v>193039</v>
      </c>
      <c r="C73">
        <v>656131</v>
      </c>
      <c r="D73">
        <f t="shared" si="7"/>
        <v>463092</v>
      </c>
      <c r="E73">
        <f>D73/B73</f>
        <v>2.398955651448671</v>
      </c>
    </row>
    <row r="74" spans="1:5" x14ac:dyDescent="0.25">
      <c r="A74" t="s">
        <v>14</v>
      </c>
      <c r="B74">
        <v>4</v>
      </c>
      <c r="C74">
        <v>2</v>
      </c>
      <c r="D74">
        <f t="shared" si="7"/>
        <v>-2</v>
      </c>
      <c r="E74">
        <v>1</v>
      </c>
    </row>
    <row r="75" spans="1:5" x14ac:dyDescent="0.25">
      <c r="A75" t="s">
        <v>15</v>
      </c>
      <c r="B75">
        <v>251263</v>
      </c>
      <c r="C75">
        <v>236339</v>
      </c>
      <c r="D75">
        <f t="shared" si="7"/>
        <v>-14924</v>
      </c>
      <c r="E75">
        <f>D75/B75</f>
        <v>-5.9395931752784931E-2</v>
      </c>
    </row>
    <row r="76" spans="1:5" x14ac:dyDescent="0.25">
      <c r="A76" t="s">
        <v>111</v>
      </c>
      <c r="B76">
        <f>SUM(B61:B75)</f>
        <v>10648334</v>
      </c>
      <c r="C76">
        <f>SUM(C61:C75)</f>
        <v>9661975</v>
      </c>
      <c r="D76">
        <f>C76-B76</f>
        <v>-986359</v>
      </c>
      <c r="E76">
        <f>D76/B76</f>
        <v>-9.2630358889944656E-2</v>
      </c>
    </row>
    <row r="77" spans="1:5" x14ac:dyDescent="0.25">
      <c r="A77" t="s">
        <v>60</v>
      </c>
    </row>
    <row r="78" spans="1:5" x14ac:dyDescent="0.25">
      <c r="A78" t="s">
        <v>268</v>
      </c>
    </row>
    <row r="87" spans="1:5" x14ac:dyDescent="0.25">
      <c r="A87" t="s">
        <v>265</v>
      </c>
    </row>
    <row r="88" spans="1:5" ht="15" customHeight="1" x14ac:dyDescent="0.25"/>
    <row r="89" spans="1:5" x14ac:dyDescent="0.25">
      <c r="A89" t="s">
        <v>75</v>
      </c>
      <c r="B89">
        <v>2025</v>
      </c>
      <c r="C89">
        <v>2026</v>
      </c>
      <c r="D89" t="s">
        <v>94</v>
      </c>
      <c r="E89" t="s">
        <v>73</v>
      </c>
    </row>
    <row r="90" spans="1:5" x14ac:dyDescent="0.25">
      <c r="A90" t="s">
        <v>43</v>
      </c>
      <c r="B90">
        <v>7793153</v>
      </c>
      <c r="C90">
        <v>6388521</v>
      </c>
      <c r="D90">
        <f>C90-B90</f>
        <v>-1404632</v>
      </c>
      <c r="E90">
        <f>D90/B90</f>
        <v>-0.18023924334605004</v>
      </c>
    </row>
    <row r="91" spans="1:5" x14ac:dyDescent="0.25">
      <c r="A91" t="s">
        <v>50</v>
      </c>
      <c r="B91">
        <v>1405835</v>
      </c>
      <c r="C91">
        <v>1995636</v>
      </c>
      <c r="D91">
        <f>C91-B91</f>
        <v>589801</v>
      </c>
      <c r="E91">
        <f>D91/B91</f>
        <v>0.41953785472690608</v>
      </c>
    </row>
    <row r="92" spans="1:5" x14ac:dyDescent="0.25">
      <c r="A92" t="s">
        <v>42</v>
      </c>
      <c r="B92">
        <v>1449346</v>
      </c>
      <c r="C92">
        <v>1277818</v>
      </c>
      <c r="D92">
        <f>C92-B92</f>
        <v>-171528</v>
      </c>
      <c r="E92">
        <f>D92/B92</f>
        <v>-0.11834855169159054</v>
      </c>
    </row>
    <row r="93" spans="1:5" x14ac:dyDescent="0.25">
      <c r="A93" t="s">
        <v>16</v>
      </c>
      <c r="B93">
        <f>SUM(B90:B92)</f>
        <v>10648334</v>
      </c>
      <c r="C93">
        <f>SUM(C90:C92)</f>
        <v>9661975</v>
      </c>
      <c r="D93">
        <f>C93-B93</f>
        <v>-986359</v>
      </c>
      <c r="E93">
        <f>D93/B93</f>
        <v>-9.2630358889944656E-2</v>
      </c>
    </row>
    <row r="94" spans="1:5" x14ac:dyDescent="0.25">
      <c r="A94" t="s">
        <v>60</v>
      </c>
    </row>
  </sheetData>
  <pageMargins left="0.7" right="0.7" top="0.75" bottom="2.0499999999999998" header="0.3" footer="0.3"/>
  <pageSetup scale="41" fitToHeight="0" orientation="landscape" r:id="rId1"/>
  <rowBreaks count="1" manualBreakCount="1">
    <brk id="94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05C9-0411-4A5B-9102-BA4A351C5D25}">
  <sheetPr>
    <tabColor theme="5" tint="0.39997558519241921"/>
  </sheetPr>
  <dimension ref="A1:H89"/>
  <sheetViews>
    <sheetView topLeftCell="A91" zoomScaleNormal="100" workbookViewId="0">
      <selection activeCell="A4" sqref="A1:XFD1048576"/>
    </sheetView>
  </sheetViews>
  <sheetFormatPr baseColWidth="10" defaultColWidth="10.85546875" defaultRowHeight="15" x14ac:dyDescent="0.25"/>
  <cols>
    <col min="2" max="2" width="34.7109375" customWidth="1"/>
    <col min="3" max="3" width="16.7109375" customWidth="1"/>
    <col min="4" max="4" width="15.140625" customWidth="1"/>
    <col min="5" max="5" width="17" customWidth="1"/>
    <col min="6" max="6" width="16" customWidth="1"/>
    <col min="7" max="7" width="17" customWidth="1"/>
    <col min="8" max="8" width="24.28515625" customWidth="1"/>
  </cols>
  <sheetData>
    <row r="1" spans="2:8" x14ac:dyDescent="0.25">
      <c r="E1" t="s">
        <v>27</v>
      </c>
    </row>
    <row r="2" spans="2:8" x14ac:dyDescent="0.25">
      <c r="E2" t="s">
        <v>87</v>
      </c>
    </row>
    <row r="3" spans="2:8" x14ac:dyDescent="0.25">
      <c r="E3" t="s">
        <v>61</v>
      </c>
    </row>
    <row r="4" spans="2:8" x14ac:dyDescent="0.25">
      <c r="E4" t="s">
        <v>181</v>
      </c>
    </row>
    <row r="5" spans="2:8" x14ac:dyDescent="0.25">
      <c r="B5" t="s">
        <v>34</v>
      </c>
      <c r="C5" t="s">
        <v>6</v>
      </c>
      <c r="D5" t="s">
        <v>9</v>
      </c>
      <c r="E5" t="s">
        <v>12</v>
      </c>
      <c r="F5" t="s">
        <v>120</v>
      </c>
      <c r="G5" t="s">
        <v>15</v>
      </c>
      <c r="H5" t="s">
        <v>17</v>
      </c>
    </row>
    <row r="7" spans="2:8" x14ac:dyDescent="0.25">
      <c r="B7" t="s">
        <v>35</v>
      </c>
      <c r="C7">
        <v>130174.75</v>
      </c>
      <c r="D7">
        <v>228</v>
      </c>
      <c r="E7">
        <v>1506.75</v>
      </c>
      <c r="F7">
        <v>56456.25</v>
      </c>
      <c r="G7">
        <v>3418</v>
      </c>
      <c r="H7">
        <f>SUM(C7:G7)</f>
        <v>191783.75</v>
      </c>
    </row>
    <row r="8" spans="2:8" x14ac:dyDescent="0.25">
      <c r="B8" t="s">
        <v>36</v>
      </c>
      <c r="C8">
        <v>681</v>
      </c>
      <c r="D8">
        <v>1871</v>
      </c>
      <c r="E8">
        <v>2736.25</v>
      </c>
      <c r="F8">
        <v>4802.75</v>
      </c>
      <c r="G8">
        <v>7920.75</v>
      </c>
      <c r="H8">
        <f>SUM(C8:G8)</f>
        <v>18011.75</v>
      </c>
    </row>
    <row r="9" spans="2:8" x14ac:dyDescent="0.25">
      <c r="B9" t="s">
        <v>122</v>
      </c>
      <c r="C9">
        <f>SUM(C7:C8)</f>
        <v>130855.75</v>
      </c>
      <c r="D9">
        <f>SUM(D7:D8)</f>
        <v>2099</v>
      </c>
      <c r="E9">
        <f>SUM(E7:E8)</f>
        <v>4243</v>
      </c>
      <c r="F9">
        <f>SUM(F7:F8)</f>
        <v>61259</v>
      </c>
      <c r="G9">
        <f>SUM(G7:G8)</f>
        <v>11338.75</v>
      </c>
      <c r="H9">
        <f>SUM(C9:G9)</f>
        <v>209795.5</v>
      </c>
    </row>
    <row r="11" spans="2:8" x14ac:dyDescent="0.25">
      <c r="B11" t="s">
        <v>37</v>
      </c>
      <c r="C11" t="s">
        <v>6</v>
      </c>
      <c r="D11" t="s">
        <v>9</v>
      </c>
      <c r="E11" t="s">
        <v>12</v>
      </c>
      <c r="F11" t="s">
        <v>120</v>
      </c>
      <c r="G11" t="s">
        <v>15</v>
      </c>
      <c r="H11" t="s">
        <v>17</v>
      </c>
    </row>
    <row r="13" spans="2:8" x14ac:dyDescent="0.25">
      <c r="B13" t="s">
        <v>35</v>
      </c>
      <c r="C13">
        <v>33121.5</v>
      </c>
      <c r="D13">
        <v>1461</v>
      </c>
      <c r="E13">
        <v>4449.5</v>
      </c>
      <c r="F13">
        <v>24613.75</v>
      </c>
      <c r="G13">
        <v>9796</v>
      </c>
      <c r="H13">
        <f>SUM(C13:G13)</f>
        <v>73441.75</v>
      </c>
    </row>
    <row r="14" spans="2:8" x14ac:dyDescent="0.25">
      <c r="B14" t="s">
        <v>36</v>
      </c>
      <c r="C14">
        <v>98221.25</v>
      </c>
      <c r="D14">
        <v>545</v>
      </c>
      <c r="E14">
        <v>344</v>
      </c>
      <c r="F14">
        <v>29931.25</v>
      </c>
      <c r="G14">
        <v>0</v>
      </c>
      <c r="H14">
        <f>SUM(C14:G14)</f>
        <v>129041.5</v>
      </c>
    </row>
    <row r="15" spans="2:8" x14ac:dyDescent="0.25">
      <c r="B15" t="s">
        <v>121</v>
      </c>
      <c r="C15">
        <f>SUM(C13:C14)</f>
        <v>131342.75</v>
      </c>
      <c r="D15">
        <f>SUM(D13:D14)</f>
        <v>2006</v>
      </c>
      <c r="E15">
        <f>SUM(E13:E14)</f>
        <v>4793.5</v>
      </c>
      <c r="F15">
        <f>SUM(F13:F14)</f>
        <v>54545</v>
      </c>
      <c r="G15">
        <f>SUM(G13:G14)</f>
        <v>9796</v>
      </c>
      <c r="H15">
        <f>SUM(C15:G15)</f>
        <v>202483.25</v>
      </c>
    </row>
    <row r="17" spans="1:8" x14ac:dyDescent="0.25">
      <c r="B17" t="s">
        <v>38</v>
      </c>
      <c r="C17" t="s">
        <v>6</v>
      </c>
      <c r="D17" t="s">
        <v>9</v>
      </c>
      <c r="E17" t="s">
        <v>12</v>
      </c>
      <c r="F17" t="s">
        <v>120</v>
      </c>
      <c r="G17" t="s">
        <v>15</v>
      </c>
      <c r="H17" t="s">
        <v>17</v>
      </c>
    </row>
    <row r="19" spans="1:8" x14ac:dyDescent="0.25">
      <c r="B19" t="s">
        <v>35</v>
      </c>
      <c r="C19">
        <v>67892.25</v>
      </c>
      <c r="D19">
        <v>0</v>
      </c>
      <c r="E19">
        <v>0</v>
      </c>
      <c r="F19">
        <v>5147.5</v>
      </c>
      <c r="G19">
        <v>0</v>
      </c>
      <c r="H19">
        <f>SUM(C19:G19)</f>
        <v>73039.75</v>
      </c>
    </row>
    <row r="20" spans="1:8" x14ac:dyDescent="0.25">
      <c r="B20" t="s">
        <v>36</v>
      </c>
      <c r="C20">
        <v>33899.75</v>
      </c>
      <c r="D20">
        <v>0</v>
      </c>
      <c r="E20">
        <v>0</v>
      </c>
      <c r="F20">
        <v>4.5</v>
      </c>
      <c r="G20">
        <v>0</v>
      </c>
      <c r="H20">
        <f>SUM(C20:G20)</f>
        <v>33904.25</v>
      </c>
    </row>
    <row r="21" spans="1:8" x14ac:dyDescent="0.25">
      <c r="B21" t="s">
        <v>39</v>
      </c>
      <c r="C21">
        <f t="shared" ref="C21:G21" si="0">SUM(C19:C20)</f>
        <v>101792</v>
      </c>
      <c r="D21">
        <f t="shared" si="0"/>
        <v>0</v>
      </c>
      <c r="E21">
        <f t="shared" si="0"/>
        <v>0</v>
      </c>
      <c r="F21">
        <f t="shared" si="0"/>
        <v>5152</v>
      </c>
      <c r="G21">
        <f t="shared" si="0"/>
        <v>0</v>
      </c>
      <c r="H21">
        <f>SUM(H19:H20)</f>
        <v>106944</v>
      </c>
    </row>
    <row r="22" spans="1:8" x14ac:dyDescent="0.25">
      <c r="B22" t="s">
        <v>35</v>
      </c>
      <c r="C22">
        <v>64290</v>
      </c>
      <c r="D22">
        <v>0</v>
      </c>
      <c r="E22">
        <v>0</v>
      </c>
      <c r="F22">
        <v>3930.75</v>
      </c>
      <c r="G22">
        <v>0</v>
      </c>
      <c r="H22">
        <f>SUM(C22:G22)</f>
        <v>68220.75</v>
      </c>
    </row>
    <row r="23" spans="1:8" x14ac:dyDescent="0.25">
      <c r="B23" t="s">
        <v>36</v>
      </c>
      <c r="C23">
        <v>36207.5</v>
      </c>
      <c r="D23">
        <v>0</v>
      </c>
      <c r="E23">
        <v>0</v>
      </c>
      <c r="F23">
        <v>4.5</v>
      </c>
      <c r="G23">
        <v>0</v>
      </c>
      <c r="H23">
        <f>SUM(C23:G23)</f>
        <v>36212</v>
      </c>
    </row>
    <row r="24" spans="1:8" x14ac:dyDescent="0.25">
      <c r="B24" t="s">
        <v>40</v>
      </c>
      <c r="C24">
        <f>SUM(C22:C23)</f>
        <v>100497.5</v>
      </c>
      <c r="D24">
        <f>SUM(D22:D23)</f>
        <v>0</v>
      </c>
      <c r="E24">
        <f>SUM(E22:E23)</f>
        <v>0</v>
      </c>
      <c r="F24">
        <f>SUM(F22:F23)</f>
        <v>3935.25</v>
      </c>
      <c r="G24">
        <f>SUM(G22:G23)</f>
        <v>0</v>
      </c>
      <c r="H24">
        <f>SUM(C24:G24)</f>
        <v>104432.75</v>
      </c>
    </row>
    <row r="25" spans="1:8" x14ac:dyDescent="0.25">
      <c r="B25" t="s">
        <v>119</v>
      </c>
      <c r="C25">
        <f t="shared" ref="C25:G25" si="1">C21+C24</f>
        <v>202289.5</v>
      </c>
      <c r="D25">
        <f t="shared" si="1"/>
        <v>0</v>
      </c>
      <c r="E25">
        <f t="shared" si="1"/>
        <v>0</v>
      </c>
      <c r="F25">
        <f t="shared" si="1"/>
        <v>9087.25</v>
      </c>
      <c r="G25">
        <f t="shared" si="1"/>
        <v>0</v>
      </c>
      <c r="H25">
        <f>H21+H24</f>
        <v>211376.75</v>
      </c>
    </row>
    <row r="27" spans="1:8" x14ac:dyDescent="0.25">
      <c r="B27" t="s">
        <v>99</v>
      </c>
      <c r="C27">
        <f>C9+C15+C25</f>
        <v>464488</v>
      </c>
      <c r="D27">
        <f>D9+D15+D25</f>
        <v>4105</v>
      </c>
      <c r="E27">
        <f t="shared" ref="E27:F27" si="2">E9+E15+E25</f>
        <v>9036.5</v>
      </c>
      <c r="F27">
        <f t="shared" si="2"/>
        <v>124891.25</v>
      </c>
      <c r="G27">
        <f>G9+G15+G25</f>
        <v>21134.75</v>
      </c>
      <c r="H27">
        <f>H9+H15+H25</f>
        <v>623655.5</v>
      </c>
    </row>
    <row r="32" spans="1:8" x14ac:dyDescent="0.25">
      <c r="A32" t="s">
        <v>182</v>
      </c>
    </row>
    <row r="33" spans="2:8" ht="15" customHeight="1" x14ac:dyDescent="0.25">
      <c r="B33" t="s">
        <v>186</v>
      </c>
    </row>
    <row r="34" spans="2:8" x14ac:dyDescent="0.25">
      <c r="B34" t="s">
        <v>86</v>
      </c>
      <c r="C34" t="s">
        <v>6</v>
      </c>
      <c r="D34" t="s">
        <v>9</v>
      </c>
      <c r="E34" t="s">
        <v>12</v>
      </c>
      <c r="F34" t="s">
        <v>71</v>
      </c>
      <c r="G34" t="s">
        <v>15</v>
      </c>
      <c r="H34" t="s">
        <v>16</v>
      </c>
    </row>
    <row r="35" spans="2:8" x14ac:dyDescent="0.25">
      <c r="B35" t="s">
        <v>49</v>
      </c>
      <c r="C35">
        <v>130855.75</v>
      </c>
      <c r="D35">
        <v>2099</v>
      </c>
      <c r="E35">
        <v>4243</v>
      </c>
      <c r="F35">
        <v>61259</v>
      </c>
      <c r="G35">
        <v>11338.75</v>
      </c>
      <c r="H35">
        <f>SUM(C35:G35)</f>
        <v>209795.5</v>
      </c>
    </row>
    <row r="36" spans="2:8" x14ac:dyDescent="0.25">
      <c r="B36" t="s">
        <v>50</v>
      </c>
      <c r="C36">
        <v>131342.75</v>
      </c>
      <c r="D36">
        <v>2006</v>
      </c>
      <c r="E36">
        <v>4793.5</v>
      </c>
      <c r="F36">
        <v>54545</v>
      </c>
      <c r="G36">
        <v>9796</v>
      </c>
      <c r="H36">
        <f>SUM(C36:G36)</f>
        <v>202483.25</v>
      </c>
    </row>
    <row r="37" spans="2:8" x14ac:dyDescent="0.25">
      <c r="B37" t="s">
        <v>42</v>
      </c>
      <c r="C37">
        <v>202289.5</v>
      </c>
      <c r="D37">
        <v>0</v>
      </c>
      <c r="E37">
        <v>0</v>
      </c>
      <c r="F37">
        <v>9087.25</v>
      </c>
      <c r="G37">
        <v>0</v>
      </c>
      <c r="H37">
        <f>SUM(C37:G37)</f>
        <v>211376.75</v>
      </c>
    </row>
    <row r="38" spans="2:8" x14ac:dyDescent="0.25">
      <c r="B38" t="s">
        <v>99</v>
      </c>
      <c r="C38">
        <f>SUM(C35:C37)</f>
        <v>464488</v>
      </c>
      <c r="D38">
        <f>SUM(D35:D37)</f>
        <v>4105</v>
      </c>
      <c r="E38">
        <f>SUM(E35:E37)</f>
        <v>9036.5</v>
      </c>
      <c r="F38">
        <f>SUM(F35:F37)</f>
        <v>124891.25</v>
      </c>
      <c r="G38">
        <f>SUM(G35:G37)</f>
        <v>21134.75</v>
      </c>
      <c r="H38">
        <f>SUM(C38:G38)</f>
        <v>623655.5</v>
      </c>
    </row>
    <row r="39" spans="2:8" x14ac:dyDescent="0.25">
      <c r="B39" t="s">
        <v>60</v>
      </c>
    </row>
    <row r="42" spans="2:8" x14ac:dyDescent="0.25">
      <c r="B42" t="s">
        <v>124</v>
      </c>
    </row>
    <row r="43" spans="2:8" x14ac:dyDescent="0.25">
      <c r="B43" t="s">
        <v>183</v>
      </c>
    </row>
    <row r="44" spans="2:8" x14ac:dyDescent="0.25">
      <c r="B44" t="s">
        <v>34</v>
      </c>
      <c r="C44">
        <v>2025</v>
      </c>
      <c r="D44">
        <v>2026</v>
      </c>
      <c r="E44" t="s">
        <v>63</v>
      </c>
      <c r="F44" t="s">
        <v>62</v>
      </c>
    </row>
    <row r="45" spans="2:8" x14ac:dyDescent="0.25">
      <c r="B45" t="s">
        <v>35</v>
      </c>
      <c r="C45">
        <v>186902.25</v>
      </c>
      <c r="D45">
        <v>191783.75</v>
      </c>
      <c r="E45">
        <f>D45-C45</f>
        <v>4881.5</v>
      </c>
      <c r="F45">
        <f>E45/C45</f>
        <v>2.6117930629513557E-2</v>
      </c>
    </row>
    <row r="46" spans="2:8" x14ac:dyDescent="0.25">
      <c r="B46" t="s">
        <v>36</v>
      </c>
      <c r="C46">
        <v>22504.75</v>
      </c>
      <c r="D46">
        <v>18011.75</v>
      </c>
      <c r="E46">
        <f>D46-C46</f>
        <v>-4493</v>
      </c>
      <c r="F46">
        <f>E46/C46</f>
        <v>-0.19964674124351525</v>
      </c>
    </row>
    <row r="47" spans="2:8" x14ac:dyDescent="0.25">
      <c r="B47" t="s">
        <v>118</v>
      </c>
      <c r="C47">
        <f>+C45+C46</f>
        <v>209407</v>
      </c>
      <c r="D47">
        <f t="shared" ref="D47:E47" si="3">+D45+D46</f>
        <v>209795.5</v>
      </c>
      <c r="E47">
        <f t="shared" si="3"/>
        <v>388.5</v>
      </c>
      <c r="F47">
        <v>1</v>
      </c>
    </row>
    <row r="49" spans="2:6" x14ac:dyDescent="0.25">
      <c r="B49" t="s">
        <v>37</v>
      </c>
      <c r="C49">
        <v>2025</v>
      </c>
      <c r="D49">
        <v>2026</v>
      </c>
      <c r="E49" t="s">
        <v>63</v>
      </c>
      <c r="F49" t="s">
        <v>62</v>
      </c>
    </row>
    <row r="50" spans="2:6" x14ac:dyDescent="0.25">
      <c r="B50" t="s">
        <v>35</v>
      </c>
      <c r="C50">
        <v>64718.75</v>
      </c>
      <c r="D50">
        <v>73441.75</v>
      </c>
      <c r="E50">
        <f>D50-C50</f>
        <v>8723</v>
      </c>
      <c r="F50">
        <f>E50/C50</f>
        <v>0.13478319652341864</v>
      </c>
    </row>
    <row r="51" spans="2:6" x14ac:dyDescent="0.25">
      <c r="B51" t="s">
        <v>36</v>
      </c>
      <c r="C51">
        <v>128073</v>
      </c>
      <c r="D51">
        <v>129041.5</v>
      </c>
      <c r="E51">
        <f>D51-C51</f>
        <v>968.5</v>
      </c>
      <c r="F51">
        <f>E51/C51</f>
        <v>7.5620934935544575E-3</v>
      </c>
    </row>
    <row r="52" spans="2:6" x14ac:dyDescent="0.25">
      <c r="B52" t="s">
        <v>117</v>
      </c>
      <c r="C52">
        <f>+C50+C51</f>
        <v>192791.75</v>
      </c>
      <c r="D52">
        <f t="shared" ref="D52:E52" si="4">+D50+D51</f>
        <v>202483.25</v>
      </c>
      <c r="E52">
        <f t="shared" si="4"/>
        <v>9691.5</v>
      </c>
      <c r="F52">
        <f>E52/C52</f>
        <v>5.0269267227461757E-2</v>
      </c>
    </row>
    <row r="54" spans="2:6" x14ac:dyDescent="0.25">
      <c r="B54" t="s">
        <v>38</v>
      </c>
      <c r="C54">
        <v>2025</v>
      </c>
      <c r="D54">
        <v>2026</v>
      </c>
      <c r="E54" t="s">
        <v>63</v>
      </c>
      <c r="F54" t="s">
        <v>62</v>
      </c>
    </row>
    <row r="55" spans="2:6" x14ac:dyDescent="0.25">
      <c r="B55" t="s">
        <v>35</v>
      </c>
      <c r="C55">
        <v>76769.5</v>
      </c>
      <c r="D55">
        <v>73039.75</v>
      </c>
      <c r="E55">
        <f>D55-C55</f>
        <v>-3729.75</v>
      </c>
      <c r="F55">
        <f>E55/C55</f>
        <v>-4.8583747451787493E-2</v>
      </c>
    </row>
    <row r="56" spans="2:6" x14ac:dyDescent="0.25">
      <c r="B56" t="s">
        <v>36</v>
      </c>
      <c r="C56">
        <v>25291</v>
      </c>
      <c r="D56">
        <v>33904.25</v>
      </c>
      <c r="E56">
        <f>D56-C56</f>
        <v>8613.25</v>
      </c>
      <c r="F56">
        <f t="shared" ref="F56:F61" si="5">E56/C56</f>
        <v>0.34056581392590252</v>
      </c>
    </row>
    <row r="57" spans="2:6" x14ac:dyDescent="0.25">
      <c r="B57" t="s">
        <v>39</v>
      </c>
      <c r="C57">
        <f>+C55+C56</f>
        <v>102060.5</v>
      </c>
      <c r="D57">
        <f t="shared" ref="D57:E57" si="6">+D55+D56</f>
        <v>106944</v>
      </c>
      <c r="E57">
        <f t="shared" si="6"/>
        <v>4883.5</v>
      </c>
      <c r="F57">
        <f t="shared" si="5"/>
        <v>4.7849069914413511E-2</v>
      </c>
    </row>
    <row r="58" spans="2:6" x14ac:dyDescent="0.25">
      <c r="B58" t="s">
        <v>35</v>
      </c>
      <c r="C58">
        <v>74923</v>
      </c>
      <c r="D58">
        <v>68220.75</v>
      </c>
      <c r="E58">
        <f>D58-C58</f>
        <v>-6702.25</v>
      </c>
      <c r="F58">
        <f t="shared" si="5"/>
        <v>-8.9455173978618047E-2</v>
      </c>
    </row>
    <row r="59" spans="2:6" x14ac:dyDescent="0.25">
      <c r="B59" t="s">
        <v>36</v>
      </c>
      <c r="C59">
        <v>24720.75</v>
      </c>
      <c r="D59">
        <v>36212</v>
      </c>
      <c r="E59">
        <f>D59-C59</f>
        <v>11491.25</v>
      </c>
      <c r="F59">
        <f t="shared" si="5"/>
        <v>0.46484228836099228</v>
      </c>
    </row>
    <row r="60" spans="2:6" x14ac:dyDescent="0.25">
      <c r="B60" t="s">
        <v>40</v>
      </c>
      <c r="C60">
        <f>+C58+C59</f>
        <v>99643.75</v>
      </c>
      <c r="D60">
        <f>+D58+D59</f>
        <v>104432.75</v>
      </c>
      <c r="E60">
        <f t="shared" ref="E60" si="7">SUM(E58:E59)</f>
        <v>4789</v>
      </c>
      <c r="F60">
        <f>E60/C60</f>
        <v>4.8061218089443643E-2</v>
      </c>
    </row>
    <row r="61" spans="2:6" x14ac:dyDescent="0.25">
      <c r="B61" t="s">
        <v>38</v>
      </c>
      <c r="C61">
        <f>+C60+C57</f>
        <v>201704.25</v>
      </c>
      <c r="D61">
        <f t="shared" ref="D61:E61" si="8">+D60+D57</f>
        <v>211376.75</v>
      </c>
      <c r="E61">
        <f t="shared" si="8"/>
        <v>9672.5</v>
      </c>
      <c r="F61">
        <f t="shared" si="5"/>
        <v>4.7953873059194338E-2</v>
      </c>
    </row>
    <row r="63" spans="2:6" x14ac:dyDescent="0.25">
      <c r="B63" t="s">
        <v>17</v>
      </c>
      <c r="C63">
        <f>C47+C52+C61</f>
        <v>603903</v>
      </c>
      <c r="D63">
        <f>D47+D52+D61</f>
        <v>623655.5</v>
      </c>
      <c r="E63">
        <f>E47+E52+E61</f>
        <v>19752.5</v>
      </c>
      <c r="F63">
        <f>E63/C63</f>
        <v>3.2708067355187838E-2</v>
      </c>
    </row>
    <row r="64" spans="2:6" x14ac:dyDescent="0.25">
      <c r="B64" t="s">
        <v>60</v>
      </c>
    </row>
    <row r="65" spans="2:4" x14ac:dyDescent="0.25">
      <c r="D65">
        <v>571120</v>
      </c>
    </row>
    <row r="68" spans="2:4" x14ac:dyDescent="0.25">
      <c r="B68" t="s">
        <v>43</v>
      </c>
    </row>
    <row r="69" spans="2:4" ht="27.6" customHeight="1" x14ac:dyDescent="0.25">
      <c r="B69" t="s">
        <v>92</v>
      </c>
      <c r="C69" t="s">
        <v>178</v>
      </c>
      <c r="D69" t="s">
        <v>184</v>
      </c>
    </row>
    <row r="70" spans="2:4" x14ac:dyDescent="0.25">
      <c r="B70" t="s">
        <v>35</v>
      </c>
      <c r="C70">
        <v>76769.5</v>
      </c>
      <c r="D70">
        <v>73039.75</v>
      </c>
    </row>
    <row r="71" spans="2:4" x14ac:dyDescent="0.25">
      <c r="B71" t="s">
        <v>36</v>
      </c>
      <c r="C71">
        <v>25291</v>
      </c>
      <c r="D71">
        <v>33904.25</v>
      </c>
    </row>
    <row r="74" spans="2:4" x14ac:dyDescent="0.25">
      <c r="B74" t="s">
        <v>41</v>
      </c>
    </row>
    <row r="75" spans="2:4" x14ac:dyDescent="0.25">
      <c r="B75" t="s">
        <v>91</v>
      </c>
      <c r="C75" t="s">
        <v>177</v>
      </c>
      <c r="D75" t="s">
        <v>184</v>
      </c>
    </row>
    <row r="76" spans="2:4" x14ac:dyDescent="0.25">
      <c r="B76" t="s">
        <v>35</v>
      </c>
      <c r="C76">
        <v>74923</v>
      </c>
      <c r="D76">
        <v>68220.75</v>
      </c>
    </row>
    <row r="77" spans="2:4" x14ac:dyDescent="0.25">
      <c r="B77" t="s">
        <v>102</v>
      </c>
      <c r="C77">
        <v>24720.75</v>
      </c>
      <c r="D77">
        <v>36212</v>
      </c>
    </row>
    <row r="82" spans="2:6" x14ac:dyDescent="0.25">
      <c r="B82" t="s">
        <v>185</v>
      </c>
    </row>
    <row r="84" spans="2:6" x14ac:dyDescent="0.25">
      <c r="B84" t="s">
        <v>48</v>
      </c>
      <c r="C84">
        <v>2025</v>
      </c>
      <c r="D84">
        <v>2026</v>
      </c>
      <c r="E84" t="s">
        <v>74</v>
      </c>
      <c r="F84" t="s">
        <v>73</v>
      </c>
    </row>
    <row r="85" spans="2:6" x14ac:dyDescent="0.25">
      <c r="B85" t="s">
        <v>95</v>
      </c>
      <c r="C85">
        <v>209407</v>
      </c>
      <c r="D85">
        <v>209795.5</v>
      </c>
      <c r="E85">
        <f>D85-C85</f>
        <v>388.5</v>
      </c>
      <c r="F85">
        <f>E85/C85</f>
        <v>1.8552388411084634E-3</v>
      </c>
    </row>
    <row r="86" spans="2:6" x14ac:dyDescent="0.25">
      <c r="B86" t="s">
        <v>96</v>
      </c>
      <c r="C86">
        <v>192791.75</v>
      </c>
      <c r="D86">
        <v>202483.25</v>
      </c>
      <c r="E86">
        <f t="shared" ref="E86:E87" si="9">D86-C86</f>
        <v>9691.5</v>
      </c>
      <c r="F86">
        <f>E86/C86</f>
        <v>5.0269267227461757E-2</v>
      </c>
    </row>
    <row r="87" spans="2:6" x14ac:dyDescent="0.25">
      <c r="B87" t="s">
        <v>97</v>
      </c>
      <c r="C87">
        <v>201704.25</v>
      </c>
      <c r="D87">
        <v>211376.75</v>
      </c>
      <c r="E87">
        <f t="shared" si="9"/>
        <v>9672.5</v>
      </c>
      <c r="F87">
        <f>E87/C87</f>
        <v>4.7953873059194338E-2</v>
      </c>
    </row>
    <row r="88" spans="2:6" x14ac:dyDescent="0.25">
      <c r="B88" t="s">
        <v>98</v>
      </c>
      <c r="C88">
        <f>SUM(C85:C87)</f>
        <v>603903</v>
      </c>
      <c r="D88">
        <f>SUM(D85:D87)</f>
        <v>623655.5</v>
      </c>
      <c r="E88">
        <f>D88-C88</f>
        <v>19752.5</v>
      </c>
      <c r="F88">
        <f>E88/C88</f>
        <v>3.2708067355187838E-2</v>
      </c>
    </row>
    <row r="89" spans="2:6" x14ac:dyDescent="0.25">
      <c r="B89" t="s">
        <v>60</v>
      </c>
    </row>
  </sheetData>
  <pageMargins left="0.7" right="0.7" top="0.75" bottom="2.0499999999999998" header="0.3" footer="0.3"/>
  <pageSetup scale="56" fitToWidth="2" fitToHeight="0" orientation="landscape" r:id="rId1"/>
  <rowBreaks count="3" manualBreakCount="3">
    <brk id="31" max="7" man="1"/>
    <brk id="64" max="7" man="1"/>
    <brk id="72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3C066-8243-4446-AF5C-455676BB2BAD}">
  <sheetPr>
    <tabColor rgb="FFFFFF00"/>
    <pageSetUpPr fitToPage="1"/>
  </sheetPr>
  <dimension ref="A6:K143"/>
  <sheetViews>
    <sheetView showGridLines="0" topLeftCell="A85" zoomScaleNormal="100" zoomScaleSheetLayoutView="85" workbookViewId="0">
      <selection activeCell="A37" sqref="A37:XFD50"/>
    </sheetView>
  </sheetViews>
  <sheetFormatPr baseColWidth="10" defaultRowHeight="15" x14ac:dyDescent="0.25"/>
  <cols>
    <col min="1" max="1" width="13.42578125" customWidth="1"/>
    <col min="2" max="2" width="26" customWidth="1"/>
    <col min="3" max="3" width="21.28515625" customWidth="1"/>
    <col min="4" max="4" width="24.42578125" customWidth="1"/>
    <col min="5" max="5" width="18" customWidth="1"/>
    <col min="6" max="6" width="20" customWidth="1"/>
    <col min="7" max="7" width="25.140625" customWidth="1"/>
    <col min="8" max="8" width="20.42578125" customWidth="1"/>
    <col min="9" max="9" width="15.85546875" bestFit="1" customWidth="1"/>
    <col min="10" max="10" width="15.7109375" customWidth="1"/>
    <col min="11" max="11" width="13.7109375" bestFit="1" customWidth="1"/>
  </cols>
  <sheetData>
    <row r="6" spans="2:7" x14ac:dyDescent="0.25">
      <c r="B6" t="s">
        <v>27</v>
      </c>
    </row>
    <row r="7" spans="2:7" x14ac:dyDescent="0.25">
      <c r="B7" t="s">
        <v>81</v>
      </c>
    </row>
    <row r="8" spans="2:7" x14ac:dyDescent="0.25">
      <c r="B8" t="s">
        <v>134</v>
      </c>
    </row>
    <row r="9" spans="2:7" x14ac:dyDescent="0.25">
      <c r="B9" t="s">
        <v>160</v>
      </c>
    </row>
    <row r="11" spans="2:7" x14ac:dyDescent="0.25">
      <c r="B11" t="s">
        <v>72</v>
      </c>
      <c r="C11" t="s">
        <v>152</v>
      </c>
      <c r="D11" t="s">
        <v>151</v>
      </c>
      <c r="E11" t="s">
        <v>148</v>
      </c>
      <c r="F11" t="s">
        <v>150</v>
      </c>
      <c r="G11" t="s">
        <v>149</v>
      </c>
    </row>
    <row r="12" spans="2:7" x14ac:dyDescent="0.25">
      <c r="B12" t="s">
        <v>33</v>
      </c>
      <c r="C12">
        <v>70</v>
      </c>
      <c r="D12">
        <v>229731</v>
      </c>
      <c r="E12">
        <f t="shared" ref="E12:E21" si="0">SUM(C12:D12)</f>
        <v>229801</v>
      </c>
      <c r="F12">
        <v>72809</v>
      </c>
      <c r="G12">
        <v>34</v>
      </c>
    </row>
    <row r="13" spans="2:7" x14ac:dyDescent="0.25">
      <c r="B13" t="s">
        <v>78</v>
      </c>
      <c r="C13">
        <v>66</v>
      </c>
      <c r="D13">
        <v>236124</v>
      </c>
      <c r="E13">
        <f t="shared" si="0"/>
        <v>236190</v>
      </c>
      <c r="F13">
        <v>90466</v>
      </c>
      <c r="G13">
        <v>206</v>
      </c>
    </row>
    <row r="14" spans="2:7" x14ac:dyDescent="0.25">
      <c r="B14" t="s">
        <v>8</v>
      </c>
      <c r="C14">
        <v>9471</v>
      </c>
      <c r="D14">
        <v>20396</v>
      </c>
      <c r="E14">
        <f t="shared" si="0"/>
        <v>29867</v>
      </c>
      <c r="F14">
        <v>10068</v>
      </c>
      <c r="G14">
        <v>8879</v>
      </c>
    </row>
    <row r="15" spans="2:7" x14ac:dyDescent="0.25">
      <c r="B15" t="s">
        <v>14</v>
      </c>
      <c r="C15">
        <v>0</v>
      </c>
      <c r="D15">
        <v>2965</v>
      </c>
      <c r="E15">
        <f t="shared" si="0"/>
        <v>2965</v>
      </c>
      <c r="F15">
        <v>1142</v>
      </c>
      <c r="G15">
        <v>0</v>
      </c>
    </row>
    <row r="16" spans="2:7" x14ac:dyDescent="0.25">
      <c r="B16" t="s">
        <v>143</v>
      </c>
      <c r="C16">
        <v>670</v>
      </c>
      <c r="D16">
        <v>409</v>
      </c>
      <c r="E16">
        <f t="shared" si="0"/>
        <v>1079</v>
      </c>
      <c r="F16">
        <v>639</v>
      </c>
      <c r="G16">
        <v>377</v>
      </c>
    </row>
    <row r="17" spans="2:7" x14ac:dyDescent="0.25">
      <c r="B17" t="s">
        <v>138</v>
      </c>
      <c r="C17">
        <v>12229</v>
      </c>
      <c r="D17">
        <v>0</v>
      </c>
      <c r="E17">
        <f t="shared" si="0"/>
        <v>12229</v>
      </c>
      <c r="F17">
        <v>4176</v>
      </c>
      <c r="G17">
        <v>9068</v>
      </c>
    </row>
    <row r="18" spans="2:7" x14ac:dyDescent="0.25">
      <c r="B18" t="s">
        <v>31</v>
      </c>
      <c r="C18">
        <v>0</v>
      </c>
      <c r="D18">
        <v>151</v>
      </c>
      <c r="E18">
        <f t="shared" si="0"/>
        <v>151</v>
      </c>
      <c r="F18">
        <v>135</v>
      </c>
      <c r="G18">
        <v>0</v>
      </c>
    </row>
    <row r="19" spans="2:7" x14ac:dyDescent="0.25">
      <c r="B19" t="s">
        <v>126</v>
      </c>
      <c r="C19">
        <v>0</v>
      </c>
      <c r="D19">
        <v>0</v>
      </c>
      <c r="E19">
        <f t="shared" si="0"/>
        <v>0</v>
      </c>
      <c r="F19">
        <v>0</v>
      </c>
      <c r="G19">
        <v>0</v>
      </c>
    </row>
    <row r="20" spans="2:7" x14ac:dyDescent="0.25">
      <c r="B20" t="s">
        <v>137</v>
      </c>
      <c r="C20">
        <v>2</v>
      </c>
      <c r="D20">
        <v>28342</v>
      </c>
      <c r="E20">
        <f t="shared" si="0"/>
        <v>28344</v>
      </c>
      <c r="F20">
        <v>9891</v>
      </c>
      <c r="G20">
        <v>5</v>
      </c>
    </row>
    <row r="21" spans="2:7" x14ac:dyDescent="0.25">
      <c r="B21" t="s">
        <v>17</v>
      </c>
      <c r="C21">
        <f>SUM(C12:C20)</f>
        <v>22508</v>
      </c>
      <c r="D21">
        <f>SUM(D12:D20)</f>
        <v>518118</v>
      </c>
      <c r="E21">
        <f t="shared" si="0"/>
        <v>540626</v>
      </c>
      <c r="F21">
        <f>SUM(F12:F20)</f>
        <v>189326</v>
      </c>
      <c r="G21">
        <f>SUM(G12:G20)</f>
        <v>18569</v>
      </c>
    </row>
    <row r="22" spans="2:7" x14ac:dyDescent="0.25">
      <c r="B22" t="s">
        <v>60</v>
      </c>
    </row>
    <row r="24" spans="2:7" x14ac:dyDescent="0.25">
      <c r="B24" t="s">
        <v>72</v>
      </c>
      <c r="C24" t="s">
        <v>148</v>
      </c>
    </row>
    <row r="25" spans="2:7" x14ac:dyDescent="0.25">
      <c r="B25" t="s">
        <v>33</v>
      </c>
      <c r="C25">
        <v>229801</v>
      </c>
    </row>
    <row r="26" spans="2:7" x14ac:dyDescent="0.25">
      <c r="B26" t="s">
        <v>78</v>
      </c>
      <c r="C26">
        <v>236190</v>
      </c>
    </row>
    <row r="27" spans="2:7" x14ac:dyDescent="0.25">
      <c r="B27" t="s">
        <v>8</v>
      </c>
      <c r="C27">
        <v>29867</v>
      </c>
    </row>
    <row r="28" spans="2:7" x14ac:dyDescent="0.25">
      <c r="B28" t="s">
        <v>14</v>
      </c>
      <c r="C28">
        <v>2965</v>
      </c>
    </row>
    <row r="29" spans="2:7" x14ac:dyDescent="0.25">
      <c r="B29" t="s">
        <v>143</v>
      </c>
      <c r="C29">
        <v>1079</v>
      </c>
    </row>
    <row r="30" spans="2:7" x14ac:dyDescent="0.25">
      <c r="B30" t="s">
        <v>138</v>
      </c>
      <c r="C30">
        <v>12229</v>
      </c>
    </row>
    <row r="31" spans="2:7" x14ac:dyDescent="0.25">
      <c r="B31" t="s">
        <v>31</v>
      </c>
      <c r="C31">
        <v>151</v>
      </c>
    </row>
    <row r="32" spans="2:7" x14ac:dyDescent="0.25">
      <c r="B32" t="s">
        <v>126</v>
      </c>
      <c r="C32">
        <v>0</v>
      </c>
    </row>
    <row r="33" spans="1:8" x14ac:dyDescent="0.25">
      <c r="B33" t="s">
        <v>137</v>
      </c>
      <c r="C33">
        <v>28344</v>
      </c>
    </row>
    <row r="34" spans="1:8" x14ac:dyDescent="0.25">
      <c r="B34" t="s">
        <v>17</v>
      </c>
      <c r="C34">
        <f>SUM(C25:C33)</f>
        <v>540626</v>
      </c>
    </row>
    <row r="39" spans="1:8" x14ac:dyDescent="0.25">
      <c r="B39" t="s">
        <v>27</v>
      </c>
    </row>
    <row r="40" spans="1:8" x14ac:dyDescent="0.25">
      <c r="D40" t="s">
        <v>81</v>
      </c>
    </row>
    <row r="41" spans="1:8" x14ac:dyDescent="0.25">
      <c r="E41" t="s">
        <v>134</v>
      </c>
    </row>
    <row r="42" spans="1:8" ht="60" customHeight="1" x14ac:dyDescent="0.25">
      <c r="A42" t="s">
        <v>172</v>
      </c>
      <c r="D42" t="s">
        <v>146</v>
      </c>
    </row>
    <row r="43" spans="1:8" x14ac:dyDescent="0.25">
      <c r="A43" t="s">
        <v>147</v>
      </c>
      <c r="B43">
        <v>2026</v>
      </c>
      <c r="D43" t="s">
        <v>161</v>
      </c>
    </row>
    <row r="44" spans="1:8" x14ac:dyDescent="0.25">
      <c r="A44" t="s">
        <v>33</v>
      </c>
      <c r="B44">
        <v>53</v>
      </c>
      <c r="E44">
        <v>2025</v>
      </c>
      <c r="F44">
        <v>2026</v>
      </c>
      <c r="G44" t="s">
        <v>145</v>
      </c>
      <c r="H44" t="s">
        <v>144</v>
      </c>
    </row>
    <row r="45" spans="1:8" x14ac:dyDescent="0.25">
      <c r="A45" t="s">
        <v>78</v>
      </c>
      <c r="B45">
        <v>60</v>
      </c>
      <c r="D45" t="s">
        <v>33</v>
      </c>
      <c r="E45">
        <v>306229</v>
      </c>
      <c r="F45">
        <v>229801</v>
      </c>
      <c r="G45">
        <f>F45-E45</f>
        <v>-76428</v>
      </c>
      <c r="H45">
        <f>G45/E45</f>
        <v>-0.24957793024174718</v>
      </c>
    </row>
    <row r="46" spans="1:8" x14ac:dyDescent="0.25">
      <c r="A46" t="s">
        <v>8</v>
      </c>
      <c r="B46">
        <v>12</v>
      </c>
      <c r="D46" t="s">
        <v>78</v>
      </c>
      <c r="E46">
        <v>223696</v>
      </c>
      <c r="F46">
        <v>236190</v>
      </c>
      <c r="G46">
        <f t="shared" ref="G46:G54" si="1">F46-E46</f>
        <v>12494</v>
      </c>
      <c r="H46">
        <f>G46/E46</f>
        <v>5.5852585651956228E-2</v>
      </c>
    </row>
    <row r="47" spans="1:8" x14ac:dyDescent="0.25">
      <c r="A47" t="s">
        <v>14</v>
      </c>
      <c r="B47">
        <v>2</v>
      </c>
      <c r="D47" t="s">
        <v>8</v>
      </c>
      <c r="E47">
        <v>27295</v>
      </c>
      <c r="F47">
        <v>29867</v>
      </c>
      <c r="G47">
        <f t="shared" si="1"/>
        <v>2572</v>
      </c>
      <c r="H47">
        <f>G47/E47</f>
        <v>9.422971240153874E-2</v>
      </c>
    </row>
    <row r="48" spans="1:8" x14ac:dyDescent="0.25">
      <c r="A48" t="s">
        <v>143</v>
      </c>
      <c r="B48">
        <v>2</v>
      </c>
      <c r="D48" t="s">
        <v>14</v>
      </c>
      <c r="E48">
        <v>6685</v>
      </c>
      <c r="F48">
        <v>2965</v>
      </c>
      <c r="G48">
        <f t="shared" si="1"/>
        <v>-3720</v>
      </c>
      <c r="H48">
        <v>0</v>
      </c>
    </row>
    <row r="49" spans="1:11" x14ac:dyDescent="0.25">
      <c r="A49" t="s">
        <v>138</v>
      </c>
      <c r="B49">
        <v>39</v>
      </c>
      <c r="D49" t="s">
        <v>143</v>
      </c>
      <c r="E49">
        <v>0</v>
      </c>
      <c r="F49">
        <v>1079</v>
      </c>
      <c r="G49">
        <f t="shared" si="1"/>
        <v>1079</v>
      </c>
      <c r="H49">
        <v>1</v>
      </c>
    </row>
    <row r="50" spans="1:11" x14ac:dyDescent="0.25">
      <c r="A50" t="s">
        <v>31</v>
      </c>
      <c r="B50">
        <v>1</v>
      </c>
      <c r="D50" t="s">
        <v>138</v>
      </c>
      <c r="E50">
        <v>12474</v>
      </c>
      <c r="F50">
        <v>12229</v>
      </c>
      <c r="G50">
        <f t="shared" si="1"/>
        <v>-245</v>
      </c>
      <c r="H50">
        <f>G50/E50</f>
        <v>-1.9640852974186308E-2</v>
      </c>
    </row>
    <row r="51" spans="1:11" x14ac:dyDescent="0.25">
      <c r="A51" t="s">
        <v>126</v>
      </c>
      <c r="B51">
        <v>0</v>
      </c>
      <c r="D51" t="s">
        <v>31</v>
      </c>
      <c r="E51">
        <v>0</v>
      </c>
      <c r="F51">
        <v>151</v>
      </c>
      <c r="G51">
        <f t="shared" si="1"/>
        <v>151</v>
      </c>
      <c r="H51">
        <v>0</v>
      </c>
    </row>
    <row r="52" spans="1:11" x14ac:dyDescent="0.25">
      <c r="A52" t="s">
        <v>137</v>
      </c>
      <c r="B52">
        <v>7</v>
      </c>
      <c r="D52" t="s">
        <v>126</v>
      </c>
      <c r="E52">
        <v>0</v>
      </c>
      <c r="F52">
        <v>0</v>
      </c>
      <c r="G52">
        <f t="shared" si="1"/>
        <v>0</v>
      </c>
      <c r="H52">
        <v>1</v>
      </c>
    </row>
    <row r="53" spans="1:11" x14ac:dyDescent="0.25">
      <c r="A53" t="s">
        <v>17</v>
      </c>
      <c r="B53">
        <f>SUM(B44:B52)</f>
        <v>176</v>
      </c>
      <c r="D53" t="s">
        <v>137</v>
      </c>
      <c r="E53">
        <v>20772</v>
      </c>
      <c r="F53">
        <v>28344</v>
      </c>
      <c r="G53">
        <f t="shared" si="1"/>
        <v>7572</v>
      </c>
      <c r="H53">
        <v>1</v>
      </c>
    </row>
    <row r="54" spans="1:11" x14ac:dyDescent="0.25">
      <c r="D54" t="s">
        <v>17</v>
      </c>
      <c r="E54">
        <f>SUM(E45:E53)</f>
        <v>597151</v>
      </c>
      <c r="F54">
        <f>SUM(F45:F53)</f>
        <v>540626</v>
      </c>
      <c r="G54">
        <f t="shared" si="1"/>
        <v>-56525</v>
      </c>
      <c r="H54">
        <f>G54/E54</f>
        <v>-9.4657800120907437E-2</v>
      </c>
    </row>
    <row r="58" spans="1:11" x14ac:dyDescent="0.25">
      <c r="B58" t="s">
        <v>27</v>
      </c>
    </row>
    <row r="59" spans="1:11" x14ac:dyDescent="0.25">
      <c r="B59" t="s">
        <v>81</v>
      </c>
    </row>
    <row r="60" spans="1:11" x14ac:dyDescent="0.25">
      <c r="B60" t="s">
        <v>142</v>
      </c>
    </row>
    <row r="61" spans="1:11" x14ac:dyDescent="0.25">
      <c r="B61" t="s">
        <v>162</v>
      </c>
    </row>
    <row r="62" spans="1:11" ht="48" customHeight="1" x14ac:dyDescent="0.25">
      <c r="A62" t="s">
        <v>141</v>
      </c>
      <c r="B62" t="s">
        <v>33</v>
      </c>
      <c r="C62" t="s">
        <v>5</v>
      </c>
      <c r="D62" t="s">
        <v>8</v>
      </c>
      <c r="E62" t="s">
        <v>140</v>
      </c>
      <c r="F62" t="s">
        <v>139</v>
      </c>
      <c r="G62" t="s">
        <v>138</v>
      </c>
      <c r="H62" t="s">
        <v>137</v>
      </c>
      <c r="I62" t="s">
        <v>78</v>
      </c>
      <c r="J62" t="s">
        <v>136</v>
      </c>
      <c r="K62" t="s">
        <v>16</v>
      </c>
    </row>
    <row r="63" spans="1:11" x14ac:dyDescent="0.25">
      <c r="A63" t="s">
        <v>174</v>
      </c>
      <c r="B63">
        <v>78354</v>
      </c>
      <c r="C63">
        <v>0</v>
      </c>
      <c r="D63">
        <v>18278</v>
      </c>
      <c r="E63">
        <v>2965</v>
      </c>
      <c r="F63">
        <v>1079</v>
      </c>
      <c r="G63">
        <v>2890</v>
      </c>
      <c r="H63">
        <v>11255</v>
      </c>
      <c r="I63">
        <v>124984</v>
      </c>
      <c r="J63">
        <v>151</v>
      </c>
      <c r="K63">
        <f>SUM(B63:J63)</f>
        <v>239956</v>
      </c>
    </row>
    <row r="64" spans="1:11" x14ac:dyDescent="0.25">
      <c r="A64" t="s">
        <v>175</v>
      </c>
      <c r="B64">
        <v>68802</v>
      </c>
      <c r="C64">
        <v>0</v>
      </c>
      <c r="D64">
        <v>4575</v>
      </c>
      <c r="E64">
        <v>0</v>
      </c>
      <c r="F64">
        <v>0</v>
      </c>
      <c r="G64">
        <v>3535</v>
      </c>
      <c r="H64">
        <v>13160</v>
      </c>
      <c r="I64">
        <v>50733</v>
      </c>
      <c r="J64">
        <v>0</v>
      </c>
      <c r="K64">
        <f>SUM(B64:J64)</f>
        <v>140805</v>
      </c>
    </row>
    <row r="65" spans="1:11" x14ac:dyDescent="0.25">
      <c r="A65" t="s">
        <v>176</v>
      </c>
      <c r="B65">
        <v>82645</v>
      </c>
      <c r="C65">
        <v>0</v>
      </c>
      <c r="D65">
        <v>7014</v>
      </c>
      <c r="E65">
        <v>0</v>
      </c>
      <c r="F65">
        <v>0</v>
      </c>
      <c r="G65">
        <v>5804</v>
      </c>
      <c r="H65">
        <v>3929</v>
      </c>
      <c r="I65">
        <v>60473</v>
      </c>
      <c r="J65">
        <v>0</v>
      </c>
      <c r="K65">
        <f>SUM(B65:J65)</f>
        <v>159865</v>
      </c>
    </row>
    <row r="66" spans="1:11" x14ac:dyDescent="0.25">
      <c r="A66" t="s">
        <v>16</v>
      </c>
      <c r="B66">
        <f t="shared" ref="B66:K66" si="2">SUM(B63:B65)</f>
        <v>229801</v>
      </c>
      <c r="C66">
        <f t="shared" si="2"/>
        <v>0</v>
      </c>
      <c r="D66">
        <f t="shared" si="2"/>
        <v>29867</v>
      </c>
      <c r="E66">
        <f t="shared" si="2"/>
        <v>2965</v>
      </c>
      <c r="F66">
        <f t="shared" si="2"/>
        <v>1079</v>
      </c>
      <c r="G66">
        <f t="shared" si="2"/>
        <v>12229</v>
      </c>
      <c r="H66">
        <f t="shared" si="2"/>
        <v>28344</v>
      </c>
      <c r="I66">
        <f t="shared" si="2"/>
        <v>236190</v>
      </c>
      <c r="J66">
        <f t="shared" si="2"/>
        <v>151</v>
      </c>
      <c r="K66">
        <f t="shared" si="2"/>
        <v>540626</v>
      </c>
    </row>
    <row r="67" spans="1:11" x14ac:dyDescent="0.25">
      <c r="A67" t="s">
        <v>60</v>
      </c>
    </row>
    <row r="70" spans="1:11" x14ac:dyDescent="0.25">
      <c r="B70" t="s">
        <v>27</v>
      </c>
    </row>
    <row r="71" spans="1:11" x14ac:dyDescent="0.25">
      <c r="B71" t="s">
        <v>135</v>
      </c>
    </row>
    <row r="72" spans="1:11" x14ac:dyDescent="0.25">
      <c r="B72" t="s">
        <v>134</v>
      </c>
    </row>
    <row r="73" spans="1:11" x14ac:dyDescent="0.25">
      <c r="B73" t="s">
        <v>173</v>
      </c>
    </row>
    <row r="75" spans="1:11" x14ac:dyDescent="0.25">
      <c r="C75">
        <v>2025</v>
      </c>
      <c r="D75">
        <v>2026</v>
      </c>
      <c r="E75" t="s">
        <v>133</v>
      </c>
      <c r="F75" t="s">
        <v>132</v>
      </c>
    </row>
    <row r="76" spans="1:11" x14ac:dyDescent="0.25">
      <c r="B76" t="s">
        <v>131</v>
      </c>
      <c r="C76">
        <v>65</v>
      </c>
      <c r="D76">
        <v>53</v>
      </c>
      <c r="E76">
        <f t="shared" ref="E76:E85" si="3">D76-C76</f>
        <v>-12</v>
      </c>
      <c r="F76">
        <f>E76/C76</f>
        <v>-0.18461538461538463</v>
      </c>
    </row>
    <row r="77" spans="1:11" x14ac:dyDescent="0.25">
      <c r="B77" t="s">
        <v>130</v>
      </c>
      <c r="C77">
        <v>57</v>
      </c>
      <c r="D77">
        <v>60</v>
      </c>
      <c r="E77">
        <f t="shared" si="3"/>
        <v>3</v>
      </c>
      <c r="F77">
        <f>E77/C77</f>
        <v>5.2631578947368418E-2</v>
      </c>
    </row>
    <row r="78" spans="1:11" x14ac:dyDescent="0.25">
      <c r="B78" t="s">
        <v>8</v>
      </c>
      <c r="C78">
        <v>9</v>
      </c>
      <c r="D78">
        <v>12</v>
      </c>
      <c r="E78">
        <f t="shared" si="3"/>
        <v>3</v>
      </c>
      <c r="F78">
        <f>E78/C78</f>
        <v>0.33333333333333331</v>
      </c>
    </row>
    <row r="79" spans="1:11" x14ac:dyDescent="0.25">
      <c r="B79" t="s">
        <v>129</v>
      </c>
      <c r="C79">
        <v>3</v>
      </c>
      <c r="D79">
        <v>2</v>
      </c>
      <c r="E79">
        <f t="shared" si="3"/>
        <v>-1</v>
      </c>
      <c r="F79">
        <v>0</v>
      </c>
    </row>
    <row r="80" spans="1:11" x14ac:dyDescent="0.25">
      <c r="B80" t="s">
        <v>128</v>
      </c>
      <c r="C80">
        <v>0</v>
      </c>
      <c r="D80">
        <v>2</v>
      </c>
      <c r="E80">
        <f t="shared" si="3"/>
        <v>2</v>
      </c>
      <c r="F80">
        <v>1</v>
      </c>
    </row>
    <row r="81" spans="2:6" x14ac:dyDescent="0.25">
      <c r="B81" t="s">
        <v>127</v>
      </c>
      <c r="C81">
        <v>39</v>
      </c>
      <c r="D81">
        <v>39</v>
      </c>
      <c r="E81">
        <f t="shared" si="3"/>
        <v>0</v>
      </c>
      <c r="F81">
        <v>1</v>
      </c>
    </row>
    <row r="82" spans="2:6" x14ac:dyDescent="0.25">
      <c r="B82" t="s">
        <v>31</v>
      </c>
      <c r="C82">
        <v>0</v>
      </c>
      <c r="D82">
        <v>1</v>
      </c>
      <c r="E82">
        <f t="shared" si="3"/>
        <v>1</v>
      </c>
      <c r="F82">
        <v>1</v>
      </c>
    </row>
    <row r="83" spans="2:6" x14ac:dyDescent="0.25">
      <c r="B83" t="s">
        <v>126</v>
      </c>
      <c r="C83">
        <v>0</v>
      </c>
      <c r="D83">
        <v>0</v>
      </c>
      <c r="E83">
        <f t="shared" si="3"/>
        <v>0</v>
      </c>
      <c r="F83">
        <v>1</v>
      </c>
    </row>
    <row r="84" spans="2:6" x14ac:dyDescent="0.25">
      <c r="B84" t="s">
        <v>125</v>
      </c>
      <c r="C84">
        <v>4</v>
      </c>
      <c r="D84">
        <v>7</v>
      </c>
      <c r="E84">
        <f t="shared" si="3"/>
        <v>3</v>
      </c>
      <c r="F84">
        <v>1</v>
      </c>
    </row>
    <row r="85" spans="2:6" x14ac:dyDescent="0.25">
      <c r="B85" t="s">
        <v>17</v>
      </c>
      <c r="C85">
        <f>SUM(C76:C84)</f>
        <v>177</v>
      </c>
      <c r="D85">
        <f>SUM(D76:D84)</f>
        <v>176</v>
      </c>
      <c r="E85">
        <f t="shared" si="3"/>
        <v>-1</v>
      </c>
      <c r="F85">
        <f>E85/C85</f>
        <v>-5.6497175141242938E-3</v>
      </c>
    </row>
    <row r="86" spans="2:6" x14ac:dyDescent="0.25">
      <c r="B86" t="s">
        <v>60</v>
      </c>
    </row>
    <row r="143" spans="4:4" x14ac:dyDescent="0.25">
      <c r="D143" t="s">
        <v>51</v>
      </c>
    </row>
  </sheetData>
  <pageMargins left="0.7" right="0.7" top="0.75" bottom="2.0499999999999998" header="0.3" footer="0.3"/>
  <pageSetup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7D80-C039-4C92-B65F-A63F17BA75DD}">
  <sheetPr>
    <tabColor theme="7"/>
    <pageSetUpPr fitToPage="1"/>
  </sheetPr>
  <dimension ref="A2:U98"/>
  <sheetViews>
    <sheetView zoomScaleNormal="100" workbookViewId="0">
      <selection activeCell="E6" sqref="E6"/>
    </sheetView>
  </sheetViews>
  <sheetFormatPr baseColWidth="10" defaultColWidth="11" defaultRowHeight="15" x14ac:dyDescent="0.25"/>
  <cols>
    <col min="1" max="1" width="20.85546875" customWidth="1"/>
    <col min="2" max="2" width="16.7109375" customWidth="1"/>
    <col min="3" max="3" width="24.140625" customWidth="1"/>
    <col min="4" max="4" width="20.7109375" customWidth="1"/>
    <col min="5" max="5" width="18.42578125" customWidth="1"/>
    <col min="6" max="6" width="19.5703125" customWidth="1"/>
    <col min="7" max="7" width="17.140625" customWidth="1"/>
    <col min="8" max="8" width="19.5703125" customWidth="1"/>
    <col min="9" max="9" width="18.42578125" customWidth="1"/>
    <col min="10" max="10" width="17.5703125" customWidth="1"/>
    <col min="11" max="11" width="16.140625" customWidth="1"/>
    <col min="12" max="12" width="20.140625" customWidth="1"/>
    <col min="13" max="13" width="16.85546875" customWidth="1"/>
    <col min="14" max="14" width="20.42578125" customWidth="1"/>
    <col min="15" max="15" width="17.7109375" customWidth="1"/>
    <col min="16" max="16" width="17.42578125" customWidth="1"/>
    <col min="17" max="17" width="15.85546875" customWidth="1"/>
    <col min="18" max="18" width="14.7109375" customWidth="1"/>
    <col min="19" max="19" width="16.42578125" customWidth="1"/>
    <col min="20" max="20" width="21.140625" customWidth="1"/>
    <col min="21" max="21" width="23.7109375" customWidth="1"/>
  </cols>
  <sheetData>
    <row r="2" spans="1:21" x14ac:dyDescent="0.25">
      <c r="A2" t="s">
        <v>27</v>
      </c>
    </row>
    <row r="4" spans="1:21" x14ac:dyDescent="0.25">
      <c r="A4" t="s">
        <v>81</v>
      </c>
    </row>
    <row r="5" spans="1:21" x14ac:dyDescent="0.25">
      <c r="A5" t="s">
        <v>261</v>
      </c>
    </row>
    <row r="6" spans="1:21" x14ac:dyDescent="0.25">
      <c r="A6" t="s">
        <v>160</v>
      </c>
    </row>
    <row r="7" spans="1:21" x14ac:dyDescent="0.25">
      <c r="A7" t="s">
        <v>49</v>
      </c>
    </row>
    <row r="8" spans="1:21" x14ac:dyDescent="0.25">
      <c r="D8" t="s">
        <v>260</v>
      </c>
      <c r="P8" t="s">
        <v>259</v>
      </c>
    </row>
    <row r="9" spans="1:21" ht="32.450000000000003" customHeight="1" x14ac:dyDescent="0.25">
      <c r="A9" t="s">
        <v>217</v>
      </c>
      <c r="B9" t="s">
        <v>216</v>
      </c>
      <c r="C9" t="s">
        <v>215</v>
      </c>
      <c r="D9" t="s">
        <v>258</v>
      </c>
      <c r="E9" t="s">
        <v>257</v>
      </c>
      <c r="F9" t="s">
        <v>256</v>
      </c>
      <c r="G9" t="s">
        <v>255</v>
      </c>
      <c r="H9" t="s">
        <v>254</v>
      </c>
      <c r="I9" t="s">
        <v>253</v>
      </c>
      <c r="J9" t="s">
        <v>252</v>
      </c>
      <c r="K9" t="s">
        <v>251</v>
      </c>
      <c r="L9" t="s">
        <v>250</v>
      </c>
      <c r="M9" t="s">
        <v>249</v>
      </c>
      <c r="N9" t="s">
        <v>204</v>
      </c>
      <c r="O9" t="s">
        <v>203</v>
      </c>
      <c r="P9" t="s">
        <v>202</v>
      </c>
      <c r="Q9" t="s">
        <v>201</v>
      </c>
      <c r="R9" t="s">
        <v>200</v>
      </c>
      <c r="S9" t="s">
        <v>199</v>
      </c>
      <c r="T9" t="s">
        <v>248</v>
      </c>
      <c r="U9" t="s">
        <v>247</v>
      </c>
    </row>
    <row r="10" spans="1:21" x14ac:dyDescent="0.25">
      <c r="A10" t="s">
        <v>196</v>
      </c>
      <c r="B10">
        <v>2026</v>
      </c>
      <c r="C10" t="s">
        <v>6</v>
      </c>
      <c r="D10">
        <v>6675</v>
      </c>
      <c r="E10">
        <v>113</v>
      </c>
      <c r="F10">
        <v>17568</v>
      </c>
      <c r="G10">
        <v>11</v>
      </c>
      <c r="H10">
        <v>47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41916.75</v>
      </c>
      <c r="U10">
        <v>135</v>
      </c>
    </row>
    <row r="11" spans="1:21" x14ac:dyDescent="0.25">
      <c r="A11" t="s">
        <v>196</v>
      </c>
      <c r="B11">
        <v>2026</v>
      </c>
      <c r="C11" t="s">
        <v>12</v>
      </c>
      <c r="D11">
        <v>29</v>
      </c>
      <c r="E11">
        <v>32</v>
      </c>
      <c r="F11">
        <v>211</v>
      </c>
      <c r="G11">
        <v>454</v>
      </c>
      <c r="H11">
        <v>53</v>
      </c>
      <c r="I11">
        <v>36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570.25</v>
      </c>
      <c r="U11">
        <v>1021</v>
      </c>
    </row>
    <row r="12" spans="1:21" x14ac:dyDescent="0.25">
      <c r="A12" t="s">
        <v>195</v>
      </c>
      <c r="B12">
        <v>2026</v>
      </c>
      <c r="C12" t="s">
        <v>93</v>
      </c>
      <c r="D12">
        <v>1731</v>
      </c>
      <c r="E12">
        <v>165</v>
      </c>
      <c r="F12">
        <v>478</v>
      </c>
      <c r="G12">
        <v>104</v>
      </c>
      <c r="H12">
        <v>6562</v>
      </c>
      <c r="I12">
        <v>328</v>
      </c>
      <c r="J12">
        <v>0</v>
      </c>
      <c r="K12">
        <v>0</v>
      </c>
      <c r="L12">
        <v>0</v>
      </c>
      <c r="M12">
        <v>0</v>
      </c>
      <c r="N12">
        <v>21</v>
      </c>
      <c r="O12">
        <v>10</v>
      </c>
      <c r="P12">
        <v>0</v>
      </c>
      <c r="Q12">
        <v>0</v>
      </c>
      <c r="R12">
        <v>933</v>
      </c>
      <c r="S12">
        <v>111</v>
      </c>
      <c r="T12">
        <v>19571.75</v>
      </c>
      <c r="U12">
        <v>1370.75</v>
      </c>
    </row>
    <row r="13" spans="1:21" x14ac:dyDescent="0.25">
      <c r="A13" t="s">
        <v>195</v>
      </c>
      <c r="B13">
        <v>2026</v>
      </c>
      <c r="C13" t="s">
        <v>6</v>
      </c>
      <c r="D13">
        <v>6715</v>
      </c>
      <c r="E13">
        <v>44</v>
      </c>
      <c r="F13">
        <v>19064</v>
      </c>
      <c r="G13">
        <v>36</v>
      </c>
      <c r="H13">
        <v>85</v>
      </c>
      <c r="I13">
        <v>9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45034.25</v>
      </c>
      <c r="U13">
        <v>136.25</v>
      </c>
    </row>
    <row r="14" spans="1:21" x14ac:dyDescent="0.25">
      <c r="A14" t="s">
        <v>195</v>
      </c>
      <c r="B14">
        <v>2026</v>
      </c>
      <c r="C14" t="s">
        <v>15</v>
      </c>
      <c r="D14">
        <v>0</v>
      </c>
      <c r="E14">
        <v>0</v>
      </c>
      <c r="F14">
        <v>653</v>
      </c>
      <c r="G14">
        <v>1246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1306</v>
      </c>
      <c r="U14">
        <v>2492</v>
      </c>
    </row>
    <row r="15" spans="1:21" x14ac:dyDescent="0.25">
      <c r="A15" t="s">
        <v>194</v>
      </c>
      <c r="B15">
        <v>2026</v>
      </c>
      <c r="C15" t="s">
        <v>9</v>
      </c>
      <c r="D15">
        <v>0</v>
      </c>
      <c r="E15">
        <v>99</v>
      </c>
      <c r="F15">
        <v>44</v>
      </c>
      <c r="G15">
        <v>335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88</v>
      </c>
      <c r="U15">
        <v>769</v>
      </c>
    </row>
    <row r="16" spans="1:21" x14ac:dyDescent="0.25">
      <c r="A16" t="s">
        <v>194</v>
      </c>
      <c r="B16">
        <v>2026</v>
      </c>
      <c r="C16" t="s">
        <v>6</v>
      </c>
      <c r="D16">
        <v>6768</v>
      </c>
      <c r="E16">
        <v>64</v>
      </c>
      <c r="F16">
        <v>18112</v>
      </c>
      <c r="G16">
        <v>165</v>
      </c>
      <c r="H16">
        <v>103</v>
      </c>
      <c r="I16">
        <v>7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43223.75</v>
      </c>
      <c r="U16">
        <v>409.75</v>
      </c>
    </row>
    <row r="17" spans="1:21" x14ac:dyDescent="0.25">
      <c r="A17" t="s">
        <v>194</v>
      </c>
      <c r="B17">
        <v>2026</v>
      </c>
      <c r="C17" t="s">
        <v>12</v>
      </c>
      <c r="D17">
        <v>18</v>
      </c>
      <c r="E17">
        <v>13</v>
      </c>
      <c r="F17">
        <v>129</v>
      </c>
      <c r="G17">
        <v>307</v>
      </c>
      <c r="H17">
        <v>58</v>
      </c>
      <c r="I17">
        <v>18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406.5</v>
      </c>
      <c r="U17">
        <v>667.5</v>
      </c>
    </row>
    <row r="18" spans="1:21" x14ac:dyDescent="0.25">
      <c r="A18" t="s">
        <v>195</v>
      </c>
      <c r="B18">
        <v>2026</v>
      </c>
      <c r="C18" t="s">
        <v>12</v>
      </c>
      <c r="D18">
        <v>22</v>
      </c>
      <c r="E18">
        <v>13</v>
      </c>
      <c r="F18">
        <v>173</v>
      </c>
      <c r="G18">
        <v>478</v>
      </c>
      <c r="H18">
        <v>72</v>
      </c>
      <c r="I18">
        <v>35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530</v>
      </c>
      <c r="U18">
        <v>1047.75</v>
      </c>
    </row>
    <row r="19" spans="1:21" x14ac:dyDescent="0.25">
      <c r="A19" t="s">
        <v>196</v>
      </c>
      <c r="B19">
        <v>2026</v>
      </c>
      <c r="C19" t="s">
        <v>15</v>
      </c>
      <c r="D19">
        <v>0</v>
      </c>
      <c r="E19">
        <v>0</v>
      </c>
      <c r="F19">
        <v>470</v>
      </c>
      <c r="G19">
        <v>1328</v>
      </c>
      <c r="H19">
        <v>0</v>
      </c>
      <c r="I19">
        <v>51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940</v>
      </c>
      <c r="U19">
        <v>2770.75</v>
      </c>
    </row>
    <row r="20" spans="1:21" x14ac:dyDescent="0.25">
      <c r="A20" t="s">
        <v>196</v>
      </c>
      <c r="B20">
        <v>2026</v>
      </c>
      <c r="C20" t="s">
        <v>9</v>
      </c>
      <c r="D20">
        <v>0</v>
      </c>
      <c r="E20">
        <v>18</v>
      </c>
      <c r="F20">
        <v>32</v>
      </c>
      <c r="G20">
        <v>194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64</v>
      </c>
      <c r="U20">
        <v>406</v>
      </c>
    </row>
    <row r="21" spans="1:21" x14ac:dyDescent="0.25">
      <c r="A21" t="s">
        <v>194</v>
      </c>
      <c r="B21">
        <v>2026</v>
      </c>
      <c r="C21" t="s">
        <v>93</v>
      </c>
      <c r="D21">
        <v>1527</v>
      </c>
      <c r="E21">
        <v>242</v>
      </c>
      <c r="F21">
        <v>151</v>
      </c>
      <c r="G21">
        <v>86</v>
      </c>
      <c r="H21">
        <v>7386</v>
      </c>
      <c r="I21">
        <v>295</v>
      </c>
      <c r="J21">
        <v>0</v>
      </c>
      <c r="K21">
        <v>0</v>
      </c>
      <c r="L21">
        <v>0</v>
      </c>
      <c r="M21">
        <v>0</v>
      </c>
      <c r="N21">
        <v>35</v>
      </c>
      <c r="O21">
        <v>18</v>
      </c>
      <c r="P21">
        <v>0</v>
      </c>
      <c r="Q21">
        <v>0</v>
      </c>
      <c r="R21">
        <v>676</v>
      </c>
      <c r="S21">
        <v>79</v>
      </c>
      <c r="T21">
        <v>20003.5</v>
      </c>
      <c r="U21">
        <v>1273.5</v>
      </c>
    </row>
    <row r="22" spans="1:21" x14ac:dyDescent="0.25">
      <c r="A22" t="s">
        <v>194</v>
      </c>
      <c r="B22">
        <v>2026</v>
      </c>
      <c r="C22" t="s">
        <v>15</v>
      </c>
      <c r="D22">
        <v>0</v>
      </c>
      <c r="E22">
        <v>0</v>
      </c>
      <c r="F22">
        <v>586</v>
      </c>
      <c r="G22">
        <v>1329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1172</v>
      </c>
      <c r="U22">
        <v>2658</v>
      </c>
    </row>
    <row r="23" spans="1:21" x14ac:dyDescent="0.25">
      <c r="A23" t="s">
        <v>196</v>
      </c>
      <c r="B23">
        <v>2026</v>
      </c>
      <c r="C23" t="s">
        <v>93</v>
      </c>
      <c r="D23">
        <v>1358</v>
      </c>
      <c r="E23">
        <v>220</v>
      </c>
      <c r="F23">
        <v>119</v>
      </c>
      <c r="G23">
        <v>68</v>
      </c>
      <c r="H23">
        <v>5932</v>
      </c>
      <c r="I23">
        <v>742</v>
      </c>
      <c r="J23">
        <v>0</v>
      </c>
      <c r="K23">
        <v>0</v>
      </c>
      <c r="L23">
        <v>0</v>
      </c>
      <c r="M23">
        <v>0</v>
      </c>
      <c r="N23">
        <v>15</v>
      </c>
      <c r="O23">
        <v>7</v>
      </c>
      <c r="P23">
        <v>3</v>
      </c>
      <c r="Q23">
        <v>0</v>
      </c>
      <c r="R23">
        <v>852</v>
      </c>
      <c r="S23">
        <v>56</v>
      </c>
      <c r="T23">
        <v>16881</v>
      </c>
      <c r="U23">
        <v>2158.5</v>
      </c>
    </row>
    <row r="24" spans="1:21" x14ac:dyDescent="0.25">
      <c r="A24" t="s">
        <v>195</v>
      </c>
      <c r="B24">
        <v>2026</v>
      </c>
      <c r="C24" t="s">
        <v>9</v>
      </c>
      <c r="D24">
        <v>0</v>
      </c>
      <c r="E24">
        <v>86</v>
      </c>
      <c r="F24">
        <v>38</v>
      </c>
      <c r="G24">
        <v>305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76</v>
      </c>
      <c r="U24">
        <v>696</v>
      </c>
    </row>
    <row r="25" spans="1:21" x14ac:dyDescent="0.25">
      <c r="C25" t="s">
        <v>246</v>
      </c>
      <c r="D25">
        <f t="shared" ref="D25:U25" si="0">SUM(D10:D24)</f>
        <v>24843</v>
      </c>
      <c r="E25">
        <f t="shared" si="0"/>
        <v>1109</v>
      </c>
      <c r="F25">
        <f t="shared" si="0"/>
        <v>57828</v>
      </c>
      <c r="G25">
        <f t="shared" si="0"/>
        <v>6446</v>
      </c>
      <c r="H25">
        <f t="shared" si="0"/>
        <v>20298</v>
      </c>
      <c r="I25">
        <f t="shared" si="0"/>
        <v>1521</v>
      </c>
      <c r="J25">
        <f t="shared" si="0"/>
        <v>0</v>
      </c>
      <c r="K25">
        <f t="shared" si="0"/>
        <v>0</v>
      </c>
      <c r="L25">
        <f t="shared" si="0"/>
        <v>0</v>
      </c>
      <c r="M25">
        <f t="shared" si="0"/>
        <v>0</v>
      </c>
      <c r="N25">
        <f t="shared" si="0"/>
        <v>71</v>
      </c>
      <c r="O25">
        <f t="shared" si="0"/>
        <v>35</v>
      </c>
      <c r="P25">
        <f t="shared" si="0"/>
        <v>3</v>
      </c>
      <c r="Q25">
        <f t="shared" si="0"/>
        <v>0</v>
      </c>
      <c r="R25">
        <f t="shared" si="0"/>
        <v>2461</v>
      </c>
      <c r="S25">
        <f t="shared" si="0"/>
        <v>246</v>
      </c>
      <c r="T25">
        <f t="shared" si="0"/>
        <v>191783.75</v>
      </c>
      <c r="U25">
        <f t="shared" si="0"/>
        <v>18011.75</v>
      </c>
    </row>
    <row r="26" spans="1:21" x14ac:dyDescent="0.25">
      <c r="A26" t="s">
        <v>60</v>
      </c>
      <c r="T26" t="s">
        <v>70</v>
      </c>
    </row>
    <row r="28" spans="1:21" x14ac:dyDescent="0.25">
      <c r="A28" t="s">
        <v>50</v>
      </c>
    </row>
    <row r="30" spans="1:21" ht="30.6" customHeight="1" x14ac:dyDescent="0.25">
      <c r="A30" t="s">
        <v>217</v>
      </c>
      <c r="B30" t="s">
        <v>216</v>
      </c>
      <c r="C30" t="s">
        <v>215</v>
      </c>
      <c r="D30" t="s">
        <v>245</v>
      </c>
      <c r="E30" t="s">
        <v>244</v>
      </c>
      <c r="F30" t="s">
        <v>243</v>
      </c>
      <c r="G30" t="s">
        <v>242</v>
      </c>
      <c r="H30" t="s">
        <v>241</v>
      </c>
      <c r="I30" t="s">
        <v>240</v>
      </c>
      <c r="J30" t="s">
        <v>239</v>
      </c>
      <c r="K30" t="s">
        <v>238</v>
      </c>
      <c r="L30" t="s">
        <v>237</v>
      </c>
      <c r="M30" t="s">
        <v>236</v>
      </c>
      <c r="N30" t="s">
        <v>204</v>
      </c>
      <c r="O30" t="s">
        <v>203</v>
      </c>
      <c r="P30" t="s">
        <v>202</v>
      </c>
      <c r="Q30" t="s">
        <v>201</v>
      </c>
      <c r="R30" t="s">
        <v>200</v>
      </c>
      <c r="S30" t="s">
        <v>199</v>
      </c>
      <c r="T30" t="s">
        <v>235</v>
      </c>
      <c r="U30" t="s">
        <v>234</v>
      </c>
    </row>
    <row r="31" spans="1:21" x14ac:dyDescent="0.25">
      <c r="A31" t="s">
        <v>196</v>
      </c>
      <c r="B31">
        <v>2026</v>
      </c>
      <c r="C31" t="s">
        <v>6</v>
      </c>
      <c r="D31">
        <v>769</v>
      </c>
      <c r="E31">
        <v>5386</v>
      </c>
      <c r="F31">
        <v>4239</v>
      </c>
      <c r="G31">
        <v>10821</v>
      </c>
      <c r="H31">
        <v>21</v>
      </c>
      <c r="I31">
        <v>64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9294.25</v>
      </c>
      <c r="U31">
        <v>27172</v>
      </c>
    </row>
    <row r="32" spans="1:21" x14ac:dyDescent="0.25">
      <c r="A32" t="s">
        <v>196</v>
      </c>
      <c r="B32">
        <v>2026</v>
      </c>
      <c r="C32" t="s">
        <v>9</v>
      </c>
      <c r="D32">
        <v>1</v>
      </c>
      <c r="E32">
        <v>16</v>
      </c>
      <c r="F32">
        <v>218</v>
      </c>
      <c r="G32">
        <v>38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437</v>
      </c>
      <c r="U32">
        <v>92</v>
      </c>
    </row>
    <row r="33" spans="1:21" x14ac:dyDescent="0.25">
      <c r="A33" t="s">
        <v>196</v>
      </c>
      <c r="B33">
        <v>2026</v>
      </c>
      <c r="C33" t="s">
        <v>15</v>
      </c>
      <c r="D33">
        <v>0</v>
      </c>
      <c r="E33">
        <v>0</v>
      </c>
      <c r="F33">
        <v>1445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2890</v>
      </c>
      <c r="U33">
        <v>0</v>
      </c>
    </row>
    <row r="34" spans="1:21" x14ac:dyDescent="0.25">
      <c r="A34" t="s">
        <v>195</v>
      </c>
      <c r="B34">
        <v>2026</v>
      </c>
      <c r="C34" t="s">
        <v>93</v>
      </c>
      <c r="D34">
        <v>525</v>
      </c>
      <c r="E34">
        <v>820</v>
      </c>
      <c r="F34">
        <v>19</v>
      </c>
      <c r="G34">
        <v>201</v>
      </c>
      <c r="H34">
        <v>3173</v>
      </c>
      <c r="I34">
        <v>3295</v>
      </c>
      <c r="J34">
        <v>0</v>
      </c>
      <c r="K34">
        <v>0</v>
      </c>
      <c r="L34">
        <v>0</v>
      </c>
      <c r="M34">
        <v>0</v>
      </c>
      <c r="N34">
        <v>30</v>
      </c>
      <c r="O34">
        <v>8</v>
      </c>
      <c r="P34">
        <v>0</v>
      </c>
      <c r="Q34">
        <v>0</v>
      </c>
      <c r="R34">
        <v>475</v>
      </c>
      <c r="S34">
        <v>377</v>
      </c>
      <c r="T34">
        <v>8801</v>
      </c>
      <c r="U34">
        <v>9492</v>
      </c>
    </row>
    <row r="35" spans="1:21" x14ac:dyDescent="0.25">
      <c r="A35" t="s">
        <v>195</v>
      </c>
      <c r="B35">
        <v>2026</v>
      </c>
      <c r="C35" t="s">
        <v>9</v>
      </c>
      <c r="D35">
        <v>0</v>
      </c>
      <c r="E35">
        <v>32</v>
      </c>
      <c r="F35">
        <v>227</v>
      </c>
      <c r="G35">
        <v>89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454</v>
      </c>
      <c r="U35">
        <v>210</v>
      </c>
    </row>
    <row r="36" spans="1:21" x14ac:dyDescent="0.25">
      <c r="A36" t="s">
        <v>195</v>
      </c>
      <c r="B36">
        <v>2026</v>
      </c>
      <c r="C36" t="s">
        <v>12</v>
      </c>
      <c r="D36">
        <v>41</v>
      </c>
      <c r="E36">
        <v>3</v>
      </c>
      <c r="F36">
        <v>653</v>
      </c>
      <c r="G36">
        <v>21</v>
      </c>
      <c r="H36">
        <v>84</v>
      </c>
      <c r="I36">
        <v>5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1536</v>
      </c>
      <c r="U36">
        <v>56.25</v>
      </c>
    </row>
    <row r="37" spans="1:21" x14ac:dyDescent="0.25">
      <c r="A37" t="s">
        <v>195</v>
      </c>
      <c r="B37">
        <v>2026</v>
      </c>
      <c r="C37" t="s">
        <v>15</v>
      </c>
      <c r="D37">
        <v>0</v>
      </c>
      <c r="E37">
        <v>0</v>
      </c>
      <c r="F37">
        <v>1897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3794</v>
      </c>
      <c r="U37">
        <v>0</v>
      </c>
    </row>
    <row r="38" spans="1:21" x14ac:dyDescent="0.25">
      <c r="A38" t="s">
        <v>194</v>
      </c>
      <c r="B38">
        <v>2026</v>
      </c>
      <c r="C38" t="s">
        <v>9</v>
      </c>
      <c r="D38">
        <v>0</v>
      </c>
      <c r="E38">
        <v>83</v>
      </c>
      <c r="F38">
        <v>285</v>
      </c>
      <c r="G38">
        <v>80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570</v>
      </c>
      <c r="U38">
        <v>243</v>
      </c>
    </row>
    <row r="39" spans="1:21" x14ac:dyDescent="0.25">
      <c r="A39" t="s">
        <v>194</v>
      </c>
      <c r="B39">
        <v>2026</v>
      </c>
      <c r="C39" t="s">
        <v>6</v>
      </c>
      <c r="D39">
        <v>911</v>
      </c>
      <c r="E39">
        <v>6856</v>
      </c>
      <c r="F39">
        <v>5339</v>
      </c>
      <c r="G39">
        <v>17135</v>
      </c>
      <c r="H39">
        <v>1</v>
      </c>
      <c r="I39">
        <v>101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11591.25</v>
      </c>
      <c r="U39">
        <v>41353.25</v>
      </c>
    </row>
    <row r="40" spans="1:21" x14ac:dyDescent="0.25">
      <c r="A40" t="s">
        <v>194</v>
      </c>
      <c r="B40">
        <v>2026</v>
      </c>
      <c r="C40" t="s">
        <v>93</v>
      </c>
      <c r="D40">
        <v>540</v>
      </c>
      <c r="E40">
        <v>1106</v>
      </c>
      <c r="F40">
        <v>21</v>
      </c>
      <c r="G40">
        <v>185</v>
      </c>
      <c r="H40">
        <v>2951</v>
      </c>
      <c r="I40">
        <v>3657</v>
      </c>
      <c r="J40">
        <v>0</v>
      </c>
      <c r="K40">
        <v>0</v>
      </c>
      <c r="L40">
        <v>0</v>
      </c>
      <c r="M40">
        <v>0</v>
      </c>
      <c r="N40">
        <v>24</v>
      </c>
      <c r="O40">
        <v>2</v>
      </c>
      <c r="P40">
        <v>0</v>
      </c>
      <c r="Q40">
        <v>0</v>
      </c>
      <c r="R40">
        <v>381</v>
      </c>
      <c r="S40">
        <v>374</v>
      </c>
      <c r="T40">
        <v>8103</v>
      </c>
      <c r="U40">
        <v>10547.75</v>
      </c>
    </row>
    <row r="41" spans="1:21" x14ac:dyDescent="0.25">
      <c r="A41" t="s">
        <v>194</v>
      </c>
      <c r="B41">
        <v>2026</v>
      </c>
      <c r="C41" t="s">
        <v>12</v>
      </c>
      <c r="D41">
        <v>28</v>
      </c>
      <c r="E41">
        <v>3</v>
      </c>
      <c r="F41">
        <v>598</v>
      </c>
      <c r="G41">
        <v>25</v>
      </c>
      <c r="H41">
        <v>117</v>
      </c>
      <c r="I41">
        <v>14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1487.25</v>
      </c>
      <c r="U41">
        <v>84.5</v>
      </c>
    </row>
    <row r="42" spans="1:21" x14ac:dyDescent="0.25">
      <c r="A42" t="s">
        <v>195</v>
      </c>
      <c r="B42">
        <v>2026</v>
      </c>
      <c r="C42" t="s">
        <v>6</v>
      </c>
      <c r="D42">
        <v>1114</v>
      </c>
      <c r="E42">
        <v>5801</v>
      </c>
      <c r="F42">
        <v>5552</v>
      </c>
      <c r="G42">
        <v>11907</v>
      </c>
      <c r="H42">
        <v>8</v>
      </c>
      <c r="I42">
        <v>36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12236</v>
      </c>
      <c r="U42">
        <v>29696</v>
      </c>
    </row>
    <row r="43" spans="1:21" x14ac:dyDescent="0.25">
      <c r="A43" t="s">
        <v>194</v>
      </c>
      <c r="B43">
        <v>2026</v>
      </c>
      <c r="C43" t="s">
        <v>15</v>
      </c>
      <c r="D43">
        <v>0</v>
      </c>
      <c r="E43">
        <v>0</v>
      </c>
      <c r="F43">
        <v>1556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3112</v>
      </c>
      <c r="U43">
        <v>0</v>
      </c>
    </row>
    <row r="44" spans="1:21" x14ac:dyDescent="0.25">
      <c r="A44" t="s">
        <v>196</v>
      </c>
      <c r="B44">
        <v>2026</v>
      </c>
      <c r="C44" t="s">
        <v>12</v>
      </c>
      <c r="D44">
        <v>38</v>
      </c>
      <c r="E44">
        <v>1</v>
      </c>
      <c r="F44">
        <v>621</v>
      </c>
      <c r="G44">
        <v>64</v>
      </c>
      <c r="H44">
        <v>65</v>
      </c>
      <c r="I44">
        <v>33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1426.25</v>
      </c>
      <c r="U44">
        <v>203.25</v>
      </c>
    </row>
    <row r="45" spans="1:21" x14ac:dyDescent="0.25">
      <c r="A45" t="s">
        <v>196</v>
      </c>
      <c r="B45">
        <v>2026</v>
      </c>
      <c r="C45" t="s">
        <v>93</v>
      </c>
      <c r="D45">
        <v>578</v>
      </c>
      <c r="E45">
        <v>853</v>
      </c>
      <c r="F45">
        <v>14</v>
      </c>
      <c r="G45">
        <v>200</v>
      </c>
      <c r="H45">
        <v>2689</v>
      </c>
      <c r="I45">
        <v>3391</v>
      </c>
      <c r="J45">
        <v>0</v>
      </c>
      <c r="K45">
        <v>0</v>
      </c>
      <c r="L45">
        <v>0</v>
      </c>
      <c r="M45">
        <v>0</v>
      </c>
      <c r="N45">
        <v>23</v>
      </c>
      <c r="O45">
        <v>6</v>
      </c>
      <c r="P45">
        <v>0</v>
      </c>
      <c r="Q45">
        <v>30</v>
      </c>
      <c r="R45">
        <v>458</v>
      </c>
      <c r="S45">
        <v>419</v>
      </c>
      <c r="T45">
        <v>7709.75</v>
      </c>
      <c r="U45">
        <v>9891.5</v>
      </c>
    </row>
    <row r="46" spans="1:21" x14ac:dyDescent="0.25">
      <c r="C46" t="s">
        <v>233</v>
      </c>
      <c r="D46">
        <f t="shared" ref="D46:U46" si="1">SUM(D31:D45)</f>
        <v>4545</v>
      </c>
      <c r="E46">
        <f t="shared" si="1"/>
        <v>20960</v>
      </c>
      <c r="F46">
        <f t="shared" si="1"/>
        <v>22684</v>
      </c>
      <c r="G46">
        <f t="shared" si="1"/>
        <v>40766</v>
      </c>
      <c r="H46">
        <f t="shared" si="1"/>
        <v>9109</v>
      </c>
      <c r="I46">
        <f t="shared" si="1"/>
        <v>10596</v>
      </c>
      <c r="J46">
        <f t="shared" si="1"/>
        <v>0</v>
      </c>
      <c r="K46">
        <f t="shared" si="1"/>
        <v>0</v>
      </c>
      <c r="L46">
        <f t="shared" si="1"/>
        <v>0</v>
      </c>
      <c r="M46">
        <f t="shared" si="1"/>
        <v>0</v>
      </c>
      <c r="N46">
        <f t="shared" si="1"/>
        <v>77</v>
      </c>
      <c r="O46">
        <f t="shared" si="1"/>
        <v>16</v>
      </c>
      <c r="P46">
        <f t="shared" si="1"/>
        <v>0</v>
      </c>
      <c r="Q46">
        <f t="shared" si="1"/>
        <v>30</v>
      </c>
      <c r="R46">
        <f t="shared" si="1"/>
        <v>1314</v>
      </c>
      <c r="S46">
        <f t="shared" si="1"/>
        <v>1170</v>
      </c>
      <c r="T46">
        <f t="shared" si="1"/>
        <v>73441.75</v>
      </c>
      <c r="U46">
        <f t="shared" si="1"/>
        <v>129041.5</v>
      </c>
    </row>
    <row r="47" spans="1:21" x14ac:dyDescent="0.25">
      <c r="A47" t="s">
        <v>60</v>
      </c>
      <c r="T47" t="s">
        <v>70</v>
      </c>
    </row>
    <row r="49" spans="1:21" x14ac:dyDescent="0.25">
      <c r="A49" t="s">
        <v>232</v>
      </c>
    </row>
    <row r="50" spans="1:21" x14ac:dyDescent="0.25">
      <c r="A50" t="s">
        <v>217</v>
      </c>
      <c r="B50" t="s">
        <v>216</v>
      </c>
      <c r="C50" t="s">
        <v>215</v>
      </c>
      <c r="D50" t="s">
        <v>231</v>
      </c>
      <c r="E50" t="s">
        <v>230</v>
      </c>
      <c r="F50" t="s">
        <v>229</v>
      </c>
      <c r="G50" t="s">
        <v>228</v>
      </c>
      <c r="H50" t="s">
        <v>227</v>
      </c>
      <c r="I50" t="s">
        <v>226</v>
      </c>
      <c r="J50" t="s">
        <v>225</v>
      </c>
      <c r="K50" t="s">
        <v>224</v>
      </c>
      <c r="L50" t="s">
        <v>223</v>
      </c>
      <c r="M50" t="s">
        <v>222</v>
      </c>
      <c r="N50" t="s">
        <v>204</v>
      </c>
      <c r="O50" t="s">
        <v>203</v>
      </c>
      <c r="P50" t="s">
        <v>202</v>
      </c>
      <c r="Q50" t="s">
        <v>201</v>
      </c>
      <c r="R50" t="s">
        <v>200</v>
      </c>
      <c r="S50" t="s">
        <v>199</v>
      </c>
      <c r="T50" t="s">
        <v>221</v>
      </c>
      <c r="U50" t="s">
        <v>220</v>
      </c>
    </row>
    <row r="51" spans="1:21" x14ac:dyDescent="0.25">
      <c r="A51" t="s">
        <v>196</v>
      </c>
      <c r="B51">
        <v>2026</v>
      </c>
      <c r="C51" t="s">
        <v>6</v>
      </c>
      <c r="D51">
        <v>4191</v>
      </c>
      <c r="E51">
        <v>1843</v>
      </c>
      <c r="F51">
        <v>9841</v>
      </c>
      <c r="G51">
        <v>6032</v>
      </c>
      <c r="H51">
        <v>9</v>
      </c>
      <c r="I51">
        <v>41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23893.25</v>
      </c>
      <c r="U51">
        <v>13999.25</v>
      </c>
    </row>
    <row r="52" spans="1:21" x14ac:dyDescent="0.25">
      <c r="A52" t="s">
        <v>196</v>
      </c>
      <c r="B52">
        <v>2026</v>
      </c>
      <c r="C52" t="s">
        <v>93</v>
      </c>
      <c r="D52">
        <v>199</v>
      </c>
      <c r="E52">
        <v>0</v>
      </c>
      <c r="F52">
        <v>19</v>
      </c>
      <c r="G52">
        <v>0</v>
      </c>
      <c r="H52">
        <v>346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143</v>
      </c>
      <c r="S52">
        <v>0</v>
      </c>
      <c r="T52">
        <v>1338.25</v>
      </c>
      <c r="U52">
        <v>0</v>
      </c>
    </row>
    <row r="53" spans="1:21" x14ac:dyDescent="0.25">
      <c r="A53" t="s">
        <v>195</v>
      </c>
      <c r="B53">
        <v>2026</v>
      </c>
      <c r="C53" t="s">
        <v>93</v>
      </c>
      <c r="D53">
        <v>289</v>
      </c>
      <c r="E53">
        <v>0</v>
      </c>
      <c r="F53">
        <v>14</v>
      </c>
      <c r="G53">
        <v>0</v>
      </c>
      <c r="H53">
        <v>589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160</v>
      </c>
      <c r="S53">
        <v>0</v>
      </c>
      <c r="T53">
        <v>2002.25</v>
      </c>
      <c r="U53">
        <v>0</v>
      </c>
    </row>
    <row r="54" spans="1:21" x14ac:dyDescent="0.25">
      <c r="A54" t="s">
        <v>195</v>
      </c>
      <c r="B54">
        <v>2026</v>
      </c>
      <c r="C54" t="s">
        <v>6</v>
      </c>
      <c r="D54">
        <v>4582</v>
      </c>
      <c r="E54">
        <v>1617</v>
      </c>
      <c r="F54">
        <v>10753</v>
      </c>
      <c r="G54">
        <v>5389</v>
      </c>
      <c r="H54">
        <v>2</v>
      </c>
      <c r="I54">
        <v>67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26092.5</v>
      </c>
      <c r="U54">
        <v>12545.75</v>
      </c>
    </row>
    <row r="55" spans="1:21" x14ac:dyDescent="0.25">
      <c r="A55" t="s">
        <v>194</v>
      </c>
      <c r="B55">
        <v>2026</v>
      </c>
      <c r="C55" t="s">
        <v>6</v>
      </c>
      <c r="D55">
        <v>3500</v>
      </c>
      <c r="E55">
        <v>1584</v>
      </c>
      <c r="F55">
        <v>7201</v>
      </c>
      <c r="G55">
        <v>2828</v>
      </c>
      <c r="H55">
        <v>2</v>
      </c>
      <c r="I55">
        <v>51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17906.5</v>
      </c>
      <c r="U55">
        <v>7354.75</v>
      </c>
    </row>
    <row r="56" spans="1:21" x14ac:dyDescent="0.25">
      <c r="A56" t="s">
        <v>194</v>
      </c>
      <c r="B56">
        <v>2026</v>
      </c>
      <c r="C56" t="s">
        <v>93</v>
      </c>
      <c r="D56">
        <v>223</v>
      </c>
      <c r="E56">
        <v>0</v>
      </c>
      <c r="F56">
        <v>4</v>
      </c>
      <c r="G56">
        <v>0</v>
      </c>
      <c r="H56">
        <v>498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202</v>
      </c>
      <c r="S56">
        <v>2</v>
      </c>
      <c r="T56">
        <v>1807</v>
      </c>
      <c r="U56">
        <v>4.5</v>
      </c>
    </row>
    <row r="57" spans="1:21" x14ac:dyDescent="0.25">
      <c r="C57" t="s">
        <v>219</v>
      </c>
      <c r="D57">
        <f t="shared" ref="D57:U57" si="2">SUM(D51:D56)</f>
        <v>12984</v>
      </c>
      <c r="E57">
        <f t="shared" si="2"/>
        <v>5044</v>
      </c>
      <c r="F57">
        <f t="shared" si="2"/>
        <v>27832</v>
      </c>
      <c r="G57">
        <f t="shared" si="2"/>
        <v>14249</v>
      </c>
      <c r="H57">
        <f t="shared" si="2"/>
        <v>1446</v>
      </c>
      <c r="I57">
        <f t="shared" si="2"/>
        <v>159</v>
      </c>
      <c r="J57">
        <f t="shared" si="2"/>
        <v>0</v>
      </c>
      <c r="K57">
        <f t="shared" si="2"/>
        <v>0</v>
      </c>
      <c r="L57">
        <f t="shared" si="2"/>
        <v>0</v>
      </c>
      <c r="M57">
        <f t="shared" si="2"/>
        <v>0</v>
      </c>
      <c r="N57">
        <f t="shared" si="2"/>
        <v>2</v>
      </c>
      <c r="O57">
        <f t="shared" si="2"/>
        <v>0</v>
      </c>
      <c r="P57">
        <f t="shared" si="2"/>
        <v>0</v>
      </c>
      <c r="Q57">
        <f t="shared" si="2"/>
        <v>0</v>
      </c>
      <c r="R57">
        <f t="shared" si="2"/>
        <v>505</v>
      </c>
      <c r="S57">
        <f t="shared" si="2"/>
        <v>2</v>
      </c>
      <c r="T57">
        <f t="shared" si="2"/>
        <v>73039.75</v>
      </c>
      <c r="U57">
        <f t="shared" si="2"/>
        <v>33904.25</v>
      </c>
    </row>
    <row r="58" spans="1:21" x14ac:dyDescent="0.25">
      <c r="T58" t="s">
        <v>70</v>
      </c>
    </row>
    <row r="60" spans="1:21" x14ac:dyDescent="0.25">
      <c r="A60" t="s">
        <v>218</v>
      </c>
    </row>
    <row r="62" spans="1:21" ht="30.6" customHeight="1" x14ac:dyDescent="0.25">
      <c r="A62" t="s">
        <v>217</v>
      </c>
      <c r="B62" t="s">
        <v>216</v>
      </c>
      <c r="C62" t="s">
        <v>215</v>
      </c>
      <c r="D62" t="s">
        <v>214</v>
      </c>
      <c r="E62" t="s">
        <v>213</v>
      </c>
      <c r="F62" t="s">
        <v>212</v>
      </c>
      <c r="G62" t="s">
        <v>211</v>
      </c>
      <c r="H62" t="s">
        <v>210</v>
      </c>
      <c r="I62" t="s">
        <v>209</v>
      </c>
      <c r="J62" t="s">
        <v>208</v>
      </c>
      <c r="K62" t="s">
        <v>207</v>
      </c>
      <c r="L62" t="s">
        <v>206</v>
      </c>
      <c r="M62" t="s">
        <v>205</v>
      </c>
      <c r="N62" t="s">
        <v>204</v>
      </c>
      <c r="O62" t="s">
        <v>203</v>
      </c>
      <c r="P62" t="s">
        <v>202</v>
      </c>
      <c r="Q62" t="s">
        <v>201</v>
      </c>
      <c r="R62" t="s">
        <v>200</v>
      </c>
      <c r="S62" t="s">
        <v>199</v>
      </c>
      <c r="T62" t="s">
        <v>198</v>
      </c>
      <c r="U62" t="s">
        <v>197</v>
      </c>
    </row>
    <row r="63" spans="1:21" x14ac:dyDescent="0.25">
      <c r="A63" t="s">
        <v>196</v>
      </c>
      <c r="B63">
        <v>2026</v>
      </c>
      <c r="C63" t="s">
        <v>6</v>
      </c>
      <c r="D63">
        <v>3340</v>
      </c>
      <c r="E63">
        <v>2178</v>
      </c>
      <c r="F63">
        <v>9057</v>
      </c>
      <c r="G63">
        <v>6532</v>
      </c>
      <c r="H63">
        <v>8</v>
      </c>
      <c r="I63">
        <v>59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21472</v>
      </c>
      <c r="U63">
        <v>15374.75</v>
      </c>
    </row>
    <row r="64" spans="1:21" x14ac:dyDescent="0.25">
      <c r="A64" t="s">
        <v>196</v>
      </c>
      <c r="B64">
        <v>2026</v>
      </c>
      <c r="C64" t="s">
        <v>93</v>
      </c>
      <c r="D64">
        <v>163</v>
      </c>
      <c r="E64">
        <v>0</v>
      </c>
      <c r="F64">
        <v>5</v>
      </c>
      <c r="G64">
        <v>0</v>
      </c>
      <c r="H64">
        <v>272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0</v>
      </c>
      <c r="P64">
        <v>0</v>
      </c>
      <c r="Q64">
        <v>0</v>
      </c>
      <c r="R64">
        <v>98</v>
      </c>
      <c r="S64">
        <v>0</v>
      </c>
      <c r="T64">
        <v>1006.5</v>
      </c>
      <c r="U64">
        <v>0</v>
      </c>
    </row>
    <row r="65" spans="1:21" x14ac:dyDescent="0.25">
      <c r="A65" t="s">
        <v>195</v>
      </c>
      <c r="B65">
        <v>2026</v>
      </c>
      <c r="C65" t="s">
        <v>93</v>
      </c>
      <c r="D65">
        <v>253</v>
      </c>
      <c r="E65">
        <v>0</v>
      </c>
      <c r="F65">
        <v>6</v>
      </c>
      <c r="G65">
        <v>0</v>
      </c>
      <c r="H65">
        <v>455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108</v>
      </c>
      <c r="S65">
        <v>2</v>
      </c>
      <c r="T65">
        <v>1531.75</v>
      </c>
      <c r="U65">
        <v>4.5</v>
      </c>
    </row>
    <row r="66" spans="1:21" x14ac:dyDescent="0.25">
      <c r="A66" t="s">
        <v>195</v>
      </c>
      <c r="B66">
        <v>2026</v>
      </c>
      <c r="C66" t="s">
        <v>6</v>
      </c>
      <c r="D66">
        <v>4498</v>
      </c>
      <c r="E66">
        <v>1447</v>
      </c>
      <c r="F66">
        <v>10420</v>
      </c>
      <c r="G66">
        <v>4400</v>
      </c>
      <c r="H66">
        <v>2</v>
      </c>
      <c r="I66">
        <v>38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25342.5</v>
      </c>
      <c r="U66">
        <v>10332.5</v>
      </c>
    </row>
    <row r="67" spans="1:21" x14ac:dyDescent="0.25">
      <c r="A67" t="s">
        <v>194</v>
      </c>
      <c r="B67">
        <v>2026</v>
      </c>
      <c r="C67" t="s">
        <v>6</v>
      </c>
      <c r="D67">
        <v>3341</v>
      </c>
      <c r="E67">
        <v>1676</v>
      </c>
      <c r="F67">
        <v>7065</v>
      </c>
      <c r="G67">
        <v>4339</v>
      </c>
      <c r="H67">
        <v>2</v>
      </c>
      <c r="I67">
        <v>65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17475.5</v>
      </c>
      <c r="U67">
        <v>10500.25</v>
      </c>
    </row>
    <row r="68" spans="1:21" x14ac:dyDescent="0.25">
      <c r="A68" t="s">
        <v>194</v>
      </c>
      <c r="B68">
        <v>2026</v>
      </c>
      <c r="C68" t="s">
        <v>93</v>
      </c>
      <c r="D68">
        <v>173</v>
      </c>
      <c r="E68">
        <v>0</v>
      </c>
      <c r="F68">
        <v>4</v>
      </c>
      <c r="G68">
        <v>0</v>
      </c>
      <c r="H68">
        <v>427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0</v>
      </c>
      <c r="Q68">
        <v>0</v>
      </c>
      <c r="R68">
        <v>111</v>
      </c>
      <c r="S68">
        <v>0</v>
      </c>
      <c r="T68">
        <v>1392.5</v>
      </c>
      <c r="U68">
        <v>0</v>
      </c>
    </row>
    <row r="69" spans="1:21" x14ac:dyDescent="0.25">
      <c r="C69" t="s">
        <v>193</v>
      </c>
      <c r="D69">
        <f t="shared" ref="D69:U69" si="3">SUM(D63:D68)</f>
        <v>11768</v>
      </c>
      <c r="E69">
        <f t="shared" si="3"/>
        <v>5301</v>
      </c>
      <c r="F69">
        <f t="shared" si="3"/>
        <v>26557</v>
      </c>
      <c r="G69">
        <f t="shared" si="3"/>
        <v>15271</v>
      </c>
      <c r="H69">
        <f t="shared" si="3"/>
        <v>1166</v>
      </c>
      <c r="I69">
        <f t="shared" si="3"/>
        <v>162</v>
      </c>
      <c r="J69">
        <f t="shared" si="3"/>
        <v>0</v>
      </c>
      <c r="K69">
        <f t="shared" si="3"/>
        <v>0</v>
      </c>
      <c r="L69">
        <f t="shared" si="3"/>
        <v>0</v>
      </c>
      <c r="M69">
        <f t="shared" si="3"/>
        <v>0</v>
      </c>
      <c r="N69">
        <f t="shared" si="3"/>
        <v>2</v>
      </c>
      <c r="O69">
        <f t="shared" si="3"/>
        <v>0</v>
      </c>
      <c r="P69">
        <f t="shared" si="3"/>
        <v>0</v>
      </c>
      <c r="Q69">
        <f t="shared" si="3"/>
        <v>0</v>
      </c>
      <c r="R69">
        <f t="shared" si="3"/>
        <v>317</v>
      </c>
      <c r="S69">
        <f t="shared" si="3"/>
        <v>2</v>
      </c>
      <c r="T69">
        <f t="shared" si="3"/>
        <v>68220.75</v>
      </c>
      <c r="U69">
        <f t="shared" si="3"/>
        <v>36212</v>
      </c>
    </row>
    <row r="70" spans="1:21" x14ac:dyDescent="0.25">
      <c r="A70" t="s">
        <v>60</v>
      </c>
      <c r="T70" t="s">
        <v>70</v>
      </c>
    </row>
    <row r="74" spans="1:21" x14ac:dyDescent="0.25">
      <c r="A74" t="s">
        <v>192</v>
      </c>
    </row>
    <row r="75" spans="1:21" x14ac:dyDescent="0.25">
      <c r="U75" t="s">
        <v>191</v>
      </c>
    </row>
    <row r="76" spans="1:21" ht="51.6" customHeight="1" x14ac:dyDescent="0.25">
      <c r="A76" t="s">
        <v>190</v>
      </c>
      <c r="B76">
        <v>209795.5</v>
      </c>
    </row>
    <row r="77" spans="1:21" ht="48.75" customHeight="1" x14ac:dyDescent="0.25">
      <c r="A77" t="s">
        <v>189</v>
      </c>
      <c r="B77">
        <v>202483.25</v>
      </c>
    </row>
    <row r="78" spans="1:21" ht="63" customHeight="1" x14ac:dyDescent="0.25">
      <c r="A78" t="s">
        <v>188</v>
      </c>
      <c r="B78">
        <v>106944</v>
      </c>
    </row>
    <row r="79" spans="1:21" ht="59.25" customHeight="1" x14ac:dyDescent="0.25">
      <c r="A79" t="s">
        <v>187</v>
      </c>
      <c r="B79">
        <v>104432.75</v>
      </c>
    </row>
    <row r="80" spans="1:21" x14ac:dyDescent="0.25">
      <c r="A80" t="s">
        <v>60</v>
      </c>
    </row>
    <row r="97" customFormat="1" x14ac:dyDescent="0.25"/>
    <row r="98" customFormat="1" x14ac:dyDescent="0.25"/>
  </sheetData>
  <pageMargins left="0.7" right="0.7" top="0.75" bottom="2.0499999999999998" header="0.3" footer="0.3"/>
  <pageSetup scale="31" fitToHeight="0" orientation="landscape" r:id="rId1"/>
  <rowBreaks count="3" manualBreakCount="3">
    <brk id="58" max="20" man="1"/>
    <brk id="88" max="20" man="1"/>
    <brk id="9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EMBARCACIONES </vt:lpstr>
      <vt:lpstr>Representacion porcentual </vt:lpstr>
      <vt:lpstr>COMPARATIVO EMB.</vt:lpstr>
      <vt:lpstr>CARGAS T.M. preliminar. </vt:lpstr>
      <vt:lpstr>CONTENEDORES TEUS</vt:lpstr>
      <vt:lpstr>PASAJEROS</vt:lpstr>
      <vt:lpstr>Contenedores. por unidad Ref.</vt:lpstr>
      <vt:lpstr>'CARGAS T.M. preliminar. '!Área_de_impresión</vt:lpstr>
      <vt:lpstr>'COMPARATIVO EMB.'!Área_de_impresión</vt:lpstr>
      <vt:lpstr>'CONTENEDORES TEUS'!Área_de_impresión</vt:lpstr>
      <vt:lpstr>'Contenedores. por unidad Ref.'!Área_de_impresión</vt:lpstr>
      <vt:lpstr>'EMBARCACIONES '!Área_de_impresión</vt:lpstr>
      <vt:lpstr>PASAJEROS!Área_de_impresión</vt:lpstr>
      <vt:lpstr>'Representacion porcentual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CELERKY BENITEZ MEDRANO</dc:creator>
  <cp:lastModifiedBy>MANUEL ANTONIO GUZMAN CUEVAS</cp:lastModifiedBy>
  <cp:lastPrinted>2026-07-20T12:22:06Z</cp:lastPrinted>
  <dcterms:created xsi:type="dcterms:W3CDTF">2023-01-12T15:54:36Z</dcterms:created>
  <dcterms:modified xsi:type="dcterms:W3CDTF">2026-07-20T12:31:36Z</dcterms:modified>
</cp:coreProperties>
</file>