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nuel Guzmán\Desktop\OAI\Planificacion y Desarrollo\Estadisticas trimestrales\"/>
    </mc:Choice>
  </mc:AlternateContent>
  <xr:revisionPtr revIDLastSave="0" documentId="8_{55CC37A4-C309-440D-B991-537AAFB311B0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Presentación" sheetId="16" r:id="rId1"/>
    <sheet name="EMBARCACIONES " sheetId="1" r:id="rId2"/>
    <sheet name="Representacion porcentual " sheetId="8" r:id="rId3"/>
    <sheet name="COMPARATIVO EMB." sheetId="5" r:id="rId4"/>
    <sheet name="CARGAS T.M. preliminar. " sheetId="19" r:id="rId5"/>
    <sheet name="CONTENEDORES TEUS" sheetId="20" r:id="rId6"/>
    <sheet name="PASAJEROS" sheetId="22" r:id="rId7"/>
    <sheet name="Contenedores. por unidad Ref." sheetId="28" r:id="rId8"/>
    <sheet name="Responsables" sheetId="29" r:id="rId9"/>
  </sheets>
  <definedNames>
    <definedName name="_xlnm._FilterDatabase" localSheetId="7" hidden="1">'Contenedores. por unidad Ref.'!$A$30:$U$47</definedName>
    <definedName name="_xlnm._FilterDatabase" localSheetId="1" hidden="1">'EMBARCACIONES '!$B$8:$N$33</definedName>
    <definedName name="_xlnm.Print_Area" localSheetId="4">'CARGAS T.M. preliminar. '!$A$1:$U$170</definedName>
    <definedName name="_xlnm.Print_Area" localSheetId="3">'COMPARATIVO EMB.'!$A$1:$N$90</definedName>
    <definedName name="_xlnm.Print_Area" localSheetId="5">'CONTENEDORES TEUS'!$A$1:$H$191</definedName>
    <definedName name="_xlnm.Print_Area" localSheetId="7">'Contenedores. por unidad Ref.'!$A$1:$U$88</definedName>
    <definedName name="_xlnm.Print_Area" localSheetId="1">'EMBARCACIONES '!$A$2:$N$68</definedName>
    <definedName name="_xlnm.Print_Area" localSheetId="6">PASAJEROS!$A$1:$K$175</definedName>
    <definedName name="_xlnm.Print_Area" localSheetId="0">Presentación!$A$1:$K$19</definedName>
    <definedName name="_xlnm.Print_Area" localSheetId="2">'Representacion porcentual '!$A$1:$N$57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2" l="1"/>
  <c r="K20" i="19"/>
  <c r="G59" i="22" l="1"/>
  <c r="C24" i="19"/>
  <c r="D24" i="19"/>
  <c r="E24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B116" i="19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D46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D57" i="28"/>
  <c r="E57" i="28"/>
  <c r="F57" i="28"/>
  <c r="G57" i="28"/>
  <c r="H57" i="28"/>
  <c r="I57" i="28"/>
  <c r="J57" i="28"/>
  <c r="K57" i="28"/>
  <c r="L57" i="28"/>
  <c r="M57" i="28"/>
  <c r="N57" i="28"/>
  <c r="O57" i="28"/>
  <c r="P57" i="28"/>
  <c r="Q57" i="28"/>
  <c r="R57" i="28"/>
  <c r="S57" i="28"/>
  <c r="T57" i="28"/>
  <c r="U57" i="28"/>
  <c r="D69" i="28"/>
  <c r="E69" i="28"/>
  <c r="F69" i="28"/>
  <c r="G69" i="28"/>
  <c r="H69" i="28"/>
  <c r="I69" i="28"/>
  <c r="J69" i="28"/>
  <c r="K69" i="28"/>
  <c r="L69" i="28"/>
  <c r="M69" i="28"/>
  <c r="N69" i="28"/>
  <c r="O69" i="28"/>
  <c r="P69" i="28"/>
  <c r="Q69" i="28"/>
  <c r="R69" i="28"/>
  <c r="S69" i="28"/>
  <c r="T69" i="28"/>
  <c r="U69" i="28"/>
  <c r="D74" i="20"/>
  <c r="D71" i="20"/>
  <c r="D66" i="20"/>
  <c r="D61" i="20"/>
  <c r="C74" i="20"/>
  <c r="C71" i="20"/>
  <c r="C66" i="20"/>
  <c r="C61" i="20"/>
  <c r="C75" i="20" l="1"/>
  <c r="D75" i="20"/>
  <c r="C77" i="20"/>
  <c r="D77" i="20"/>
  <c r="E73" i="20" l="1"/>
  <c r="E72" i="20"/>
  <c r="E70" i="20"/>
  <c r="E69" i="20"/>
  <c r="E65" i="20"/>
  <c r="E64" i="20"/>
  <c r="E59" i="20"/>
  <c r="E19" i="22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7" i="8"/>
  <c r="E66" i="20" l="1"/>
  <c r="E71" i="20"/>
  <c r="E74" i="20"/>
  <c r="E75" i="20" s="1"/>
  <c r="D110" i="19"/>
  <c r="E110" i="19" s="1"/>
  <c r="G15" i="20"/>
  <c r="U23" i="19"/>
  <c r="U22" i="19"/>
  <c r="U24" i="19" s="1"/>
  <c r="U16" i="19"/>
  <c r="U17" i="19"/>
  <c r="U18" i="19"/>
  <c r="U15" i="19"/>
  <c r="U9" i="19"/>
  <c r="U10" i="19"/>
  <c r="U11" i="19"/>
  <c r="U8" i="19"/>
  <c r="E167" i="20"/>
  <c r="E168" i="20"/>
  <c r="E166" i="20"/>
  <c r="H14" i="20" l="1"/>
  <c r="H13" i="20"/>
  <c r="E12" i="22"/>
  <c r="E13" i="22"/>
  <c r="E14" i="22"/>
  <c r="E16" i="22"/>
  <c r="E17" i="22"/>
  <c r="E18" i="22"/>
  <c r="E20" i="22"/>
  <c r="C21" i="22"/>
  <c r="D21" i="22"/>
  <c r="F21" i="22"/>
  <c r="G21" i="22"/>
  <c r="C34" i="22"/>
  <c r="B67" i="22"/>
  <c r="H59" i="22"/>
  <c r="G60" i="22"/>
  <c r="H60" i="22" s="1"/>
  <c r="G61" i="22"/>
  <c r="H61" i="22" s="1"/>
  <c r="G62" i="22"/>
  <c r="G63" i="22"/>
  <c r="G64" i="22"/>
  <c r="H64" i="22" s="1"/>
  <c r="G65" i="22"/>
  <c r="G66" i="22"/>
  <c r="G67" i="22"/>
  <c r="E68" i="22"/>
  <c r="F68" i="22"/>
  <c r="K95" i="22"/>
  <c r="K96" i="22"/>
  <c r="K97" i="22"/>
  <c r="B98" i="22"/>
  <c r="C98" i="22"/>
  <c r="D98" i="22"/>
  <c r="E98" i="22"/>
  <c r="F98" i="22"/>
  <c r="G98" i="22"/>
  <c r="H98" i="22"/>
  <c r="I98" i="22"/>
  <c r="J98" i="22"/>
  <c r="E139" i="22"/>
  <c r="F139" i="22" s="1"/>
  <c r="E140" i="22"/>
  <c r="F140" i="22" s="1"/>
  <c r="E141" i="22"/>
  <c r="F141" i="22" s="1"/>
  <c r="E142" i="22"/>
  <c r="E143" i="22"/>
  <c r="E144" i="22"/>
  <c r="E145" i="22"/>
  <c r="E146" i="22"/>
  <c r="E147" i="22"/>
  <c r="C148" i="22"/>
  <c r="D148" i="22"/>
  <c r="C19" i="19"/>
  <c r="D19" i="19"/>
  <c r="E19" i="19"/>
  <c r="F19" i="19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B19" i="19"/>
  <c r="B12" i="19"/>
  <c r="J12" i="19"/>
  <c r="D101" i="19"/>
  <c r="D102" i="19"/>
  <c r="D103" i="19"/>
  <c r="D104" i="19"/>
  <c r="D105" i="19"/>
  <c r="D106" i="19"/>
  <c r="D107" i="19"/>
  <c r="D108" i="19"/>
  <c r="D109" i="19"/>
  <c r="D111" i="19"/>
  <c r="D112" i="19"/>
  <c r="D113" i="19"/>
  <c r="D114" i="19"/>
  <c r="D115" i="19"/>
  <c r="J26" i="19" l="1"/>
  <c r="K98" i="22"/>
  <c r="G68" i="22"/>
  <c r="H68" i="22" s="1"/>
  <c r="E148" i="22"/>
  <c r="F148" i="22" s="1"/>
  <c r="E21" i="22"/>
  <c r="F24" i="20"/>
  <c r="H7" i="20"/>
  <c r="H8" i="20"/>
  <c r="C9" i="20"/>
  <c r="D9" i="20"/>
  <c r="E9" i="20"/>
  <c r="F9" i="20"/>
  <c r="G9" i="20"/>
  <c r="C15" i="20"/>
  <c r="D15" i="20"/>
  <c r="E15" i="20"/>
  <c r="F15" i="20"/>
  <c r="H19" i="20"/>
  <c r="H20" i="20"/>
  <c r="C21" i="20"/>
  <c r="D21" i="20"/>
  <c r="D24" i="20" s="1"/>
  <c r="D25" i="20" s="1"/>
  <c r="E21" i="20"/>
  <c r="E24" i="20" s="1"/>
  <c r="E25" i="20" s="1"/>
  <c r="F21" i="20"/>
  <c r="G21" i="20"/>
  <c r="H23" i="20"/>
  <c r="C24" i="20"/>
  <c r="G24" i="20"/>
  <c r="H35" i="20"/>
  <c r="H36" i="20"/>
  <c r="H37" i="20"/>
  <c r="C38" i="20"/>
  <c r="D38" i="20"/>
  <c r="E38" i="20"/>
  <c r="F38" i="20"/>
  <c r="G38" i="20"/>
  <c r="E60" i="20"/>
  <c r="F64" i="20"/>
  <c r="F65" i="20"/>
  <c r="F69" i="20"/>
  <c r="F70" i="20"/>
  <c r="F72" i="20"/>
  <c r="F73" i="20"/>
  <c r="F166" i="20"/>
  <c r="F167" i="20"/>
  <c r="F168" i="20"/>
  <c r="C169" i="20"/>
  <c r="D169" i="20"/>
  <c r="C12" i="19"/>
  <c r="C26" i="19" s="1"/>
  <c r="D12" i="19"/>
  <c r="D26" i="19" s="1"/>
  <c r="E12" i="19"/>
  <c r="E26" i="19" s="1"/>
  <c r="F12" i="19"/>
  <c r="G12" i="19"/>
  <c r="H12" i="19"/>
  <c r="I12" i="19"/>
  <c r="K12" i="19"/>
  <c r="L12" i="19"/>
  <c r="M12" i="19"/>
  <c r="N12" i="19"/>
  <c r="O12" i="19"/>
  <c r="P12" i="19"/>
  <c r="P26" i="19" s="1"/>
  <c r="Q12" i="19"/>
  <c r="R12" i="19"/>
  <c r="R26" i="19" s="1"/>
  <c r="S12" i="19"/>
  <c r="T12" i="19"/>
  <c r="B24" i="19"/>
  <c r="B26" i="19" s="1"/>
  <c r="D41" i="19"/>
  <c r="D42" i="19"/>
  <c r="E42" i="19" s="1"/>
  <c r="D43" i="19"/>
  <c r="E43" i="19" s="1"/>
  <c r="D44" i="19"/>
  <c r="E44" i="19" s="1"/>
  <c r="B45" i="19"/>
  <c r="C45" i="19"/>
  <c r="D48" i="19"/>
  <c r="D49" i="19"/>
  <c r="E49" i="19" s="1"/>
  <c r="D50" i="19"/>
  <c r="E50" i="19" s="1"/>
  <c r="D51" i="19"/>
  <c r="E51" i="19" s="1"/>
  <c r="B52" i="19"/>
  <c r="C52" i="19"/>
  <c r="D55" i="19"/>
  <c r="D56" i="19"/>
  <c r="E56" i="19" s="1"/>
  <c r="B57" i="19"/>
  <c r="C57" i="19"/>
  <c r="E101" i="19"/>
  <c r="E102" i="19"/>
  <c r="E103" i="19"/>
  <c r="E104" i="19"/>
  <c r="E105" i="19"/>
  <c r="E106" i="19"/>
  <c r="E107" i="19"/>
  <c r="E108" i="19"/>
  <c r="E109" i="19"/>
  <c r="E111" i="19"/>
  <c r="E112" i="19"/>
  <c r="E113" i="19"/>
  <c r="E115" i="19"/>
  <c r="C116" i="19"/>
  <c r="D130" i="19"/>
  <c r="E130" i="19" s="1"/>
  <c r="D131" i="19"/>
  <c r="E131" i="19" s="1"/>
  <c r="D132" i="19"/>
  <c r="E132" i="19" s="1"/>
  <c r="B133" i="19"/>
  <c r="C133" i="19"/>
  <c r="D27" i="20" l="1"/>
  <c r="T26" i="19"/>
  <c r="O26" i="19"/>
  <c r="N26" i="19"/>
  <c r="L26" i="19"/>
  <c r="I26" i="19"/>
  <c r="S26" i="19"/>
  <c r="F26" i="19"/>
  <c r="Q26" i="19"/>
  <c r="H26" i="19"/>
  <c r="G26" i="19"/>
  <c r="M26" i="19"/>
  <c r="K26" i="19"/>
  <c r="D133" i="19"/>
  <c r="F60" i="20"/>
  <c r="E61" i="20"/>
  <c r="F59" i="20"/>
  <c r="H21" i="20"/>
  <c r="E27" i="20"/>
  <c r="D116" i="19"/>
  <c r="E116" i="19" s="1"/>
  <c r="D45" i="19"/>
  <c r="E45" i="19" s="1"/>
  <c r="E169" i="20"/>
  <c r="F169" i="20" s="1"/>
  <c r="F66" i="20"/>
  <c r="C25" i="20"/>
  <c r="C27" i="20" s="1"/>
  <c r="B59" i="19"/>
  <c r="C59" i="19"/>
  <c r="D52" i="19"/>
  <c r="E52" i="19" s="1"/>
  <c r="D57" i="19"/>
  <c r="E57" i="19" s="1"/>
  <c r="E133" i="19"/>
  <c r="U19" i="19"/>
  <c r="U12" i="19"/>
  <c r="F74" i="20"/>
  <c r="F71" i="20"/>
  <c r="H38" i="20"/>
  <c r="H22" i="20"/>
  <c r="G25" i="20"/>
  <c r="G27" i="20" s="1"/>
  <c r="F25" i="20"/>
  <c r="F27" i="20" s="1"/>
  <c r="H24" i="20"/>
  <c r="H9" i="20"/>
  <c r="H15" i="20"/>
  <c r="E55" i="19"/>
  <c r="E48" i="19"/>
  <c r="E41" i="19"/>
  <c r="U26" i="19" l="1"/>
  <c r="H25" i="20"/>
  <c r="H27" i="20" s="1"/>
  <c r="D59" i="19"/>
  <c r="E59" i="19" s="1"/>
  <c r="F75" i="20" l="1"/>
  <c r="E77" i="20"/>
  <c r="F77" i="20" s="1"/>
  <c r="N9" i="1"/>
  <c r="E83" i="5" l="1"/>
  <c r="F83" i="5" s="1"/>
  <c r="N27" i="1" l="1"/>
  <c r="C67" i="1"/>
  <c r="E66" i="5" l="1"/>
  <c r="F66" i="5" s="1"/>
  <c r="E67" i="5"/>
  <c r="F67" i="5" s="1"/>
  <c r="E68" i="5"/>
  <c r="F68" i="5" s="1"/>
  <c r="E69" i="5"/>
  <c r="F69" i="5" s="1"/>
  <c r="E70" i="5"/>
  <c r="F70" i="5" s="1"/>
  <c r="E71" i="5"/>
  <c r="E72" i="5"/>
  <c r="F72" i="5" s="1"/>
  <c r="E73" i="5"/>
  <c r="F73" i="5" s="1"/>
  <c r="E74" i="5"/>
  <c r="F74" i="5" s="1"/>
  <c r="E75" i="5"/>
  <c r="F75" i="5" s="1"/>
  <c r="E76" i="5"/>
  <c r="F76" i="5" s="1"/>
  <c r="E77" i="5"/>
  <c r="F77" i="5" s="1"/>
  <c r="E78" i="5"/>
  <c r="E79" i="5"/>
  <c r="F79" i="5" s="1"/>
  <c r="E80" i="5"/>
  <c r="F80" i="5" s="1"/>
  <c r="E81" i="5"/>
  <c r="F81" i="5" s="1"/>
  <c r="E82" i="5"/>
  <c r="F82" i="5" s="1"/>
  <c r="E84" i="5"/>
  <c r="E85" i="5"/>
  <c r="F85" i="5" s="1"/>
  <c r="E86" i="5"/>
  <c r="F86" i="5" s="1"/>
  <c r="E87" i="5"/>
  <c r="F87" i="5" s="1"/>
  <c r="E65" i="5"/>
  <c r="F65" i="5" s="1"/>
  <c r="C88" i="5"/>
  <c r="D88" i="5"/>
  <c r="N12" i="5"/>
  <c r="E88" i="5" l="1"/>
  <c r="F88" i="5" s="1"/>
  <c r="N13" i="5" l="1"/>
  <c r="C30" i="8" l="1"/>
  <c r="D32" i="1"/>
  <c r="N21" i="1"/>
  <c r="N10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5" i="1"/>
  <c r="N26" i="1"/>
  <c r="N28" i="1"/>
  <c r="N29" i="1"/>
  <c r="N30" i="1"/>
  <c r="N31" i="1"/>
  <c r="J8" i="5" l="1"/>
  <c r="K8" i="5" s="1"/>
  <c r="E32" i="1" l="1"/>
  <c r="F32" i="1"/>
  <c r="G32" i="1"/>
  <c r="H32" i="1"/>
  <c r="I32" i="1"/>
  <c r="J32" i="1"/>
  <c r="K32" i="1"/>
  <c r="L32" i="1"/>
  <c r="M32" i="1"/>
  <c r="C32" i="1"/>
  <c r="D30" i="8"/>
  <c r="E30" i="8"/>
  <c r="F30" i="8"/>
  <c r="G30" i="8"/>
  <c r="H30" i="8"/>
  <c r="I30" i="8"/>
  <c r="J30" i="8"/>
  <c r="K30" i="8"/>
  <c r="L30" i="8"/>
  <c r="B30" i="8"/>
  <c r="N32" i="1" l="1"/>
  <c r="M30" i="8" l="1"/>
  <c r="N7" i="8" l="1"/>
  <c r="N25" i="8"/>
  <c r="N13" i="8"/>
  <c r="N26" i="8"/>
  <c r="N14" i="8"/>
  <c r="N28" i="8"/>
  <c r="N16" i="8"/>
  <c r="N29" i="8"/>
  <c r="N17" i="8"/>
  <c r="N30" i="8"/>
  <c r="N19" i="8"/>
  <c r="N8" i="8"/>
  <c r="N9" i="8"/>
  <c r="N21" i="8"/>
  <c r="N22" i="8"/>
  <c r="N23" i="8"/>
  <c r="N24" i="8"/>
  <c r="N15" i="8"/>
  <c r="N18" i="8"/>
  <c r="N20" i="8"/>
  <c r="N10" i="8"/>
  <c r="N11" i="8"/>
  <c r="N12" i="8"/>
  <c r="N27" i="8"/>
</calcChain>
</file>

<file path=xl/sharedStrings.xml><?xml version="1.0" encoding="utf-8"?>
<sst xmlns="http://schemas.openxmlformats.org/spreadsheetml/2006/main" count="721" uniqueCount="273">
  <si>
    <t>PUERTOS Y TERMINALES</t>
  </si>
  <si>
    <t>ARROYO BARRIL</t>
  </si>
  <si>
    <t>AZUA</t>
  </si>
  <si>
    <t>BARAHONA</t>
  </si>
  <si>
    <t>BOCA CHICA</t>
  </si>
  <si>
    <t>CAP CANA</t>
  </si>
  <si>
    <t>CAUCEDO</t>
  </si>
  <si>
    <t>LA CANA</t>
  </si>
  <si>
    <t>LA ROMANA</t>
  </si>
  <si>
    <t>MANZANILLO</t>
  </si>
  <si>
    <t>PEDERNALES</t>
  </si>
  <si>
    <t>PLAZA MARINA</t>
  </si>
  <si>
    <t>PUERTO PLATA</t>
  </si>
  <si>
    <t>PUNTA CATALINA</t>
  </si>
  <si>
    <t>SANTA BÁRBARA</t>
  </si>
  <si>
    <t>SANTO DOMINGO</t>
  </si>
  <si>
    <t xml:space="preserve">TOTAL </t>
  </si>
  <si>
    <t>TOTAL</t>
  </si>
  <si>
    <t>GRANELEROS</t>
  </si>
  <si>
    <t>TANQUEROS</t>
  </si>
  <si>
    <t>CRUCEROS</t>
  </si>
  <si>
    <t>PESQUEROS</t>
  </si>
  <si>
    <t>REMOLCADORES</t>
  </si>
  <si>
    <t>BARCAZAS</t>
  </si>
  <si>
    <t>YATES</t>
  </si>
  <si>
    <t>DRAGAS / OTROS</t>
  </si>
  <si>
    <t>FERRIE</t>
  </si>
  <si>
    <t>AUTORIDAD PORTUARIA DOMINICANA</t>
  </si>
  <si>
    <t xml:space="preserve">Resumen </t>
  </si>
  <si>
    <t>Variación</t>
  </si>
  <si>
    <t>Embarcaciones</t>
  </si>
  <si>
    <t>ISLAS CATALINA</t>
  </si>
  <si>
    <t>SAN PEDRO DE MACORÍS</t>
  </si>
  <si>
    <t>AMBER COVE</t>
  </si>
  <si>
    <t>TEUs DE IMPORTACIÓN</t>
  </si>
  <si>
    <t>CARGADOS</t>
  </si>
  <si>
    <t>VACIOS</t>
  </si>
  <si>
    <t>TEUs DE EXPORTACIÓN</t>
  </si>
  <si>
    <t>TEUs EN TRÁNSITO</t>
  </si>
  <si>
    <t>ENTRADA</t>
  </si>
  <si>
    <t>SALIDA</t>
  </si>
  <si>
    <t>EXPORTACIÓN</t>
  </si>
  <si>
    <t>TRÁNSITO</t>
  </si>
  <si>
    <t>IMPORTACIÓN</t>
  </si>
  <si>
    <t xml:space="preserve"> CARGA GRANEL SÓLIDA</t>
  </si>
  <si>
    <t>CARGA GRANEL LÍQUIDA</t>
  </si>
  <si>
    <t>TOTAL IMPORTACIÓN</t>
  </si>
  <si>
    <t xml:space="preserve"> SALIDA</t>
  </si>
  <si>
    <t xml:space="preserve">  </t>
  </si>
  <si>
    <t>CONCEPTO</t>
  </si>
  <si>
    <t xml:space="preserve">IMPORTACIÓN </t>
  </si>
  <si>
    <t xml:space="preserve">EXPORTACIÓN </t>
  </si>
  <si>
    <t xml:space="preserve"> </t>
  </si>
  <si>
    <t>AUTORIDAD PORTURIA DOMINICANA</t>
  </si>
  <si>
    <t xml:space="preserve">PORCENTUAL </t>
  </si>
  <si>
    <t xml:space="preserve">TOTAL TÁNSITO </t>
  </si>
  <si>
    <t>TOTAL EXPORTACÓN</t>
  </si>
  <si>
    <t>VARIACIÓN ABSOLUTA</t>
  </si>
  <si>
    <t>V. ABSOLUTA</t>
  </si>
  <si>
    <t>V. PORCENTUAL</t>
  </si>
  <si>
    <t xml:space="preserve">MOVIMIENTO  DE EMBARCACIONES CLASIFICADAS POR PUERTOS Y TIPOS. </t>
  </si>
  <si>
    <t>*Cifras sujetas a rectificación.</t>
  </si>
  <si>
    <t>MOVIMIENTO DE CONTENEDORES POR PUERTOS  CARGADOS, VACÍOS  Y  EN CALIDAD DE TRÁNSITO</t>
  </si>
  <si>
    <t>Valor porcentual</t>
  </si>
  <si>
    <t>Valor absoluto</t>
  </si>
  <si>
    <t>VARIACIÓN PORCENTUAL</t>
  </si>
  <si>
    <t xml:space="preserve"> CARGA CONTENERIZADA</t>
  </si>
  <si>
    <t xml:space="preserve"> CARGA GENERAL  SUELTA</t>
  </si>
  <si>
    <t xml:space="preserve"> CARGA GENERAL SUELTA</t>
  </si>
  <si>
    <t>Cantidad de Embarcaciones</t>
  </si>
  <si>
    <t>Concepto</t>
  </si>
  <si>
    <t>*Valores expresado en (TEU)</t>
  </si>
  <si>
    <t>RÍO HAINA</t>
  </si>
  <si>
    <t>PUERTOS</t>
  </si>
  <si>
    <t>PORCENTAJE</t>
  </si>
  <si>
    <t>DIFERENCIAS</t>
  </si>
  <si>
    <t>CARGAS</t>
  </si>
  <si>
    <t>Puertos</t>
  </si>
  <si>
    <t>BAHÍA DE CALDERAS</t>
  </si>
  <si>
    <t>TAÍNO BAY</t>
  </si>
  <si>
    <t xml:space="preserve">LUPERÓN </t>
  </si>
  <si>
    <t>PESQUERO</t>
  </si>
  <si>
    <t>ESTADÍSTICA. DIRECCIÓN DE PLANIFICACIÓN Y DESARROLLO</t>
  </si>
  <si>
    <t xml:space="preserve"> ESTADÍSTICA. DIRECCIÓN DE PLANIFICACIÓN Y DESARROLLO</t>
  </si>
  <si>
    <t>REM.</t>
  </si>
  <si>
    <t>Absoluta</t>
  </si>
  <si>
    <t>Porcentual</t>
  </si>
  <si>
    <t>CONTENEDORES (TEUS)</t>
  </si>
  <si>
    <t xml:space="preserve"> ESTADÍSTICA. DIRECCIÓN DE PLANIFICACIÓN Y DESAROLLO</t>
  </si>
  <si>
    <t>CARGA LÍQUIDA</t>
  </si>
  <si>
    <t xml:space="preserve"> CARGA SÓLIDA</t>
  </si>
  <si>
    <t>COMPARATIVO DEL  MOVIMIENTO DE CARGAS POR PUERTOS</t>
  </si>
  <si>
    <t>TEUs EN TRÁNSITO SALIDA</t>
  </si>
  <si>
    <t>TEUs EN TRÁNSITO ENTRADA</t>
  </si>
  <si>
    <t>HAINA ORIENTAL</t>
  </si>
  <si>
    <t>DIFERENCIA</t>
  </si>
  <si>
    <t>TEUS DE IMPORTACIÓN</t>
  </si>
  <si>
    <t>TEUS DE EXPORTACIÓN</t>
  </si>
  <si>
    <t>TEUS EN TRÁNSITO</t>
  </si>
  <si>
    <t>TOTAL (EN TEUS)</t>
  </si>
  <si>
    <t>TOTAL EN TEUS</t>
  </si>
  <si>
    <t>MOVIMIENTO DE CARGAS CLASIFICADAS POR TIPOS Y PUERTOS  (EN T.M.)</t>
  </si>
  <si>
    <t>TOTAL GENERAL (EN T.M.)</t>
  </si>
  <si>
    <t>VACÍOS</t>
  </si>
  <si>
    <t xml:space="preserve">CARGAS  GENERAL </t>
  </si>
  <si>
    <t>PORTACONTENEDORES</t>
  </si>
  <si>
    <t>CARGAS GENERAL</t>
  </si>
  <si>
    <t>OTROS</t>
  </si>
  <si>
    <t>AÑO</t>
  </si>
  <si>
    <t xml:space="preserve">PUERTO </t>
  </si>
  <si>
    <t>HAINA OCCIDENTAL</t>
  </si>
  <si>
    <t>PORTACONTENEDOR</t>
  </si>
  <si>
    <t>ESTADÍSTICAS                                                                                DIRECCIÓN DE PLANIFICACIÓN Y DESARROLLO</t>
  </si>
  <si>
    <t>INFORME ESTADÍSTICO TRIMESTRAL</t>
  </si>
  <si>
    <t>TOTAL GENERAL</t>
  </si>
  <si>
    <t>*Valores Expresados en Toneladas Métricas (T.M.)</t>
  </si>
  <si>
    <t xml:space="preserve">TOTAL TRÁNSITO </t>
  </si>
  <si>
    <t>LUPERÓN</t>
  </si>
  <si>
    <t>CALDERA BANI</t>
  </si>
  <si>
    <t>TOTAL EXPORTACIÓN</t>
  </si>
  <si>
    <t>TOTAL DE EXPORTACIÓN</t>
  </si>
  <si>
    <t>TOTAL DE IMPORTACIÓN</t>
  </si>
  <si>
    <t>TOTAL DE TEUS EN TRÁNSITO</t>
  </si>
  <si>
    <t>RIO HAINA</t>
  </si>
  <si>
    <t>TOTAL DE TEUS EXPORTACIÓN</t>
  </si>
  <si>
    <t>TOTAL DE TEUS DE IMPORTACIÓN</t>
  </si>
  <si>
    <t>COMPARATIVO</t>
  </si>
  <si>
    <t>COMPARATIVO DEL MOVIMIENTO DE CONTENEDORES CARGADOS Y VACÍOS  2026 Vs. 2025</t>
  </si>
  <si>
    <t xml:space="preserve">CABO ROJO PEDERNALES </t>
  </si>
  <si>
    <t>CAP-CANA</t>
  </si>
  <si>
    <t>SANTO DOMINGO (FERRY)</t>
  </si>
  <si>
    <t>SANTO DOMINGO  CRUCERO</t>
  </si>
  <si>
    <t>SANTA BÁRBARA SAMANÁ</t>
  </si>
  <si>
    <t>TAINO  BAY</t>
  </si>
  <si>
    <t xml:space="preserve">AMBER COVE </t>
  </si>
  <si>
    <t>PORCENTAJES</t>
  </si>
  <si>
    <t xml:space="preserve">DIFERENCIAS </t>
  </si>
  <si>
    <t xml:space="preserve">MOVIMIENTO DE CRUCEROS VÍA MARÍTIMA </t>
  </si>
  <si>
    <t>ESTADÍSTICA.DIRECCIÓN DE PLANIFICACIÓN Y DESARROLLO</t>
  </si>
  <si>
    <t>ISLA CATALINA</t>
  </si>
  <si>
    <t>PEDERNALES (CR)</t>
  </si>
  <si>
    <t>SANTO DOMINGO FERRY</t>
  </si>
  <si>
    <t xml:space="preserve">SANTO DOMINGO CRUCERO </t>
  </si>
  <si>
    <t xml:space="preserve">SANTA BÁRBARA </t>
  </si>
  <si>
    <t>MES</t>
  </si>
  <si>
    <t>MOVIMIENTO DE CRUCERISTAS  CLASIFICADOS POR MES  Y PUERTOS</t>
  </si>
  <si>
    <t>SANTO DOMINGO CRUCERO</t>
  </si>
  <si>
    <t>Variación Porcentual</t>
  </si>
  <si>
    <t>Variación Absoluta</t>
  </si>
  <si>
    <t>COMPARATIVO DE LA CANTIDAD DE CRUCERISTAS VÍA MARÍTIMA  2026 Vs 2025</t>
  </si>
  <si>
    <t xml:space="preserve">PUERTOS </t>
  </si>
  <si>
    <t>TOTAL DE PASAJEROS</t>
  </si>
  <si>
    <t>PASAJEROS DE SALIDA</t>
  </si>
  <si>
    <t>TRIPULACIÓN</t>
  </si>
  <si>
    <t>PASAJEROS TRÁNSITO</t>
  </si>
  <si>
    <t>PASAJEROS ENTRADA</t>
  </si>
  <si>
    <t xml:space="preserve"> CARGA  GENERAL  SUELTA</t>
  </si>
  <si>
    <t xml:space="preserve"> CARGA GENERAL. CONTENERIZADA</t>
  </si>
  <si>
    <t xml:space="preserve">ENTRADA/IMPORTACIÓN </t>
  </si>
  <si>
    <t xml:space="preserve"> SALIDA/EXPORTACIÓN</t>
  </si>
  <si>
    <t>COMPARATIVO DEL MOVIMIENTO DE CARGAS POR TIPOS (EN T.M.)  2026 VS 2025</t>
  </si>
  <si>
    <t xml:space="preserve"> CARGA  GENERAL SUELTA</t>
  </si>
  <si>
    <t xml:space="preserve"> CARGA GENERAL CONTENERIZADA</t>
  </si>
  <si>
    <t>TRIMESTRE ABRIL-JUNIO 2026</t>
  </si>
  <si>
    <t>ABRIL-JUNIO 2026</t>
  </si>
  <si>
    <t>ABRIL- JUNIO  2026</t>
  </si>
  <si>
    <t>MOVIMIENTO DE EMBARCACIONES. ESTADÍSTICA ABRIL-JUNIO- 2026</t>
  </si>
  <si>
    <t>COMPARATIVO DE EMBARCACIONES LLEGADAS TRIMESTRE  ABRIL-JUNIO 2025 Vs. 2026</t>
  </si>
  <si>
    <t>T2 2025</t>
  </si>
  <si>
    <t>T2 2026</t>
  </si>
  <si>
    <r>
      <t xml:space="preserve">En el Trimestre </t>
    </r>
    <r>
      <rPr>
        <b/>
        <sz val="11"/>
        <color theme="1"/>
        <rFont val="Cambria"/>
        <family val="1"/>
      </rPr>
      <t xml:space="preserve"> Abril-Junio  2026,</t>
    </r>
    <r>
      <rPr>
        <sz val="11"/>
        <color theme="1"/>
        <rFont val="Cambria"/>
        <family val="1"/>
      </rPr>
      <t xml:space="preserve"> presentamos en los puertos un total general de </t>
    </r>
    <r>
      <rPr>
        <b/>
        <sz val="11"/>
        <color theme="1"/>
        <rFont val="Cambria"/>
        <family val="1"/>
      </rPr>
      <t>1,778</t>
    </r>
    <r>
      <rPr>
        <sz val="11"/>
        <color theme="1"/>
        <rFont val="Cambria"/>
        <family val="1"/>
      </rPr>
      <t xml:space="preserve">  embarcaciones. </t>
    </r>
  </si>
  <si>
    <t>AMBER  COVE</t>
  </si>
  <si>
    <t xml:space="preserve">BAHÍA DE LAS CALDERAS </t>
  </si>
  <si>
    <t>SAN PEDRO DE MACORIS</t>
  </si>
  <si>
    <t>MOVIMIENTO  DE EMBARCACIONES LLEGADAS TRIMESTRE ABRIL-JUNIO  2026 Vs. 2025</t>
  </si>
  <si>
    <t>CANTIDAD DE CRUCEROS                                                                  (ABRIL-JUNIO 2026)</t>
  </si>
  <si>
    <t>TRIMESTRE ABRIL-JUNIO  2026 Vs. 2025</t>
  </si>
  <si>
    <t>ABRIL</t>
  </si>
  <si>
    <t>MAYO</t>
  </si>
  <si>
    <t>JUNIO</t>
  </si>
  <si>
    <t>Abril - junio  2025</t>
  </si>
  <si>
    <t>Abril -Junio 2025</t>
  </si>
  <si>
    <r>
      <t xml:space="preserve">En el 2do  trimestre  Abril-Junio 2026  obtuvimos un total de </t>
    </r>
    <r>
      <rPr>
        <b/>
        <i/>
        <sz val="10"/>
        <color theme="1"/>
        <rFont val="Cambria"/>
        <family val="1"/>
      </rPr>
      <t xml:space="preserve">1,590 </t>
    </r>
    <r>
      <rPr>
        <i/>
        <sz val="10"/>
        <color theme="1"/>
        <rFont val="Cambria"/>
        <family val="1"/>
      </rPr>
      <t>embarcaciones por los diferentes puertos.</t>
    </r>
  </si>
  <si>
    <t xml:space="preserve">MOVIMIENTO DE EMBARCACIONES CLASIFICADAS POR PUERTOS </t>
  </si>
  <si>
    <t>ABRIL-JUNIO  2026</t>
  </si>
  <si>
    <t>MOVIMIENTO DE CONTENEDORES  ABRIL-JUNIO  2026</t>
  </si>
  <si>
    <t>TRIMESTRE ABRIL-JUNIO  2026</t>
  </si>
  <si>
    <t>Abril-Junio2026</t>
  </si>
  <si>
    <t>MOVIMIENTO DE CONTENEDORES  ABRIL-JUNIO 2026 Vs 2025</t>
  </si>
  <si>
    <t>TEUS</t>
  </si>
  <si>
    <t>CONTENEDORES TRÁNSITO EXPORTACIÓN</t>
  </si>
  <si>
    <t xml:space="preserve"> CONTENEDORES TRÁNSITO IMPORTACIÓN</t>
  </si>
  <si>
    <t>CONTENEDORES EXPORTACIÓN</t>
  </si>
  <si>
    <t xml:space="preserve"> CONTENEDORES IMPORTACIÓN</t>
  </si>
  <si>
    <t>I</t>
  </si>
  <si>
    <t>CANTIDAD DE CONTENEDORES</t>
  </si>
  <si>
    <t>TOTAL DE CONTENEDORES TRÁNSITO EXPORTACIÓN</t>
  </si>
  <si>
    <t>Junio</t>
  </si>
  <si>
    <t>Mayo</t>
  </si>
  <si>
    <t>Abril</t>
  </si>
  <si>
    <t>Teus Tránsito de Salida total vacío</t>
  </si>
  <si>
    <t>Teus Tránsito de Salida total cargado</t>
  </si>
  <si>
    <t>Refrigerado 45 vacío</t>
  </si>
  <si>
    <t>Refrigerado 45 cargado</t>
  </si>
  <si>
    <t>Refrigerado 40 vacío</t>
  </si>
  <si>
    <t>Refrigerado 40 cargado</t>
  </si>
  <si>
    <t>Refrigerado 20 vacío</t>
  </si>
  <si>
    <t>Refrigerado 20 cargado</t>
  </si>
  <si>
    <t>Tránsito de Salida 65 vacío</t>
  </si>
  <si>
    <t>Tránsito de Salida 65 cargado</t>
  </si>
  <si>
    <t>Tránsito de Salida 48 vacío</t>
  </si>
  <si>
    <t>Tránsito de Salida 48 cargado</t>
  </si>
  <si>
    <t>Tránsito de Salida 45 vacío</t>
  </si>
  <si>
    <t>Tránsito de Salida 45 cargado</t>
  </si>
  <si>
    <t>Tránsito de Salida 40 vacío</t>
  </si>
  <si>
    <t>Tránsito de Salida 40 cargado</t>
  </si>
  <si>
    <t>Tránsito de Salida 20 vacío</t>
  </si>
  <si>
    <t>Tránsito de Salida 20 cargado</t>
  </si>
  <si>
    <t>Puerto</t>
  </si>
  <si>
    <t>Año</t>
  </si>
  <si>
    <t>Mes</t>
  </si>
  <si>
    <t>TRÁNSITO DE SALIDA  ABRIL-JUNIO  2026</t>
  </si>
  <si>
    <t>TOTAL DE CONTENEDORES TRÁNSITO IMPORTACIÓN</t>
  </si>
  <si>
    <t>Teus Tránsito de Entrada total vacío</t>
  </si>
  <si>
    <t>Teus Tránsito de Entrada total cargado</t>
  </si>
  <si>
    <t>Tránsito de Entrada 65 vacío</t>
  </si>
  <si>
    <t>Tránsito de Entrada 65 cargado</t>
  </si>
  <si>
    <t>Tránsito de Entrada 48 vacío</t>
  </si>
  <si>
    <t>Tránsito de Entrada 48 cargado</t>
  </si>
  <si>
    <t>Tránsito de Entrada 45 vacío</t>
  </si>
  <si>
    <t>Tránsito de Entrada 45 cargado</t>
  </si>
  <si>
    <t>Tránsito de Entrada 40 vacío</t>
  </si>
  <si>
    <t>Tránsito de Entrada 40 cargado</t>
  </si>
  <si>
    <t>Tránsito de Entrada 20 vacío</t>
  </si>
  <si>
    <t>Tránsito de Entrada 20 cargado</t>
  </si>
  <si>
    <t>TRÁNSITO DE ENTRADA  ABRIL-JUNIO  2026</t>
  </si>
  <si>
    <t>TOTAL DE CONTENEDORES EXPORTACIÓN</t>
  </si>
  <si>
    <t>Teus Exportación total vacío</t>
  </si>
  <si>
    <t>Teus Exportación total cargado</t>
  </si>
  <si>
    <t>Exportación 65 vacío</t>
  </si>
  <si>
    <t>Exportación 65 cargado</t>
  </si>
  <si>
    <t>Exportación 48 vacío</t>
  </si>
  <si>
    <t>Exportación 48 cargado</t>
  </si>
  <si>
    <t>Exportación 45 vacío</t>
  </si>
  <si>
    <t>Exportación 45 cargado</t>
  </si>
  <si>
    <t>Exportación 40 vacío</t>
  </si>
  <si>
    <t>Exportación 40 cargado</t>
  </si>
  <si>
    <t>Exportación 20 vacío</t>
  </si>
  <si>
    <t>Exportación 20 cargado</t>
  </si>
  <si>
    <t>TOTAL DE CONTENEDORES IMPORTACIÓN</t>
  </si>
  <si>
    <t>Teus Importación total vacío</t>
  </si>
  <si>
    <t>Teus Importación total cargado</t>
  </si>
  <si>
    <t>Importación 65 vacío</t>
  </si>
  <si>
    <t>Importación 65 cargado</t>
  </si>
  <si>
    <t>Importación 48 vacío</t>
  </si>
  <si>
    <t>Importación 48 cargado</t>
  </si>
  <si>
    <t>Importación 45 vacío</t>
  </si>
  <si>
    <t>Importación 45 cargado</t>
  </si>
  <si>
    <t>Importación 40 vacío</t>
  </si>
  <si>
    <t>Importación 40 cargado</t>
  </si>
  <si>
    <t>Importación 20 vacío</t>
  </si>
  <si>
    <t>Importación 20 cargado</t>
  </si>
  <si>
    <t>ABRIL-JUNIO</t>
  </si>
  <si>
    <t>actual</t>
  </si>
  <si>
    <t>MOVIMIENTO DE CONTENEDORES EXPRESADO EN UNIDAD / TEUS</t>
  </si>
  <si>
    <t>ABRIL- JUNIO   2026</t>
  </si>
  <si>
    <t>TRIMESTRE ABRIL-JUNIO 2026 Vs 2025</t>
  </si>
  <si>
    <t>ABRIL-JUNIO  2026 Vs. 2025</t>
  </si>
  <si>
    <t>COMPARATIVO DEL MOVIMIENTO  DE CARGAS (EN T.M.) ABRIL- JUNIO  2026 Vs 2025</t>
  </si>
  <si>
    <t>Publicado en Julio 2026</t>
  </si>
  <si>
    <t>cargas pendientes</t>
  </si>
  <si>
    <t>Nota: en el 2026 faltan puertos por completar cargas.</t>
  </si>
  <si>
    <t>Nota: abril-junio 2026 pendiente de Cargas.T.m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</si>
</sst>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CUERPO)"/>
    </font>
    <font>
      <b/>
      <sz val="11"/>
      <color theme="1"/>
      <name val="Calibri (CUERPO)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rgb="FF000000"/>
      <name val="Calibri (CUERPO)"/>
    </font>
    <font>
      <b/>
      <sz val="11"/>
      <color rgb="FF000000"/>
      <name val="Calibri (CUERPO)"/>
    </font>
    <font>
      <sz val="11"/>
      <color rgb="FFFF0000"/>
      <name val="Calibri (CUERPO)"/>
    </font>
    <font>
      <b/>
      <sz val="11"/>
      <name val="Calibri (CUERPO)"/>
    </font>
    <font>
      <b/>
      <i/>
      <sz val="9"/>
      <color theme="1"/>
      <name val="Calibri (CUERPO)"/>
    </font>
    <font>
      <sz val="10"/>
      <color theme="1"/>
      <name val="Calibri (CUERPO)"/>
    </font>
    <font>
      <b/>
      <sz val="8"/>
      <color theme="1"/>
      <name val="Calibri (CUERPO)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name val="Calibri (CUERPO)"/>
    </font>
    <font>
      <sz val="11"/>
      <color theme="0"/>
      <name val="Calibri"/>
      <family val="2"/>
      <scheme val="minor"/>
    </font>
    <font>
      <sz val="11"/>
      <color rgb="FF000000"/>
      <name val="Calibri (cuerpo)"/>
    </font>
    <font>
      <b/>
      <sz val="36"/>
      <color theme="0"/>
      <name val="Amasis MT Pro"/>
      <family val="1"/>
    </font>
    <font>
      <b/>
      <sz val="22"/>
      <color theme="0"/>
      <name val="Amasis MT Pro"/>
      <family val="1"/>
    </font>
    <font>
      <b/>
      <sz val="12"/>
      <color theme="0"/>
      <name val="Amasis MT Pro"/>
      <family val="1"/>
    </font>
    <font>
      <b/>
      <sz val="10.5"/>
      <color theme="1"/>
      <name val="Calibri"/>
      <family val="2"/>
      <scheme val="minor"/>
    </font>
    <font>
      <i/>
      <sz val="10"/>
      <color theme="1"/>
      <name val="Cambria"/>
      <family val="1"/>
    </font>
    <font>
      <sz val="10"/>
      <color rgb="FFFF0000"/>
      <name val="Cambria"/>
      <family val="1"/>
    </font>
    <font>
      <sz val="10"/>
      <color theme="1"/>
      <name val="Calibri"/>
      <family val="2"/>
    </font>
    <font>
      <b/>
      <sz val="1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 (cuerpo)"/>
    </font>
    <font>
      <b/>
      <sz val="9"/>
      <color theme="1"/>
      <name val="Calibri (cuerpo)"/>
    </font>
    <font>
      <b/>
      <i/>
      <sz val="10"/>
      <color theme="1"/>
      <name val="Cambria"/>
      <family val="1"/>
    </font>
    <font>
      <b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8DB4E2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8DB4E2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rgb="FF8DB4E2"/>
      </patternFill>
    </fill>
    <fill>
      <patternFill patternType="solid">
        <fgColor theme="4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rgb="FF8DB4E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rgb="FF8DB4E2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99">
    <xf numFmtId="0" fontId="0" fillId="0" borderId="0" xfId="0"/>
    <xf numFmtId="0" fontId="6" fillId="0" borderId="0" xfId="0" applyFont="1"/>
    <xf numFmtId="0" fontId="7" fillId="0" borderId="0" xfId="0" applyFont="1"/>
    <xf numFmtId="0" fontId="11" fillId="7" borderId="1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5" fillId="0" borderId="0" xfId="0" applyFont="1"/>
    <xf numFmtId="0" fontId="11" fillId="6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wrapText="1"/>
    </xf>
    <xf numFmtId="0" fontId="13" fillId="0" borderId="1" xfId="0" applyFont="1" applyBorder="1"/>
    <xf numFmtId="0" fontId="11" fillId="9" borderId="1" xfId="0" applyFont="1" applyFill="1" applyBorder="1" applyAlignment="1">
      <alignment horizontal="center"/>
    </xf>
    <xf numFmtId="3" fontId="10" fillId="7" borderId="1" xfId="0" applyNumberFormat="1" applyFont="1" applyFill="1" applyBorder="1" applyAlignment="1">
      <alignment horizontal="center" wrapText="1"/>
    </xf>
    <xf numFmtId="3" fontId="10" fillId="7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vertical="center" wrapText="1"/>
    </xf>
    <xf numFmtId="9" fontId="10" fillId="7" borderId="1" xfId="6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0" fontId="10" fillId="7" borderId="1" xfId="6" applyNumberFormat="1" applyFont="1" applyFill="1" applyBorder="1" applyAlignment="1" applyProtection="1">
      <alignment horizontal="center" vertical="center" wrapText="1"/>
    </xf>
    <xf numFmtId="3" fontId="10" fillId="7" borderId="1" xfId="6" applyNumberFormat="1" applyFont="1" applyFill="1" applyBorder="1" applyAlignment="1" applyProtection="1">
      <alignment horizontal="center" vertical="center" wrapText="1"/>
    </xf>
    <xf numFmtId="3" fontId="11" fillId="5" borderId="1" xfId="6" applyNumberFormat="1" applyFont="1" applyFill="1" applyBorder="1" applyAlignment="1" applyProtection="1">
      <alignment horizontal="center" vertical="center" wrapText="1"/>
    </xf>
    <xf numFmtId="164" fontId="10" fillId="7" borderId="1" xfId="6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8" fillId="0" borderId="1" xfId="0" applyFont="1" applyBorder="1"/>
    <xf numFmtId="3" fontId="18" fillId="0" borderId="1" xfId="0" applyNumberFormat="1" applyFont="1" applyBorder="1" applyAlignment="1">
      <alignment horizontal="center"/>
    </xf>
    <xf numFmtId="9" fontId="18" fillId="0" borderId="1" xfId="2" applyFont="1" applyBorder="1" applyAlignment="1">
      <alignment horizontal="center"/>
    </xf>
    <xf numFmtId="3" fontId="19" fillId="5" borderId="1" xfId="0" applyNumberFormat="1" applyFont="1" applyFill="1" applyBorder="1" applyAlignment="1">
      <alignment horizontal="center"/>
    </xf>
    <xf numFmtId="9" fontId="19" fillId="5" borderId="1" xfId="2" applyFont="1" applyFill="1" applyBorder="1" applyAlignment="1">
      <alignment horizontal="center"/>
    </xf>
    <xf numFmtId="9" fontId="11" fillId="5" borderId="1" xfId="2" applyFont="1" applyFill="1" applyBorder="1" applyAlignment="1" applyProtection="1">
      <alignment horizontal="center" vertical="center" wrapText="1"/>
    </xf>
    <xf numFmtId="9" fontId="11" fillId="5" borderId="1" xfId="6" applyNumberFormat="1" applyFont="1" applyFill="1" applyBorder="1" applyAlignment="1" applyProtection="1">
      <alignment horizontal="center" vertical="center" wrapText="1"/>
    </xf>
    <xf numFmtId="3" fontId="9" fillId="0" borderId="1" xfId="1" applyNumberFormat="1" applyFont="1" applyBorder="1" applyAlignment="1">
      <alignment horizontal="center"/>
    </xf>
    <xf numFmtId="14" fontId="20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9" fontId="0" fillId="0" borderId="1" xfId="2" applyFont="1" applyBorder="1" applyAlignment="1">
      <alignment horizontal="center"/>
    </xf>
    <xf numFmtId="3" fontId="8" fillId="5" borderId="1" xfId="0" applyNumberFormat="1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9" fontId="8" fillId="4" borderId="1" xfId="2" applyFont="1" applyFill="1" applyBorder="1" applyAlignment="1">
      <alignment horizontal="center"/>
    </xf>
    <xf numFmtId="0" fontId="23" fillId="5" borderId="1" xfId="0" applyFont="1" applyFill="1" applyBorder="1" applyAlignment="1">
      <alignment horizontal="left" wrapText="1"/>
    </xf>
    <xf numFmtId="0" fontId="23" fillId="5" borderId="1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/>
    </xf>
    <xf numFmtId="3" fontId="23" fillId="3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3" fontId="12" fillId="1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9" fontId="8" fillId="0" borderId="1" xfId="2" applyFont="1" applyBorder="1" applyAlignment="1">
      <alignment horizontal="center"/>
    </xf>
    <xf numFmtId="9" fontId="8" fillId="5" borderId="1" xfId="2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wrapText="1"/>
    </xf>
    <xf numFmtId="3" fontId="10" fillId="7" borderId="1" xfId="5" applyNumberFormat="1" applyFont="1" applyFill="1" applyBorder="1" applyAlignment="1">
      <alignment horizontal="center"/>
    </xf>
    <xf numFmtId="3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3" fontId="0" fillId="7" borderId="1" xfId="5" applyNumberFormat="1" applyFont="1" applyFill="1" applyBorder="1" applyAlignment="1">
      <alignment horizontal="center"/>
    </xf>
    <xf numFmtId="3" fontId="10" fillId="7" borderId="1" xfId="6" applyNumberFormat="1" applyFont="1" applyFill="1" applyBorder="1" applyAlignment="1">
      <alignment horizontal="center"/>
    </xf>
    <xf numFmtId="1" fontId="10" fillId="7" borderId="1" xfId="6" applyNumberFormat="1" applyFont="1" applyFill="1" applyBorder="1" applyAlignment="1">
      <alignment horizontal="center"/>
    </xf>
    <xf numFmtId="3" fontId="22" fillId="7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3" fontId="11" fillId="4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3" fontId="8" fillId="6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9" fontId="10" fillId="0" borderId="1" xfId="2" applyFon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/>
    <xf numFmtId="10" fontId="10" fillId="0" borderId="1" xfId="0" applyNumberFormat="1" applyFont="1" applyBorder="1" applyAlignment="1">
      <alignment horizontal="center"/>
    </xf>
    <xf numFmtId="9" fontId="10" fillId="0" borderId="1" xfId="0" applyNumberFormat="1" applyFont="1" applyBorder="1" applyAlignment="1">
      <alignment horizontal="center"/>
    </xf>
    <xf numFmtId="0" fontId="11" fillId="7" borderId="1" xfId="0" applyFont="1" applyFill="1" applyBorder="1"/>
    <xf numFmtId="0" fontId="8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3" fontId="26" fillId="0" borderId="1" xfId="1" applyNumberFormat="1" applyFont="1" applyBorder="1" applyAlignment="1">
      <alignment horizontal="center"/>
    </xf>
    <xf numFmtId="3" fontId="27" fillId="0" borderId="1" xfId="4" applyNumberFormat="1" applyFont="1" applyBorder="1" applyAlignment="1">
      <alignment horizontal="center"/>
    </xf>
    <xf numFmtId="0" fontId="0" fillId="7" borderId="0" xfId="0" applyFill="1"/>
    <xf numFmtId="0" fontId="18" fillId="7" borderId="0" xfId="0" applyFont="1" applyFill="1"/>
    <xf numFmtId="0" fontId="6" fillId="7" borderId="0" xfId="0" applyFont="1" applyFill="1"/>
    <xf numFmtId="0" fontId="5" fillId="7" borderId="0" xfId="0" applyFont="1" applyFill="1"/>
    <xf numFmtId="0" fontId="15" fillId="7" borderId="0" xfId="0" applyFont="1" applyFill="1"/>
    <xf numFmtId="0" fontId="7" fillId="7" borderId="0" xfId="0" applyFont="1" applyFill="1"/>
    <xf numFmtId="0" fontId="8" fillId="7" borderId="0" xfId="0" applyFont="1" applyFill="1" applyAlignment="1">
      <alignment horizontal="center"/>
    </xf>
    <xf numFmtId="14" fontId="20" fillId="7" borderId="0" xfId="0" applyNumberFormat="1" applyFont="1" applyFill="1" applyAlignment="1">
      <alignment horizontal="left"/>
    </xf>
    <xf numFmtId="9" fontId="6" fillId="7" borderId="0" xfId="2" applyFont="1" applyFill="1"/>
    <xf numFmtId="0" fontId="8" fillId="7" borderId="0" xfId="0" applyFont="1" applyFill="1"/>
    <xf numFmtId="0" fontId="21" fillId="7" borderId="0" xfId="0" applyFont="1" applyFill="1"/>
    <xf numFmtId="0" fontId="11" fillId="7" borderId="0" xfId="0" applyFont="1" applyFill="1" applyAlignment="1">
      <alignment horizontal="center"/>
    </xf>
    <xf numFmtId="0" fontId="11" fillId="7" borderId="0" xfId="0" applyFont="1" applyFill="1"/>
    <xf numFmtId="0" fontId="14" fillId="7" borderId="0" xfId="0" applyFont="1" applyFill="1"/>
    <xf numFmtId="0" fontId="10" fillId="7" borderId="0" xfId="0" applyFont="1" applyFill="1"/>
    <xf numFmtId="0" fontId="5" fillId="7" borderId="4" xfId="0" applyFont="1" applyFill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0" fontId="19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7" fillId="7" borderId="0" xfId="0" applyFont="1" applyFill="1"/>
    <xf numFmtId="0" fontId="16" fillId="7" borderId="0" xfId="0" applyFont="1" applyFill="1"/>
    <xf numFmtId="0" fontId="19" fillId="7" borderId="0" xfId="0" applyFont="1" applyFill="1"/>
    <xf numFmtId="0" fontId="6" fillId="7" borderId="0" xfId="0" applyFont="1" applyFill="1" applyAlignment="1">
      <alignment wrapText="1"/>
    </xf>
    <xf numFmtId="0" fontId="30" fillId="8" borderId="5" xfId="0" applyFont="1" applyFill="1" applyBorder="1" applyAlignment="1">
      <alignment horizontal="center" vertical="top" wrapText="1"/>
    </xf>
    <xf numFmtId="4" fontId="30" fillId="8" borderId="6" xfId="0" applyNumberFormat="1" applyFont="1" applyFill="1" applyBorder="1" applyAlignment="1">
      <alignment horizontal="center" vertical="top" wrapText="1"/>
    </xf>
    <xf numFmtId="0" fontId="31" fillId="7" borderId="0" xfId="0" applyFont="1" applyFill="1"/>
    <xf numFmtId="0" fontId="15" fillId="0" borderId="1" xfId="0" applyFont="1" applyBorder="1" applyAlignment="1">
      <alignment horizontal="center"/>
    </xf>
    <xf numFmtId="14" fontId="15" fillId="7" borderId="0" xfId="0" applyNumberFormat="1" applyFont="1" applyFill="1" applyAlignment="1">
      <alignment horizontal="left"/>
    </xf>
    <xf numFmtId="9" fontId="15" fillId="0" borderId="1" xfId="2" applyFont="1" applyBorder="1" applyAlignment="1">
      <alignment horizontal="center"/>
    </xf>
    <xf numFmtId="14" fontId="33" fillId="7" borderId="0" xfId="0" applyNumberFormat="1" applyFont="1" applyFill="1" applyAlignment="1">
      <alignment horizontal="left"/>
    </xf>
    <xf numFmtId="0" fontId="34" fillId="7" borderId="0" xfId="0" applyFont="1" applyFill="1"/>
    <xf numFmtId="14" fontId="35" fillId="7" borderId="0" xfId="0" applyNumberFormat="1" applyFont="1" applyFill="1" applyAlignment="1">
      <alignment horizontal="left"/>
    </xf>
    <xf numFmtId="14" fontId="36" fillId="7" borderId="0" xfId="0" applyNumberFormat="1" applyFont="1" applyFill="1" applyAlignment="1">
      <alignment horizontal="left"/>
    </xf>
    <xf numFmtId="14" fontId="37" fillId="7" borderId="0" xfId="0" applyNumberFormat="1" applyFont="1" applyFill="1" applyAlignment="1">
      <alignment horizontal="left"/>
    </xf>
    <xf numFmtId="3" fontId="0" fillId="7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38" fillId="7" borderId="1" xfId="0" applyFont="1" applyFill="1" applyBorder="1" applyAlignment="1">
      <alignment horizontal="center" wrapText="1"/>
    </xf>
    <xf numFmtId="0" fontId="38" fillId="7" borderId="1" xfId="0" applyFont="1" applyFill="1" applyBorder="1" applyAlignment="1">
      <alignment horizontal="center"/>
    </xf>
    <xf numFmtId="3" fontId="11" fillId="5" borderId="1" xfId="0" applyNumberFormat="1" applyFont="1" applyFill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3" fontId="11" fillId="6" borderId="1" xfId="0" applyNumberFormat="1" applyFont="1" applyFill="1" applyBorder="1" applyAlignment="1">
      <alignment horizontal="center"/>
    </xf>
    <xf numFmtId="3" fontId="40" fillId="0" borderId="1" xfId="0" applyNumberFormat="1" applyFont="1" applyBorder="1" applyAlignment="1">
      <alignment horizontal="center"/>
    </xf>
    <xf numFmtId="0" fontId="39" fillId="15" borderId="0" xfId="0" applyFont="1" applyFill="1"/>
    <xf numFmtId="0" fontId="39" fillId="16" borderId="0" xfId="0" applyFont="1" applyFill="1"/>
    <xf numFmtId="0" fontId="42" fillId="16" borderId="0" xfId="0" applyFont="1" applyFill="1" applyAlignment="1">
      <alignment wrapText="1"/>
    </xf>
    <xf numFmtId="3" fontId="30" fillId="8" borderId="2" xfId="0" applyNumberFormat="1" applyFont="1" applyFill="1" applyBorder="1" applyAlignment="1">
      <alignment horizontal="center" vertical="center"/>
    </xf>
    <xf numFmtId="3" fontId="30" fillId="5" borderId="7" xfId="0" applyNumberFormat="1" applyFont="1" applyFill="1" applyBorder="1" applyAlignment="1">
      <alignment horizontal="center" vertical="top" wrapText="1"/>
    </xf>
    <xf numFmtId="9" fontId="30" fillId="5" borderId="8" xfId="2" applyFont="1" applyFill="1" applyBorder="1" applyAlignment="1">
      <alignment horizontal="center" vertical="top" wrapText="1"/>
    </xf>
    <xf numFmtId="3" fontId="6" fillId="7" borderId="0" xfId="0" applyNumberFormat="1" applyFont="1" applyFill="1"/>
    <xf numFmtId="0" fontId="0" fillId="0" borderId="0" xfId="0" applyAlignment="1">
      <alignment horizontal="center"/>
    </xf>
    <xf numFmtId="0" fontId="46" fillId="7" borderId="0" xfId="0" applyFont="1" applyFill="1"/>
    <xf numFmtId="14" fontId="7" fillId="7" borderId="15" xfId="0" applyNumberFormat="1" applyFont="1" applyFill="1" applyBorder="1" applyAlignment="1">
      <alignment horizontal="left"/>
    </xf>
    <xf numFmtId="0" fontId="47" fillId="7" borderId="0" xfId="0" applyFont="1" applyFill="1"/>
    <xf numFmtId="3" fontId="7" fillId="7" borderId="0" xfId="0" applyNumberFormat="1" applyFont="1" applyFill="1"/>
    <xf numFmtId="14" fontId="20" fillId="7" borderId="15" xfId="0" applyNumberFormat="1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164" fontId="10" fillId="7" borderId="1" xfId="6" applyNumberFormat="1" applyFont="1" applyFill="1" applyBorder="1" applyAlignment="1" applyProtection="1">
      <alignment horizontal="center"/>
    </xf>
    <xf numFmtId="0" fontId="10" fillId="7" borderId="1" xfId="0" applyFont="1" applyFill="1" applyBorder="1" applyAlignment="1">
      <alignment horizontal="left"/>
    </xf>
    <xf numFmtId="3" fontId="10" fillId="7" borderId="1" xfId="6" applyNumberFormat="1" applyFont="1" applyFill="1" applyBorder="1" applyAlignment="1" applyProtection="1">
      <alignment horizontal="center"/>
    </xf>
    <xf numFmtId="3" fontId="10" fillId="7" borderId="1" xfId="8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3" fontId="11" fillId="6" borderId="1" xfId="0" applyNumberFormat="1" applyFont="1" applyFill="1" applyBorder="1" applyAlignment="1">
      <alignment horizontal="center" wrapText="1"/>
    </xf>
    <xf numFmtId="3" fontId="11" fillId="7" borderId="1" xfId="0" applyNumberFormat="1" applyFont="1" applyFill="1" applyBorder="1" applyAlignment="1">
      <alignment horizontal="center" wrapText="1"/>
    </xf>
    <xf numFmtId="3" fontId="0" fillId="0" borderId="1" xfId="7" applyNumberFormat="1" applyFont="1" applyBorder="1" applyAlignment="1">
      <alignment horizontal="center"/>
    </xf>
    <xf numFmtId="14" fontId="7" fillId="7" borderId="0" xfId="0" applyNumberFormat="1" applyFont="1" applyFill="1" applyAlignment="1">
      <alignment horizontal="left"/>
    </xf>
    <xf numFmtId="14" fontId="7" fillId="0" borderId="0" xfId="0" applyNumberFormat="1" applyFont="1" applyAlignment="1">
      <alignment horizontal="left"/>
    </xf>
    <xf numFmtId="0" fontId="48" fillId="0" borderId="1" xfId="0" applyFont="1" applyBorder="1"/>
    <xf numFmtId="0" fontId="48" fillId="9" borderId="1" xfId="0" applyFont="1" applyFill="1" applyBorder="1" applyAlignment="1">
      <alignment horizontal="center" wrapText="1"/>
    </xf>
    <xf numFmtId="3" fontId="6" fillId="7" borderId="0" xfId="0" applyNumberFormat="1" applyFont="1" applyFill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45" fillId="7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3" fontId="15" fillId="6" borderId="1" xfId="0" applyNumberFormat="1" applyFont="1" applyFill="1" applyBorder="1" applyAlignment="1">
      <alignment horizontal="center"/>
    </xf>
    <xf numFmtId="3" fontId="16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32" fillId="14" borderId="1" xfId="0" applyFont="1" applyFill="1" applyBorder="1" applyAlignment="1">
      <alignment horizontal="center" wrapText="1"/>
    </xf>
    <xf numFmtId="0" fontId="30" fillId="6" borderId="1" xfId="0" applyFont="1" applyFill="1" applyBorder="1" applyAlignment="1">
      <alignment horizontal="center" vertical="center" wrapText="1"/>
    </xf>
    <xf numFmtId="9" fontId="30" fillId="6" borderId="1" xfId="2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wrapText="1"/>
    </xf>
    <xf numFmtId="0" fontId="16" fillId="14" borderId="1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49" fillId="7" borderId="0" xfId="0" applyFont="1" applyFill="1" applyAlignment="1">
      <alignment horizontal="center" wrapText="1"/>
    </xf>
    <xf numFmtId="0" fontId="36" fillId="7" borderId="0" xfId="0" applyFont="1" applyFill="1"/>
    <xf numFmtId="3" fontId="0" fillId="10" borderId="1" xfId="0" applyNumberFormat="1" applyFill="1" applyBorder="1" applyAlignment="1">
      <alignment horizontal="center" wrapText="1"/>
    </xf>
    <xf numFmtId="0" fontId="28" fillId="7" borderId="0" xfId="0" applyFont="1" applyFill="1"/>
    <xf numFmtId="0" fontId="8" fillId="5" borderId="1" xfId="0" applyFont="1" applyFill="1" applyBorder="1" applyAlignment="1">
      <alignment horizontal="center"/>
    </xf>
    <xf numFmtId="3" fontId="8" fillId="7" borderId="1" xfId="0" applyNumberFormat="1" applyFon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0" fillId="7" borderId="1" xfId="1" applyNumberFormat="1" applyFont="1" applyFill="1" applyBorder="1" applyAlignment="1">
      <alignment horizontal="center"/>
    </xf>
    <xf numFmtId="9" fontId="0" fillId="10" borderId="1" xfId="0" applyNumberFormat="1" applyFill="1" applyBorder="1" applyAlignment="1">
      <alignment horizontal="center"/>
    </xf>
    <xf numFmtId="3" fontId="0" fillId="1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9" fontId="0" fillId="10" borderId="1" xfId="2" applyFont="1" applyFill="1" applyBorder="1" applyAlignment="1">
      <alignment horizontal="center"/>
    </xf>
    <xf numFmtId="3" fontId="51" fillId="7" borderId="1" xfId="0" applyNumberFormat="1" applyFont="1" applyFill="1" applyBorder="1" applyAlignment="1">
      <alignment horizontal="center"/>
    </xf>
    <xf numFmtId="14" fontId="28" fillId="7" borderId="0" xfId="0" applyNumberFormat="1" applyFont="1" applyFill="1" applyAlignment="1">
      <alignment horizontal="left"/>
    </xf>
    <xf numFmtId="3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9" borderId="1" xfId="0" applyFont="1" applyFill="1" applyBorder="1" applyAlignment="1">
      <alignment horizontal="center"/>
    </xf>
    <xf numFmtId="3" fontId="0" fillId="0" borderId="1" xfId="0" applyNumberFormat="1" applyBorder="1" applyAlignment="1">
      <alignment horizontal="left"/>
    </xf>
    <xf numFmtId="9" fontId="0" fillId="0" borderId="1" xfId="2" applyFont="1" applyBorder="1" applyAlignment="1">
      <alignment horizontal="left"/>
    </xf>
    <xf numFmtId="3" fontId="8" fillId="4" borderId="1" xfId="0" applyNumberFormat="1" applyFont="1" applyFill="1" applyBorder="1" applyAlignment="1">
      <alignment horizontal="left"/>
    </xf>
    <xf numFmtId="9" fontId="8" fillId="4" borderId="1" xfId="2" applyFont="1" applyFill="1" applyBorder="1" applyAlignment="1">
      <alignment horizontal="left"/>
    </xf>
    <xf numFmtId="3" fontId="18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11" fillId="14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 wrapText="1"/>
    </xf>
    <xf numFmtId="0" fontId="30" fillId="20" borderId="5" xfId="0" applyFont="1" applyFill="1" applyBorder="1" applyAlignment="1">
      <alignment horizontal="center" vertical="top" wrapText="1"/>
    </xf>
    <xf numFmtId="3" fontId="30" fillId="8" borderId="13" xfId="0" applyNumberFormat="1" applyFont="1" applyFill="1" applyBorder="1" applyAlignment="1">
      <alignment horizontal="center" vertical="center"/>
    </xf>
    <xf numFmtId="3" fontId="52" fillId="7" borderId="1" xfId="0" applyNumberFormat="1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wrapText="1"/>
    </xf>
    <xf numFmtId="0" fontId="8" fillId="9" borderId="1" xfId="0" applyFont="1" applyFill="1" applyBorder="1" applyAlignment="1">
      <alignment horizontal="left" wrapText="1"/>
    </xf>
    <xf numFmtId="0" fontId="8" fillId="9" borderId="1" xfId="0" applyFont="1" applyFill="1" applyBorder="1" applyAlignment="1">
      <alignment horizontal="center" vertical="center" wrapText="1"/>
    </xf>
    <xf numFmtId="3" fontId="26" fillId="7" borderId="1" xfId="1" applyNumberFormat="1" applyFont="1" applyFill="1" applyBorder="1" applyAlignment="1">
      <alignment horizontal="center"/>
    </xf>
    <xf numFmtId="3" fontId="23" fillId="7" borderId="1" xfId="0" applyNumberFormat="1" applyFont="1" applyFill="1" applyBorder="1" applyAlignment="1">
      <alignment horizontal="center"/>
    </xf>
    <xf numFmtId="0" fontId="19" fillId="14" borderId="1" xfId="0" applyFont="1" applyFill="1" applyBorder="1" applyAlignment="1">
      <alignment horizontal="center" wrapText="1"/>
    </xf>
    <xf numFmtId="0" fontId="19" fillId="14" borderId="1" xfId="0" applyFont="1" applyFill="1" applyBorder="1" applyAlignment="1">
      <alignment horizontal="center"/>
    </xf>
    <xf numFmtId="0" fontId="5" fillId="9" borderId="1" xfId="3" applyFont="1" applyFill="1" applyBorder="1" applyAlignment="1" applyProtection="1">
      <alignment horizontal="center" wrapText="1"/>
    </xf>
    <xf numFmtId="0" fontId="5" fillId="9" borderId="1" xfId="0" applyFont="1" applyFill="1" applyBorder="1" applyAlignment="1">
      <alignment horizontal="center" wrapText="1"/>
    </xf>
    <xf numFmtId="0" fontId="25" fillId="5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1" fillId="6" borderId="1" xfId="0" applyFont="1" applyFill="1" applyBorder="1"/>
    <xf numFmtId="9" fontId="11" fillId="6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/>
    <xf numFmtId="9" fontId="11" fillId="4" borderId="1" xfId="0" applyNumberFormat="1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0" fillId="5" borderId="0" xfId="0" applyFill="1"/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1" fillId="0" borderId="0" xfId="7"/>
    <xf numFmtId="0" fontId="1" fillId="7" borderId="0" xfId="7" applyFill="1"/>
    <xf numFmtId="14" fontId="55" fillId="7" borderId="0" xfId="7" applyNumberFormat="1" applyFont="1" applyFill="1" applyAlignment="1">
      <alignment horizontal="left"/>
    </xf>
    <xf numFmtId="3" fontId="1" fillId="5" borderId="1" xfId="7" applyNumberFormat="1" applyFill="1" applyBorder="1" applyAlignment="1">
      <alignment horizontal="center"/>
    </xf>
    <xf numFmtId="0" fontId="8" fillId="9" borderId="1" xfId="7" applyFont="1" applyFill="1" applyBorder="1" applyAlignment="1">
      <alignment horizontal="center" wrapText="1"/>
    </xf>
    <xf numFmtId="0" fontId="8" fillId="5" borderId="1" xfId="7" applyFont="1" applyFill="1" applyBorder="1" applyAlignment="1">
      <alignment horizontal="left"/>
    </xf>
    <xf numFmtId="0" fontId="8" fillId="5" borderId="1" xfId="7" applyFont="1" applyFill="1" applyBorder="1" applyAlignment="1">
      <alignment horizontal="left" wrapText="1"/>
    </xf>
    <xf numFmtId="0" fontId="1" fillId="0" borderId="0" xfId="7" applyAlignment="1">
      <alignment horizontal="left"/>
    </xf>
    <xf numFmtId="0" fontId="8" fillId="5" borderId="0" xfId="7" applyFont="1" applyFill="1" applyAlignment="1">
      <alignment horizontal="left"/>
    </xf>
    <xf numFmtId="0" fontId="1" fillId="5" borderId="0" xfId="7" applyFill="1" applyAlignment="1">
      <alignment horizontal="left"/>
    </xf>
    <xf numFmtId="0" fontId="8" fillId="9" borderId="0" xfId="7" applyFont="1" applyFill="1" applyAlignment="1">
      <alignment horizontal="center" wrapText="1"/>
    </xf>
    <xf numFmtId="0" fontId="8" fillId="9" borderId="17" xfId="7" applyFont="1" applyFill="1" applyBorder="1" applyAlignment="1">
      <alignment horizontal="center" wrapText="1"/>
    </xf>
    <xf numFmtId="0" fontId="8" fillId="9" borderId="1" xfId="7" applyFont="1" applyFill="1" applyBorder="1" applyAlignment="1">
      <alignment horizontal="center"/>
    </xf>
    <xf numFmtId="0" fontId="0" fillId="0" borderId="1" xfId="0" applyBorder="1"/>
    <xf numFmtId="0" fontId="8" fillId="21" borderId="1" xfId="7" applyFont="1" applyFill="1" applyBorder="1" applyAlignment="1">
      <alignment horizontal="left"/>
    </xf>
    <xf numFmtId="0" fontId="1" fillId="5" borderId="1" xfId="7" applyFill="1" applyBorder="1" applyAlignment="1">
      <alignment horizontal="left"/>
    </xf>
    <xf numFmtId="0" fontId="8" fillId="9" borderId="20" xfId="7" applyFont="1" applyFill="1" applyBorder="1" applyAlignment="1">
      <alignment horizontal="center" wrapText="1"/>
    </xf>
    <xf numFmtId="0" fontId="1" fillId="18" borderId="0" xfId="7" applyFill="1"/>
    <xf numFmtId="0" fontId="8" fillId="22" borderId="1" xfId="7" applyFont="1" applyFill="1" applyBorder="1" applyAlignment="1">
      <alignment horizontal="center"/>
    </xf>
    <xf numFmtId="0" fontId="8" fillId="22" borderId="1" xfId="7" applyFont="1" applyFill="1" applyBorder="1" applyAlignment="1">
      <alignment horizontal="center" wrapText="1"/>
    </xf>
    <xf numFmtId="0" fontId="8" fillId="22" borderId="1" xfId="7" applyFont="1" applyFill="1" applyBorder="1"/>
    <xf numFmtId="0" fontId="8" fillId="22" borderId="1" xfId="7" applyFont="1" applyFill="1" applyBorder="1" applyAlignment="1">
      <alignment wrapText="1"/>
    </xf>
    <xf numFmtId="0" fontId="8" fillId="22" borderId="17" xfId="7" applyFont="1" applyFill="1" applyBorder="1" applyAlignment="1">
      <alignment horizontal="center" wrapText="1"/>
    </xf>
    <xf numFmtId="0" fontId="8" fillId="22" borderId="18" xfId="7" applyFont="1" applyFill="1" applyBorder="1" applyAlignment="1">
      <alignment horizontal="center" wrapText="1"/>
    </xf>
    <xf numFmtId="0" fontId="0" fillId="22" borderId="1" xfId="0" applyFill="1" applyBorder="1" applyAlignment="1">
      <alignment horizontal="left"/>
    </xf>
    <xf numFmtId="0" fontId="8" fillId="22" borderId="1" xfId="7" applyFont="1" applyFill="1" applyBorder="1" applyAlignment="1">
      <alignment horizontal="left" wrapText="1"/>
    </xf>
    <xf numFmtId="0" fontId="1" fillId="22" borderId="1" xfId="7" applyFill="1" applyBorder="1"/>
    <xf numFmtId="0" fontId="8" fillId="22" borderId="1" xfId="7" applyFont="1" applyFill="1" applyBorder="1" applyAlignment="1">
      <alignment horizontal="left"/>
    </xf>
    <xf numFmtId="0" fontId="8" fillId="22" borderId="17" xfId="7" applyFont="1" applyFill="1" applyBorder="1" applyAlignment="1">
      <alignment horizontal="left"/>
    </xf>
    <xf numFmtId="0" fontId="8" fillId="22" borderId="16" xfId="7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11" fillId="19" borderId="1" xfId="0" applyFont="1" applyFill="1" applyBorder="1" applyAlignment="1">
      <alignment horizontal="center"/>
    </xf>
    <xf numFmtId="3" fontId="10" fillId="19" borderId="1" xfId="0" applyNumberFormat="1" applyFont="1" applyFill="1" applyBorder="1" applyAlignment="1">
      <alignment horizontal="center" wrapText="1"/>
    </xf>
    <xf numFmtId="3" fontId="10" fillId="19" borderId="1" xfId="0" applyNumberFormat="1" applyFont="1" applyFill="1" applyBorder="1" applyAlignment="1">
      <alignment horizontal="center"/>
    </xf>
    <xf numFmtId="3" fontId="11" fillId="19" borderId="1" xfId="0" applyNumberFormat="1" applyFont="1" applyFill="1" applyBorder="1" applyAlignment="1">
      <alignment horizontal="center" wrapText="1"/>
    </xf>
    <xf numFmtId="0" fontId="10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3" fontId="10" fillId="19" borderId="1" xfId="8" applyNumberFormat="1" applyFont="1" applyFill="1" applyBorder="1" applyAlignment="1">
      <alignment horizontal="center"/>
    </xf>
    <xf numFmtId="3" fontId="11" fillId="19" borderId="1" xfId="0" applyNumberFormat="1" applyFont="1" applyFill="1" applyBorder="1" applyAlignment="1">
      <alignment horizontal="center"/>
    </xf>
    <xf numFmtId="164" fontId="10" fillId="19" borderId="1" xfId="6" applyNumberFormat="1" applyFont="1" applyFill="1" applyBorder="1" applyAlignment="1" applyProtection="1">
      <alignment horizontal="center"/>
    </xf>
    <xf numFmtId="0" fontId="53" fillId="7" borderId="0" xfId="0" applyFont="1" applyFill="1"/>
    <xf numFmtId="0" fontId="45" fillId="7" borderId="0" xfId="0" applyFont="1" applyFill="1"/>
    <xf numFmtId="0" fontId="11" fillId="19" borderId="1" xfId="0" applyFont="1" applyFill="1" applyBorder="1" applyAlignment="1">
      <alignment horizontal="left"/>
    </xf>
    <xf numFmtId="3" fontId="0" fillId="19" borderId="1" xfId="0" applyNumberFormat="1" applyFill="1" applyBorder="1" applyAlignment="1">
      <alignment horizontal="left"/>
    </xf>
    <xf numFmtId="9" fontId="0" fillId="19" borderId="1" xfId="2" applyFont="1" applyFill="1" applyBorder="1" applyAlignment="1">
      <alignment horizontal="left"/>
    </xf>
    <xf numFmtId="0" fontId="11" fillId="19" borderId="1" xfId="0" applyFont="1" applyFill="1" applyBorder="1" applyAlignment="1">
      <alignment horizontal="left" wrapText="1"/>
    </xf>
    <xf numFmtId="0" fontId="43" fillId="16" borderId="0" xfId="0" applyFont="1" applyFill="1" applyAlignment="1">
      <alignment horizontal="center" vertical="center"/>
    </xf>
    <xf numFmtId="0" fontId="44" fillId="16" borderId="0" xfId="0" applyFont="1" applyFill="1" applyAlignment="1">
      <alignment horizontal="center" vertical="center"/>
    </xf>
    <xf numFmtId="0" fontId="41" fillId="16" borderId="0" xfId="0" applyFont="1" applyFill="1" applyAlignment="1">
      <alignment horizontal="center" vertical="center"/>
    </xf>
    <xf numFmtId="0" fontId="42" fillId="16" borderId="0" xfId="0" applyFont="1" applyFill="1" applyAlignment="1">
      <alignment horizontal="center" wrapText="1"/>
    </xf>
    <xf numFmtId="0" fontId="6" fillId="7" borderId="0" xfId="0" applyFont="1" applyFill="1" applyAlignment="1">
      <alignment horizontal="center"/>
    </xf>
    <xf numFmtId="0" fontId="19" fillId="7" borderId="0" xfId="0" applyFont="1" applyFill="1" applyAlignment="1">
      <alignment horizontal="center"/>
    </xf>
    <xf numFmtId="0" fontId="45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15" fillId="7" borderId="0" xfId="0" applyFont="1" applyFill="1"/>
    <xf numFmtId="0" fontId="16" fillId="7" borderId="0" xfId="0" applyFont="1" applyFill="1" applyAlignment="1">
      <alignment horizontal="center"/>
    </xf>
    <xf numFmtId="0" fontId="29" fillId="17" borderId="3" xfId="0" applyFont="1" applyFill="1" applyBorder="1" applyAlignment="1">
      <alignment horizontal="center" vertical="top" wrapText="1"/>
    </xf>
    <xf numFmtId="0" fontId="30" fillId="17" borderId="3" xfId="0" applyFont="1" applyFill="1" applyBorder="1" applyAlignment="1">
      <alignment horizontal="center" vertical="top" wrapText="1"/>
    </xf>
    <xf numFmtId="0" fontId="30" fillId="11" borderId="10" xfId="0" applyFont="1" applyFill="1" applyBorder="1" applyAlignment="1">
      <alignment horizontal="center" vertical="center" wrapText="1"/>
    </xf>
    <xf numFmtId="0" fontId="30" fillId="11" borderId="11" xfId="0" applyFont="1" applyFill="1" applyBorder="1" applyAlignment="1">
      <alignment horizontal="center" vertical="center" wrapText="1"/>
    </xf>
    <xf numFmtId="0" fontId="30" fillId="11" borderId="14" xfId="0" applyFont="1" applyFill="1" applyBorder="1" applyAlignment="1">
      <alignment horizontal="center" vertical="center" wrapText="1"/>
    </xf>
    <xf numFmtId="0" fontId="30" fillId="11" borderId="9" xfId="0" applyFont="1" applyFill="1" applyBorder="1" applyAlignment="1">
      <alignment horizontal="center" vertical="center" wrapText="1"/>
    </xf>
    <xf numFmtId="0" fontId="30" fillId="11" borderId="12" xfId="0" applyFont="1" applyFill="1" applyBorder="1" applyAlignment="1">
      <alignment horizontal="center" vertical="center" wrapText="1"/>
    </xf>
    <xf numFmtId="0" fontId="30" fillId="11" borderId="8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7" fillId="7" borderId="4" xfId="0" applyFont="1" applyFill="1" applyBorder="1" applyAlignment="1">
      <alignment horizontal="center"/>
    </xf>
    <xf numFmtId="14" fontId="17" fillId="9" borderId="1" xfId="0" applyNumberFormat="1" applyFont="1" applyFill="1" applyBorder="1" applyAlignment="1">
      <alignment horizontal="center"/>
    </xf>
    <xf numFmtId="0" fontId="8" fillId="19" borderId="0" xfId="0" applyFont="1" applyFill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/>
    </xf>
    <xf numFmtId="0" fontId="54" fillId="7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7" borderId="4" xfId="0" applyFont="1" applyFill="1" applyBorder="1" applyAlignment="1">
      <alignment horizontal="center"/>
    </xf>
    <xf numFmtId="0" fontId="50" fillId="7" borderId="0" xfId="0" applyFont="1" applyFill="1" applyAlignment="1">
      <alignment horizontal="center" wrapText="1"/>
    </xf>
    <xf numFmtId="14" fontId="20" fillId="21" borderId="0" xfId="7" applyNumberFormat="1" applyFont="1" applyFill="1" applyAlignment="1">
      <alignment horizontal="center"/>
    </xf>
    <xf numFmtId="0" fontId="8" fillId="7" borderId="0" xfId="7" applyFont="1" applyFill="1" applyAlignment="1">
      <alignment horizontal="center"/>
    </xf>
    <xf numFmtId="0" fontId="8" fillId="7" borderId="4" xfId="7" applyFont="1" applyFill="1" applyBorder="1" applyAlignment="1">
      <alignment horizontal="center"/>
    </xf>
    <xf numFmtId="14" fontId="20" fillId="21" borderId="19" xfId="7" applyNumberFormat="1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3" fontId="11" fillId="4" borderId="0" xfId="0" applyNumberFormat="1" applyFont="1" applyFill="1" applyBorder="1" applyAlignment="1">
      <alignment horizontal="center"/>
    </xf>
  </cellXfs>
  <cellStyles count="9">
    <cellStyle name="Comma 2" xfId="6" xr:uid="{00000000-0005-0000-0000-000000000000}"/>
    <cellStyle name="Millares" xfId="1" builtinId="3"/>
    <cellStyle name="Millares 10" xfId="5" xr:uid="{00000000-0005-0000-0000-000002000000}"/>
    <cellStyle name="Millares 2" xfId="8" xr:uid="{00000000-0005-0000-0000-000003000000}"/>
    <cellStyle name="Neutral" xfId="3" builtinId="28"/>
    <cellStyle name="Normal" xfId="0" builtinId="0"/>
    <cellStyle name="Normal 2" xfId="7" xr:uid="{00000000-0005-0000-0000-000006000000}"/>
    <cellStyle name="Normal_PASJERO" xfId="4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200" b="1">
                <a:latin typeface="+mn-lt"/>
              </a:rPr>
              <a:t>CANTIDAD</a:t>
            </a:r>
            <a:r>
              <a:rPr lang="es-DO" sz="1200" b="1" baseline="0">
                <a:latin typeface="+mn-lt"/>
              </a:rPr>
              <a:t> DE EMBARCACIONES ARRIBADAS POR PUERTOS  </a:t>
            </a:r>
          </a:p>
          <a:p>
            <a:pPr>
              <a:defRPr sz="1200" b="1"/>
            </a:pPr>
            <a:r>
              <a:rPr lang="es-DO" sz="1200" b="1" baseline="0">
                <a:latin typeface="+mn-lt"/>
              </a:rPr>
              <a:t>	ABRIL- JUNIO 2026</a:t>
            </a:r>
            <a:endParaRPr lang="es-DO" sz="12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057024489221084E-2"/>
          <c:y val="0.11765842403346764"/>
          <c:w val="0.87006856081977424"/>
          <c:h val="0.60384910630547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'EMBARCACIONES '!$B$44:$B$66</c:f>
              <c:strCache>
                <c:ptCount val="23"/>
                <c:pt idx="0">
                  <c:v>AMBER  COVE</c:v>
                </c:pt>
                <c:pt idx="1">
                  <c:v>ARROYO BARRIL</c:v>
                </c:pt>
                <c:pt idx="2">
                  <c:v>AZUA</c:v>
                </c:pt>
                <c:pt idx="3">
                  <c:v>BARAHONA</c:v>
                </c:pt>
                <c:pt idx="4">
                  <c:v>BOCA CHICA</c:v>
                </c:pt>
                <c:pt idx="5">
                  <c:v>BAHÍA DE LAS CALDERAS </c:v>
                </c:pt>
                <c:pt idx="6">
                  <c:v>CAP CANA</c:v>
                </c:pt>
                <c:pt idx="7">
                  <c:v>TAÍNO BAY</c:v>
                </c:pt>
                <c:pt idx="8">
                  <c:v>CAUCEDO</c:v>
                </c:pt>
                <c:pt idx="9">
                  <c:v>HAINA OCCIDENTAL</c:v>
                </c:pt>
                <c:pt idx="10">
                  <c:v>HAINA ORIENTAL</c:v>
                </c:pt>
                <c:pt idx="11">
                  <c:v>LA CANA</c:v>
                </c:pt>
                <c:pt idx="12">
                  <c:v>LA ROMANA</c:v>
                </c:pt>
                <c:pt idx="13">
                  <c:v>LUPERÓN</c:v>
                </c:pt>
                <c:pt idx="14">
                  <c:v>MANZANILLO</c:v>
                </c:pt>
                <c:pt idx="15">
                  <c:v>PEDERNALES</c:v>
                </c:pt>
                <c:pt idx="16">
                  <c:v>ISLAS CATALINA</c:v>
                </c:pt>
                <c:pt idx="17">
                  <c:v>PLAZA MARINA</c:v>
                </c:pt>
                <c:pt idx="18">
                  <c:v>PUERTO PLATA</c:v>
                </c:pt>
                <c:pt idx="19">
                  <c:v>PUNTA CATALINA</c:v>
                </c:pt>
                <c:pt idx="20">
                  <c:v>SAN PEDRO DE MACORIS</c:v>
                </c:pt>
                <c:pt idx="21">
                  <c:v>SANTA BÁRBARA</c:v>
                </c:pt>
                <c:pt idx="22">
                  <c:v>SANTO DOMINGO</c:v>
                </c:pt>
              </c:strCache>
            </c:strRef>
          </c:cat>
          <c:val>
            <c:numRef>
              <c:f>'EMBARCACIONES '!$C$44:$C$66</c:f>
              <c:numCache>
                <c:formatCode>#,##0</c:formatCode>
                <c:ptCount val="23"/>
                <c:pt idx="0">
                  <c:v>53</c:v>
                </c:pt>
                <c:pt idx="1">
                  <c:v>0</c:v>
                </c:pt>
                <c:pt idx="2">
                  <c:v>12</c:v>
                </c:pt>
                <c:pt idx="3">
                  <c:v>19</c:v>
                </c:pt>
                <c:pt idx="4">
                  <c:v>31</c:v>
                </c:pt>
                <c:pt idx="5">
                  <c:v>5</c:v>
                </c:pt>
                <c:pt idx="6">
                  <c:v>0</c:v>
                </c:pt>
                <c:pt idx="7">
                  <c:v>60</c:v>
                </c:pt>
                <c:pt idx="8">
                  <c:v>293</c:v>
                </c:pt>
                <c:pt idx="9">
                  <c:v>127</c:v>
                </c:pt>
                <c:pt idx="10">
                  <c:v>332</c:v>
                </c:pt>
                <c:pt idx="11">
                  <c:v>74</c:v>
                </c:pt>
                <c:pt idx="12">
                  <c:v>30</c:v>
                </c:pt>
                <c:pt idx="13">
                  <c:v>124</c:v>
                </c:pt>
                <c:pt idx="14">
                  <c:v>31</c:v>
                </c:pt>
                <c:pt idx="15">
                  <c:v>7</c:v>
                </c:pt>
                <c:pt idx="16">
                  <c:v>1</c:v>
                </c:pt>
                <c:pt idx="17">
                  <c:v>15</c:v>
                </c:pt>
                <c:pt idx="18">
                  <c:v>184</c:v>
                </c:pt>
                <c:pt idx="19">
                  <c:v>5</c:v>
                </c:pt>
                <c:pt idx="20">
                  <c:v>39</c:v>
                </c:pt>
                <c:pt idx="21">
                  <c:v>29</c:v>
                </c:pt>
                <c:pt idx="2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5-48FE-BFE6-8000F5DDE0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89741375"/>
        <c:axId val="589749535"/>
        <c:axId val="0"/>
      </c:bar3DChart>
      <c:catAx>
        <c:axId val="58974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89749535"/>
        <c:crosses val="autoZero"/>
        <c:auto val="1"/>
        <c:lblAlgn val="ctr"/>
        <c:lblOffset val="100"/>
        <c:noMultiLvlLbl val="0"/>
      </c:catAx>
      <c:valAx>
        <c:axId val="58974953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8974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Total  del movimiento</a:t>
            </a:r>
            <a:r>
              <a:rPr lang="es-DO" baseline="0"/>
              <a:t> de Contenedores  Importación, Exportación y Tránsito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CONTENEDORES!#REF!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8E2-4F7A-B289-A5A302B75C0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CONTENEDORES!#REF!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8E2-4F7A-B289-A5A302B75C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8513264"/>
        <c:axId val="258514048"/>
        <c:axId val="0"/>
      </c:bar3DChart>
      <c:catAx>
        <c:axId val="25851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8514048"/>
        <c:crosses val="autoZero"/>
        <c:auto val="1"/>
        <c:lblAlgn val="ctr"/>
        <c:lblOffset val="100"/>
        <c:noMultiLvlLbl val="0"/>
      </c:catAx>
      <c:valAx>
        <c:axId val="258514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5851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COMPARATIVO  DE CONTENEDORES EN IMPORTACIÓN, EXPORTACIÓN Y TRÁNSITO</a:t>
            </a:r>
          </a:p>
          <a:p>
            <a:pPr>
              <a:defRPr/>
            </a:pPr>
            <a:r>
              <a:rPr lang="es-DO" sz="1100" b="1">
                <a:latin typeface="+mn-lt"/>
              </a:rPr>
              <a:t>ABRIL-JUNIO 2026 Vs 2025 (DATOS EXPRESADOS EN TEUS)</a:t>
            </a:r>
          </a:p>
        </c:rich>
      </c:tx>
      <c:layout>
        <c:manualLayout>
          <c:xMode val="edge"/>
          <c:yMode val="edge"/>
          <c:x val="9.8208807521029173E-2"/>
          <c:y val="1.6528925619834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373347567081082E-2"/>
          <c:y val="0.19633608815426998"/>
          <c:w val="0.93981368855365122"/>
          <c:h val="0.676739983948287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'CONTENEDORES TEUS'!$C$165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90688568606297E-3"/>
                  <c:y val="-2.6368356311427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6-49FD-BA74-12CA942F7FB0}"/>
                </c:ext>
              </c:extLst>
            </c:dLbl>
            <c:dLbl>
              <c:idx val="1"/>
              <c:layout>
                <c:manualLayout>
                  <c:x val="7.81377137212594E-3"/>
                  <c:y val="-1.438273980623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6-49FD-BA74-12CA942F7FB0}"/>
                </c:ext>
              </c:extLst>
            </c:dLbl>
            <c:dLbl>
              <c:idx val="2"/>
              <c:layout>
                <c:manualLayout>
                  <c:x val="7.81377137212594E-3"/>
                  <c:y val="-1.6779863107272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6-49FD-BA74-12CA942F7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TEUS'!$B$166:$B$168</c:f>
              <c:strCache>
                <c:ptCount val="3"/>
                <c:pt idx="0">
                  <c:v>TEUS DE IMPORTACIÓN</c:v>
                </c:pt>
                <c:pt idx="1">
                  <c:v>TEUS DE EXPORTACIÓN</c:v>
                </c:pt>
                <c:pt idx="2">
                  <c:v>TEUS EN TRÁNSITO</c:v>
                </c:pt>
              </c:strCache>
            </c:strRef>
          </c:cat>
          <c:val>
            <c:numRef>
              <c:f>'CONTENEDORES TEUS'!$C$166:$C$168</c:f>
              <c:numCache>
                <c:formatCode>#,##0</c:formatCode>
                <c:ptCount val="3"/>
                <c:pt idx="0">
                  <c:v>209407</c:v>
                </c:pt>
                <c:pt idx="1">
                  <c:v>192791.75</c:v>
                </c:pt>
                <c:pt idx="2">
                  <c:v>201704.25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D6-49FD-BA74-12CA942F7FB0}"/>
            </c:ext>
          </c:extLst>
        </c:ser>
        <c:ser>
          <c:idx val="1"/>
          <c:order val="1"/>
          <c:tx>
            <c:strRef>
              <c:f>'CONTENEDORES TEUS'!$D$165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1487871273346334E-2"/>
                  <c:y val="-3.3559726214544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6-49FD-BA74-12CA942F7FB0}"/>
                </c:ext>
              </c:extLst>
            </c:dLbl>
            <c:dLbl>
              <c:idx val="1"/>
              <c:layout>
                <c:manualLayout>
                  <c:x val="1.1720657058188909E-2"/>
                  <c:y val="-9.5884932041554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6-49FD-BA74-12CA942F7FB0}"/>
                </c:ext>
              </c:extLst>
            </c:dLbl>
            <c:dLbl>
              <c:idx val="2"/>
              <c:layout>
                <c:manualLayout>
                  <c:x val="1.7580985587283365E-2"/>
                  <c:y val="-2.1574109709349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6-49FD-BA74-12CA942F7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TEUS'!$B$166:$B$168</c:f>
              <c:strCache>
                <c:ptCount val="3"/>
                <c:pt idx="0">
                  <c:v>TEUS DE IMPORTACIÓN</c:v>
                </c:pt>
                <c:pt idx="1">
                  <c:v>TEUS DE EXPORTACIÓN</c:v>
                </c:pt>
                <c:pt idx="2">
                  <c:v>TEUS EN TRÁNSITO</c:v>
                </c:pt>
              </c:strCache>
            </c:strRef>
          </c:cat>
          <c:val>
            <c:numRef>
              <c:f>'CONTENEDORES TEUS'!$D$166:$D$168</c:f>
              <c:numCache>
                <c:formatCode>#,##0</c:formatCode>
                <c:ptCount val="3"/>
                <c:pt idx="0">
                  <c:v>209795.5</c:v>
                </c:pt>
                <c:pt idx="1">
                  <c:v>202483.25</c:v>
                </c:pt>
                <c:pt idx="2">
                  <c:v>211376.75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D6-49FD-BA74-12CA942F7F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13965327"/>
        <c:axId val="883095055"/>
        <c:axId val="0"/>
      </c:bar3DChart>
      <c:catAx>
        <c:axId val="71396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83095055"/>
        <c:crosses val="autoZero"/>
        <c:auto val="1"/>
        <c:lblAlgn val="ctr"/>
        <c:lblOffset val="100"/>
        <c:noMultiLvlLbl val="0"/>
      </c:catAx>
      <c:valAx>
        <c:axId val="8830950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71396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00" b="1">
                <a:latin typeface="+mn-lt"/>
              </a:rPr>
              <a:t>CONTENEDORES</a:t>
            </a:r>
            <a:r>
              <a:rPr lang="es-DO" sz="1000" b="1" baseline="0">
                <a:latin typeface="+mn-lt"/>
              </a:rPr>
              <a:t>  EN IMPORTACIÓN, EXPORTACIÓN  Y TRÁNSITO</a:t>
            </a:r>
          </a:p>
          <a:p>
            <a:pPr>
              <a:defRPr sz="1000" b="1"/>
            </a:pPr>
            <a:r>
              <a:rPr lang="es-DO" sz="1000" b="1" baseline="0">
                <a:latin typeface="+mn-lt"/>
              </a:rPr>
              <a:t>ABRIL-JUNIO 2026</a:t>
            </a:r>
          </a:p>
          <a:p>
            <a:pPr>
              <a:defRPr sz="1000" b="1"/>
            </a:pPr>
            <a:r>
              <a:rPr lang="es-DO" sz="1000" b="1" baseline="0">
                <a:latin typeface="+mn-lt"/>
              </a:rPr>
              <a:t>(DATOS EXPRESADOS EN TEUS)</a:t>
            </a:r>
            <a:endParaRPr lang="es-DO" sz="1000" b="1">
              <a:latin typeface="+mn-lt"/>
            </a:endParaRPr>
          </a:p>
        </c:rich>
      </c:tx>
      <c:layout>
        <c:manualLayout>
          <c:xMode val="edge"/>
          <c:yMode val="edge"/>
          <c:x val="0.30335667353648588"/>
          <c:y val="1.8970825260774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'CONTENEDORES TEUS'!$B$35</c:f>
              <c:strCache>
                <c:ptCount val="1"/>
                <c:pt idx="0">
                  <c:v>IMPORTACIÓN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TEUS'!$C$34:$G$34</c:f>
              <c:strCache>
                <c:ptCount val="5"/>
                <c:pt idx="0">
                  <c:v>CAUCEDO</c:v>
                </c:pt>
                <c:pt idx="1">
                  <c:v>MANZANILLO</c:v>
                </c:pt>
                <c:pt idx="2">
                  <c:v>PUERTO PLATA</c:v>
                </c:pt>
                <c:pt idx="3">
                  <c:v>RÍO HAINA</c:v>
                </c:pt>
                <c:pt idx="4">
                  <c:v>SANTO DOMINGO</c:v>
                </c:pt>
              </c:strCache>
            </c:strRef>
          </c:cat>
          <c:val>
            <c:numRef>
              <c:f>'CONTENEDORES TEUS'!$C$35:$G$35</c:f>
              <c:numCache>
                <c:formatCode>#,##0</c:formatCode>
                <c:ptCount val="5"/>
                <c:pt idx="0">
                  <c:v>130855.75</c:v>
                </c:pt>
                <c:pt idx="1">
                  <c:v>2099</c:v>
                </c:pt>
                <c:pt idx="2">
                  <c:v>4243</c:v>
                </c:pt>
                <c:pt idx="3">
                  <c:v>61259</c:v>
                </c:pt>
                <c:pt idx="4">
                  <c:v>11338.75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1-42C6-B165-94BAB27DE435}"/>
            </c:ext>
          </c:extLst>
        </c:ser>
        <c:ser>
          <c:idx val="1"/>
          <c:order val="1"/>
          <c:tx>
            <c:strRef>
              <c:f>'CONTENEDORES TEUS'!$B$36</c:f>
              <c:strCache>
                <c:ptCount val="1"/>
                <c:pt idx="0">
                  <c:v>EXPORTACIÓN 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TEUS'!$C$34:$G$34</c:f>
              <c:strCache>
                <c:ptCount val="5"/>
                <c:pt idx="0">
                  <c:v>CAUCEDO</c:v>
                </c:pt>
                <c:pt idx="1">
                  <c:v>MANZANILLO</c:v>
                </c:pt>
                <c:pt idx="2">
                  <c:v>PUERTO PLATA</c:v>
                </c:pt>
                <c:pt idx="3">
                  <c:v>RÍO HAINA</c:v>
                </c:pt>
                <c:pt idx="4">
                  <c:v>SANTO DOMINGO</c:v>
                </c:pt>
              </c:strCache>
            </c:strRef>
          </c:cat>
          <c:val>
            <c:numRef>
              <c:f>'CONTENEDORES TEUS'!$C$36:$G$36</c:f>
              <c:numCache>
                <c:formatCode>#,##0</c:formatCode>
                <c:ptCount val="5"/>
                <c:pt idx="0">
                  <c:v>131342.75</c:v>
                </c:pt>
                <c:pt idx="1">
                  <c:v>2006</c:v>
                </c:pt>
                <c:pt idx="2">
                  <c:v>4793.5</c:v>
                </c:pt>
                <c:pt idx="3">
                  <c:v>54545</c:v>
                </c:pt>
                <c:pt idx="4">
                  <c:v>9796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C1-42C6-B165-94BAB27DE435}"/>
            </c:ext>
          </c:extLst>
        </c:ser>
        <c:ser>
          <c:idx val="2"/>
          <c:order val="2"/>
          <c:tx>
            <c:strRef>
              <c:f>'CONTENEDORES TEUS'!$B$37</c:f>
              <c:strCache>
                <c:ptCount val="1"/>
                <c:pt idx="0">
                  <c:v>TRÁNSITO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TEUS'!$C$34:$G$34</c:f>
              <c:strCache>
                <c:ptCount val="5"/>
                <c:pt idx="0">
                  <c:v>CAUCEDO</c:v>
                </c:pt>
                <c:pt idx="1">
                  <c:v>MANZANILLO</c:v>
                </c:pt>
                <c:pt idx="2">
                  <c:v>PUERTO PLATA</c:v>
                </c:pt>
                <c:pt idx="3">
                  <c:v>RÍO HAINA</c:v>
                </c:pt>
                <c:pt idx="4">
                  <c:v>SANTO DOMINGO</c:v>
                </c:pt>
              </c:strCache>
            </c:strRef>
          </c:cat>
          <c:val>
            <c:numRef>
              <c:f>'CONTENEDORES TEUS'!$C$37:$G$37</c:f>
              <c:numCache>
                <c:formatCode>#,##0</c:formatCode>
                <c:ptCount val="5"/>
                <c:pt idx="0">
                  <c:v>202289.5</c:v>
                </c:pt>
                <c:pt idx="1">
                  <c:v>0</c:v>
                </c:pt>
                <c:pt idx="2">
                  <c:v>0</c:v>
                </c:pt>
                <c:pt idx="3">
                  <c:v>9087.25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C1-42C6-B165-94BAB27DE4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34171391"/>
        <c:axId val="734172831"/>
      </c:barChart>
      <c:catAx>
        <c:axId val="73417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34172831"/>
        <c:crosses val="autoZero"/>
        <c:auto val="1"/>
        <c:lblAlgn val="ctr"/>
        <c:lblOffset val="100"/>
        <c:noMultiLvlLbl val="0"/>
      </c:catAx>
      <c:valAx>
        <c:axId val="734172831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3417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275804937570873"/>
          <c:y val="0.39615172618587563"/>
          <c:w val="0.13215906988821699"/>
          <c:h val="0.295843994451472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00" b="1">
                <a:latin typeface="+mn-lt"/>
              </a:rPr>
              <a:t>COMPARATIVO</a:t>
            </a:r>
            <a:r>
              <a:rPr lang="es-DO" sz="1000" b="1" baseline="0">
                <a:latin typeface="+mn-lt"/>
              </a:rPr>
              <a:t> DEL MOVIMIENTO DE CONTENEDORES EN EXPORTACIÓN</a:t>
            </a:r>
          </a:p>
          <a:p>
            <a:pPr>
              <a:defRPr sz="1000" b="1"/>
            </a:pPr>
            <a:r>
              <a:rPr lang="es-DO" sz="1000" b="1" baseline="0">
                <a:latin typeface="+mn-lt"/>
              </a:rPr>
              <a:t> </a:t>
            </a:r>
            <a:r>
              <a:rPr lang="es-DO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(ABRIL -JUNIO 2026)</a:t>
            </a:r>
            <a:endParaRPr lang="es-DO" sz="1000" b="1" baseline="0">
              <a:latin typeface="+mn-lt"/>
            </a:endParaRPr>
          </a:p>
          <a:p>
            <a:pPr>
              <a:defRPr sz="1000" b="1"/>
            </a:pPr>
            <a:r>
              <a:rPr lang="es-DO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(DATOS EXPRESADOS EN TEUS)</a:t>
            </a:r>
            <a:endParaRPr lang="es-DO" sz="10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5.3422562543439786E-2"/>
          <c:y val="0.17323790273759174"/>
          <c:w val="0.78507681136399732"/>
          <c:h val="0.603012525184409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'CONTENEDORES TEUS'!$B$64</c:f>
              <c:strCache>
                <c:ptCount val="1"/>
                <c:pt idx="0">
                  <c:v>CARGADOS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1.701222468996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2-4621-B50A-BCB2224B3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'CONTENEDORES TEUS'!$C$63:$D$63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'CONTENEDORES TEUS'!$C$64:$D$64</c:f>
              <c:numCache>
                <c:formatCode>#,##0</c:formatCode>
                <c:ptCount val="2"/>
                <c:pt idx="0">
                  <c:v>64718.75</c:v>
                </c:pt>
                <c:pt idx="1">
                  <c:v>73441.75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2-4621-B50A-BCB2224B321D}"/>
            </c:ext>
          </c:extLst>
        </c:ser>
        <c:ser>
          <c:idx val="1"/>
          <c:order val="1"/>
          <c:tx>
            <c:strRef>
              <c:f>'CONTENEDORES TEUS'!$B$65</c:f>
              <c:strCache>
                <c:ptCount val="1"/>
                <c:pt idx="0">
                  <c:v>VACIOS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'CONTENEDORES TEUS'!$C$63:$D$63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'CONTENEDORES TEUS'!$C$65:$D$65</c:f>
              <c:numCache>
                <c:formatCode>#,##0</c:formatCode>
                <c:ptCount val="2"/>
                <c:pt idx="0">
                  <c:v>128073</c:v>
                </c:pt>
                <c:pt idx="1">
                  <c:v>129041.5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B2-4621-B50A-BCB2224B32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115180464"/>
        <c:axId val="1274451952"/>
      </c:barChart>
      <c:catAx>
        <c:axId val="111518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274451952"/>
        <c:crosses val="autoZero"/>
        <c:auto val="1"/>
        <c:lblAlgn val="ctr"/>
        <c:lblOffset val="100"/>
        <c:noMultiLvlLbl val="0"/>
      </c:catAx>
      <c:valAx>
        <c:axId val="127445195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11518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00" b="1">
                <a:latin typeface="+mn-lt"/>
              </a:rPr>
              <a:t>COMPARATIVO</a:t>
            </a:r>
            <a:r>
              <a:rPr lang="es-DO" sz="1000" b="1" baseline="0">
                <a:latin typeface="+mn-lt"/>
              </a:rPr>
              <a:t> DEL MOVIMIENTO DE CONTENEDORES DE IMPORTACIÓN EN TRÁNSITO CARGADOS Y VACÍOS </a:t>
            </a:r>
          </a:p>
          <a:p>
            <a:pPr algn="ctr">
              <a:defRPr/>
            </a:pPr>
            <a:r>
              <a:rPr lang="es-DO" sz="1000" b="1" baseline="0">
                <a:latin typeface="+mn-lt"/>
              </a:rPr>
              <a:t>(ABRIL- MAYO -2026. </a:t>
            </a:r>
            <a:r>
              <a:rPr lang="es-DO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DATOS EXPRESADOS EN TEUS)</a:t>
            </a:r>
            <a:endParaRPr lang="es-DO" sz="1000" b="1">
              <a:latin typeface="+mn-lt"/>
            </a:endParaRPr>
          </a:p>
        </c:rich>
      </c:tx>
      <c:layout>
        <c:manualLayout>
          <c:xMode val="edge"/>
          <c:yMode val="edge"/>
          <c:x val="0.19775583930937621"/>
          <c:y val="1.6143676175652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'CONTENEDORES TEUS'!$B$108</c:f>
              <c:strCache>
                <c:ptCount val="1"/>
                <c:pt idx="0">
                  <c:v>CARGADOS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3448946074501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6-4B55-8305-F2B67CC97E43}"/>
                </c:ext>
              </c:extLst>
            </c:dLbl>
            <c:dLbl>
              <c:idx val="1"/>
              <c:layout>
                <c:manualLayout>
                  <c:x val="-8.0057299334274187E-17"/>
                  <c:y val="-2.3448946074501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6-4B55-8305-F2B67CC97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TEUS'!$C$107:$D$107</c:f>
              <c:strCache>
                <c:ptCount val="2"/>
                <c:pt idx="0">
                  <c:v>Abril -Junio 2025</c:v>
                </c:pt>
                <c:pt idx="1">
                  <c:v>Abril-Junio2026</c:v>
                </c:pt>
              </c:strCache>
            </c:strRef>
          </c:cat>
          <c:val>
            <c:numRef>
              <c:f>'CONTENEDORES TEUS'!$C$108:$D$108</c:f>
              <c:numCache>
                <c:formatCode>#,##0</c:formatCode>
                <c:ptCount val="2"/>
                <c:pt idx="0">
                  <c:v>76769.5</c:v>
                </c:pt>
                <c:pt idx="1">
                  <c:v>73039.75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46-4B55-8305-F2B67CC97E43}"/>
            </c:ext>
          </c:extLst>
        </c:ser>
        <c:ser>
          <c:idx val="1"/>
          <c:order val="1"/>
          <c:tx>
            <c:strRef>
              <c:f>'CONTENEDORES TEUS'!$B$109</c:f>
              <c:strCache>
                <c:ptCount val="1"/>
                <c:pt idx="0">
                  <c:v>VACIOS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6.1585835257890681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6-4B55-8305-F2B67CC97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TEUS'!$C$107:$D$107</c:f>
              <c:strCache>
                <c:ptCount val="2"/>
                <c:pt idx="0">
                  <c:v>Abril -Junio 2025</c:v>
                </c:pt>
                <c:pt idx="1">
                  <c:v>Abril-Junio2026</c:v>
                </c:pt>
              </c:strCache>
            </c:strRef>
          </c:cat>
          <c:val>
            <c:numRef>
              <c:f>'CONTENEDORES TEUS'!$C$109:$D$109</c:f>
              <c:numCache>
                <c:formatCode>#,##0</c:formatCode>
                <c:ptCount val="2"/>
                <c:pt idx="0">
                  <c:v>25291</c:v>
                </c:pt>
                <c:pt idx="1">
                  <c:v>33904.25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46-4B55-8305-F2B67CC97E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04167728"/>
        <c:axId val="1113745552"/>
      </c:barChart>
      <c:catAx>
        <c:axId val="1304167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113745552"/>
        <c:crosses val="autoZero"/>
        <c:auto val="1"/>
        <c:lblAlgn val="ctr"/>
        <c:lblOffset val="100"/>
        <c:noMultiLvlLbl val="0"/>
      </c:catAx>
      <c:valAx>
        <c:axId val="111374555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30416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00" b="1">
                <a:latin typeface="+mn-lt"/>
              </a:rPr>
              <a:t>COMPARATIVO</a:t>
            </a:r>
            <a:r>
              <a:rPr lang="es-DO" sz="1000" b="1" baseline="0">
                <a:latin typeface="+mn-lt"/>
              </a:rPr>
              <a:t> DEL MOVIMIENTO DE CONTENEDORES DE EXPORTACIÓN EN TRÁNSITO, CARGADOS Y VACÍOS ABRIL-MAYO 2026 Vs 2025</a:t>
            </a:r>
          </a:p>
          <a:p>
            <a:pPr>
              <a:defRPr/>
            </a:pPr>
            <a:r>
              <a:rPr lang="es-DO" sz="1000" b="1" baseline="0">
                <a:latin typeface="+mn-lt"/>
              </a:rPr>
              <a:t> (DATOS EXPRESADOS EN TEUS)</a:t>
            </a:r>
            <a:endParaRPr lang="es-DO" sz="1000" b="1">
              <a:latin typeface="+mn-lt"/>
            </a:endParaRPr>
          </a:p>
        </c:rich>
      </c:tx>
      <c:layout>
        <c:manualLayout>
          <c:xMode val="edge"/>
          <c:yMode val="edge"/>
          <c:x val="0.10406435940784814"/>
          <c:y val="1.8530526342821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'CONTENEDORES TEUS'!$C$132</c:f>
              <c:strCache>
                <c:ptCount val="1"/>
                <c:pt idx="0">
                  <c:v>Abril - junio  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TEUS'!$B$133:$B$134</c:f>
              <c:strCache>
                <c:ptCount val="2"/>
                <c:pt idx="0">
                  <c:v>CARGADOS</c:v>
                </c:pt>
                <c:pt idx="1">
                  <c:v>VACÍOS</c:v>
                </c:pt>
              </c:strCache>
            </c:strRef>
          </c:cat>
          <c:val>
            <c:numRef>
              <c:f>'CONTENEDORES TEUS'!$C$133:$C$134</c:f>
              <c:numCache>
                <c:formatCode>#,##0</c:formatCode>
                <c:ptCount val="2"/>
                <c:pt idx="0">
                  <c:v>74923</c:v>
                </c:pt>
                <c:pt idx="1">
                  <c:v>24720.75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1-4A62-93EA-9D13F3730028}"/>
            </c:ext>
          </c:extLst>
        </c:ser>
        <c:ser>
          <c:idx val="1"/>
          <c:order val="1"/>
          <c:tx>
            <c:strRef>
              <c:f>'CONTENEDORES TEUS'!$D$132</c:f>
              <c:strCache>
                <c:ptCount val="1"/>
                <c:pt idx="0">
                  <c:v>Abril-Junio2026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 TEUS'!$B$133:$B$134</c:f>
              <c:strCache>
                <c:ptCount val="2"/>
                <c:pt idx="0">
                  <c:v>CARGADOS</c:v>
                </c:pt>
                <c:pt idx="1">
                  <c:v>VACÍOS</c:v>
                </c:pt>
              </c:strCache>
            </c:strRef>
          </c:cat>
          <c:val>
            <c:numRef>
              <c:f>'CONTENEDORES TEUS'!$D$133:$D$134</c:f>
              <c:numCache>
                <c:formatCode>#,##0</c:formatCode>
                <c:ptCount val="2"/>
                <c:pt idx="0">
                  <c:v>68220.75</c:v>
                </c:pt>
                <c:pt idx="1">
                  <c:v>36212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81-4A62-93EA-9D13F37300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822489856"/>
        <c:axId val="1113748032"/>
      </c:barChart>
      <c:catAx>
        <c:axId val="822489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113748032"/>
        <c:crosses val="autoZero"/>
        <c:auto val="1"/>
        <c:lblAlgn val="ctr"/>
        <c:lblOffset val="100"/>
        <c:noMultiLvlLbl val="0"/>
      </c:catAx>
      <c:valAx>
        <c:axId val="111374803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82248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GRÁFICA</a:t>
            </a:r>
            <a:r>
              <a:rPr lang="es-DO" sz="1100" b="1" baseline="0">
                <a:latin typeface="+mn-lt"/>
              </a:rPr>
              <a:t>  COMPARATIVA DEL  MOVIMIENTO DE CONTENEDORES EN IMPORTACIÓN </a:t>
            </a:r>
            <a:r>
              <a:rPr lang="es-DO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</a:rPr>
              <a:t> ABRIL</a:t>
            </a:r>
            <a:r>
              <a:rPr lang="es-DO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- JUNIO 2026)</a:t>
            </a:r>
            <a:endParaRPr lang="es-DO" sz="1100" b="1" baseline="0">
              <a:latin typeface="+mn-lt"/>
            </a:endParaRPr>
          </a:p>
          <a:p>
            <a:pPr>
              <a:defRPr/>
            </a:pPr>
            <a:r>
              <a:rPr lang="es-DO" sz="1100" b="1" baseline="0">
                <a:latin typeface="+mn-lt"/>
              </a:rPr>
              <a:t> (</a:t>
            </a:r>
            <a:r>
              <a:rPr lang="es-DO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DATOS EXPRESADOS EN TEUS)</a:t>
            </a:r>
            <a:endParaRPr lang="es-DO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'CONTENEDORES TEUS'!$B$59</c:f>
              <c:strCache>
                <c:ptCount val="1"/>
                <c:pt idx="0">
                  <c:v>CARGADOS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'CONTENEDORES TEUS'!$C$58:$D$58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'CONTENEDORES TEUS'!$C$59:$D$59</c:f>
              <c:numCache>
                <c:formatCode>#,##0</c:formatCode>
                <c:ptCount val="2"/>
                <c:pt idx="0">
                  <c:v>186902.25</c:v>
                </c:pt>
                <c:pt idx="1">
                  <c:v>191783.75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9-4044-9973-084BD985836A}"/>
            </c:ext>
          </c:extLst>
        </c:ser>
        <c:ser>
          <c:idx val="1"/>
          <c:order val="1"/>
          <c:tx>
            <c:strRef>
              <c:f>'CONTENEDORES TEUS'!$B$60</c:f>
              <c:strCache>
                <c:ptCount val="1"/>
                <c:pt idx="0">
                  <c:v>VACIOS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'CONTENEDORES TEUS'!$C$58:$D$58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'CONTENEDORES TEUS'!$C$60:$D$60</c:f>
              <c:numCache>
                <c:formatCode>#,##0</c:formatCode>
                <c:ptCount val="2"/>
                <c:pt idx="0">
                  <c:v>22504.75</c:v>
                </c:pt>
                <c:pt idx="1">
                  <c:v>18011.75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9-4044-9973-084BD985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26137248"/>
        <c:axId val="1226138688"/>
      </c:barChart>
      <c:catAx>
        <c:axId val="1226137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226138688"/>
        <c:crosses val="autoZero"/>
        <c:auto val="1"/>
        <c:lblAlgn val="ctr"/>
        <c:lblOffset val="100"/>
        <c:noMultiLvlLbl val="0"/>
      </c:catAx>
      <c:valAx>
        <c:axId val="1226138688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226137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CANTIDAD</a:t>
            </a:r>
            <a:r>
              <a:rPr lang="es-DO" sz="1100" b="1" baseline="0">
                <a:latin typeface="+mn-lt"/>
              </a:rPr>
              <a:t> DE CRUCEROS ARRIBADOS  POR PUERTOS </a:t>
            </a:r>
          </a:p>
          <a:p>
            <a:pPr>
              <a:defRPr/>
            </a:pPr>
            <a:r>
              <a:rPr lang="es-DO" sz="1100" b="1" baseline="0">
                <a:latin typeface="+mn-lt"/>
              </a:rPr>
              <a:t> ABRIL-JUNIO 2026</a:t>
            </a:r>
            <a:endParaRPr lang="es-DO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2.5982459975843943E-2"/>
          <c:y val="6.905376311708647E-2"/>
          <c:w val="0.97352435470352539"/>
          <c:h val="0.591043325887988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PASAJEROS!$A$58:$A$66</c:f>
              <c:strCache>
                <c:ptCount val="9"/>
                <c:pt idx="0">
                  <c:v>AMBER COVE</c:v>
                </c:pt>
                <c:pt idx="1">
                  <c:v>TAÍNO BAY</c:v>
                </c:pt>
                <c:pt idx="2">
                  <c:v>LA ROMANA</c:v>
                </c:pt>
                <c:pt idx="3">
                  <c:v>SANTA BÁRBARA</c:v>
                </c:pt>
                <c:pt idx="4">
                  <c:v>SANTO DOMINGO CRUCERO</c:v>
                </c:pt>
                <c:pt idx="5">
                  <c:v>SANTO DOMINGO FERRY</c:v>
                </c:pt>
                <c:pt idx="6">
                  <c:v>ISLAS CATALINA</c:v>
                </c:pt>
                <c:pt idx="7">
                  <c:v>CAP-CANA</c:v>
                </c:pt>
                <c:pt idx="8">
                  <c:v>PEDERNALES (CR)</c:v>
                </c:pt>
              </c:strCache>
            </c:strRef>
          </c:cat>
          <c:val>
            <c:numRef>
              <c:f>PASAJEROS!$B$58:$B$66</c:f>
              <c:numCache>
                <c:formatCode>General</c:formatCode>
                <c:ptCount val="9"/>
                <c:pt idx="0" formatCode="#,##0">
                  <c:v>53</c:v>
                </c:pt>
                <c:pt idx="1">
                  <c:v>60</c:v>
                </c:pt>
                <c:pt idx="2">
                  <c:v>12</c:v>
                </c:pt>
                <c:pt idx="3">
                  <c:v>2</c:v>
                </c:pt>
                <c:pt idx="4">
                  <c:v>2</c:v>
                </c:pt>
                <c:pt idx="5">
                  <c:v>39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C-4861-84C4-7675D45F90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6608095"/>
        <c:axId val="156613855"/>
      </c:barChart>
      <c:catAx>
        <c:axId val="15660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56613855"/>
        <c:crosses val="autoZero"/>
        <c:auto val="1"/>
        <c:lblAlgn val="ctr"/>
        <c:lblOffset val="100"/>
        <c:noMultiLvlLbl val="0"/>
      </c:catAx>
      <c:valAx>
        <c:axId val="1566138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56608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/>
              <a:t>COMPARATIVA</a:t>
            </a:r>
            <a:r>
              <a:rPr lang="es-DO" sz="1100" b="1" baseline="0"/>
              <a:t> DE CRUCERISTAS POR PUERTOS</a:t>
            </a:r>
          </a:p>
          <a:p>
            <a:pPr>
              <a:defRPr/>
            </a:pPr>
            <a:r>
              <a:rPr lang="es-DO" sz="1100" b="1" baseline="0"/>
              <a:t>ABRIL-JUNIO 2026</a:t>
            </a:r>
            <a:endParaRPr lang="es-DO" sz="1100" b="1"/>
          </a:p>
        </c:rich>
      </c:tx>
      <c:layout>
        <c:manualLayout>
          <c:xMode val="edge"/>
          <c:yMode val="edge"/>
          <c:x val="0.31407936878863313"/>
          <c:y val="2.1136060476870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PASAJEROS!$A$95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PASAJEROS!$B$94:$J$94</c:f>
              <c:strCache>
                <c:ptCount val="9"/>
                <c:pt idx="0">
                  <c:v>AMBER COVE</c:v>
                </c:pt>
                <c:pt idx="1">
                  <c:v>CAP CANA</c:v>
                </c:pt>
                <c:pt idx="2">
                  <c:v>LA ROMANA</c:v>
                </c:pt>
                <c:pt idx="3">
                  <c:v>SANTA BÁRBARA </c:v>
                </c:pt>
                <c:pt idx="4">
                  <c:v>SANTO DOMINGO CRUCERO </c:v>
                </c:pt>
                <c:pt idx="5">
                  <c:v>SANTO DOMINGO FERRY</c:v>
                </c:pt>
                <c:pt idx="6">
                  <c:v>PEDERNALES (CR)</c:v>
                </c:pt>
                <c:pt idx="7">
                  <c:v>TAÍNO BAY</c:v>
                </c:pt>
                <c:pt idx="8">
                  <c:v>ISLA CATALINA</c:v>
                </c:pt>
              </c:strCache>
            </c:strRef>
          </c:cat>
          <c:val>
            <c:numRef>
              <c:f>PASAJEROS!$B$95:$J$95</c:f>
              <c:numCache>
                <c:formatCode>#,##0</c:formatCode>
                <c:ptCount val="9"/>
                <c:pt idx="0">
                  <c:v>78354</c:v>
                </c:pt>
                <c:pt idx="1">
                  <c:v>0</c:v>
                </c:pt>
                <c:pt idx="2">
                  <c:v>18278</c:v>
                </c:pt>
                <c:pt idx="3">
                  <c:v>2965</c:v>
                </c:pt>
                <c:pt idx="4">
                  <c:v>1079</c:v>
                </c:pt>
                <c:pt idx="5">
                  <c:v>2890</c:v>
                </c:pt>
                <c:pt idx="6">
                  <c:v>11255</c:v>
                </c:pt>
                <c:pt idx="7">
                  <c:v>124984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906-B9F7-25FEFD7D48E9}"/>
            </c:ext>
          </c:extLst>
        </c:ser>
        <c:ser>
          <c:idx val="1"/>
          <c:order val="1"/>
          <c:tx>
            <c:strRef>
              <c:f>PASAJEROS!$A$96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PASAJEROS!$B$94:$J$94</c:f>
              <c:strCache>
                <c:ptCount val="9"/>
                <c:pt idx="0">
                  <c:v>AMBER COVE</c:v>
                </c:pt>
                <c:pt idx="1">
                  <c:v>CAP CANA</c:v>
                </c:pt>
                <c:pt idx="2">
                  <c:v>LA ROMANA</c:v>
                </c:pt>
                <c:pt idx="3">
                  <c:v>SANTA BÁRBARA </c:v>
                </c:pt>
                <c:pt idx="4">
                  <c:v>SANTO DOMINGO CRUCERO </c:v>
                </c:pt>
                <c:pt idx="5">
                  <c:v>SANTO DOMINGO FERRY</c:v>
                </c:pt>
                <c:pt idx="6">
                  <c:v>PEDERNALES (CR)</c:v>
                </c:pt>
                <c:pt idx="7">
                  <c:v>TAÍNO BAY</c:v>
                </c:pt>
                <c:pt idx="8">
                  <c:v>ISLA CATALINA</c:v>
                </c:pt>
              </c:strCache>
            </c:strRef>
          </c:cat>
          <c:val>
            <c:numRef>
              <c:f>PASAJEROS!$B$96:$J$96</c:f>
              <c:numCache>
                <c:formatCode>#,##0</c:formatCode>
                <c:ptCount val="9"/>
                <c:pt idx="0">
                  <c:v>68802</c:v>
                </c:pt>
                <c:pt idx="1">
                  <c:v>0</c:v>
                </c:pt>
                <c:pt idx="2">
                  <c:v>4575</c:v>
                </c:pt>
                <c:pt idx="3">
                  <c:v>0</c:v>
                </c:pt>
                <c:pt idx="4">
                  <c:v>0</c:v>
                </c:pt>
                <c:pt idx="5">
                  <c:v>3535</c:v>
                </c:pt>
                <c:pt idx="6">
                  <c:v>13160</c:v>
                </c:pt>
                <c:pt idx="7">
                  <c:v>50733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4-4906-B9F7-25FEFD7D48E9}"/>
            </c:ext>
          </c:extLst>
        </c:ser>
        <c:ser>
          <c:idx val="2"/>
          <c:order val="2"/>
          <c:tx>
            <c:strRef>
              <c:f>PASAJEROS!$A$97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PASAJEROS!$B$94:$J$94</c:f>
              <c:strCache>
                <c:ptCount val="9"/>
                <c:pt idx="0">
                  <c:v>AMBER COVE</c:v>
                </c:pt>
                <c:pt idx="1">
                  <c:v>CAP CANA</c:v>
                </c:pt>
                <c:pt idx="2">
                  <c:v>LA ROMANA</c:v>
                </c:pt>
                <c:pt idx="3">
                  <c:v>SANTA BÁRBARA </c:v>
                </c:pt>
                <c:pt idx="4">
                  <c:v>SANTO DOMINGO CRUCERO </c:v>
                </c:pt>
                <c:pt idx="5">
                  <c:v>SANTO DOMINGO FERRY</c:v>
                </c:pt>
                <c:pt idx="6">
                  <c:v>PEDERNALES (CR)</c:v>
                </c:pt>
                <c:pt idx="7">
                  <c:v>TAÍNO BAY</c:v>
                </c:pt>
                <c:pt idx="8">
                  <c:v>ISLA CATALINA</c:v>
                </c:pt>
              </c:strCache>
            </c:strRef>
          </c:cat>
          <c:val>
            <c:numRef>
              <c:f>PASAJEROS!$B$97:$J$97</c:f>
              <c:numCache>
                <c:formatCode>#,##0</c:formatCode>
                <c:ptCount val="9"/>
                <c:pt idx="0">
                  <c:v>82645</c:v>
                </c:pt>
                <c:pt idx="1">
                  <c:v>0</c:v>
                </c:pt>
                <c:pt idx="2">
                  <c:v>7014</c:v>
                </c:pt>
                <c:pt idx="3">
                  <c:v>0</c:v>
                </c:pt>
                <c:pt idx="4">
                  <c:v>0</c:v>
                </c:pt>
                <c:pt idx="5">
                  <c:v>5804</c:v>
                </c:pt>
                <c:pt idx="6">
                  <c:v>3929</c:v>
                </c:pt>
                <c:pt idx="7">
                  <c:v>60473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4-4906-B9F7-25FEFD7D48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6497408"/>
        <c:axId val="586487328"/>
      </c:barChart>
      <c:catAx>
        <c:axId val="58649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86487328"/>
        <c:crosses val="autoZero"/>
        <c:auto val="1"/>
        <c:lblAlgn val="ctr"/>
        <c:lblOffset val="100"/>
        <c:noMultiLvlLbl val="0"/>
      </c:catAx>
      <c:valAx>
        <c:axId val="5864873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8649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/>
              <a:t>Gráfica</a:t>
            </a:r>
            <a:r>
              <a:rPr lang="es-DO" sz="1100" b="1" baseline="0"/>
              <a:t> comparativa del Movimiento de Cruceros</a:t>
            </a:r>
          </a:p>
          <a:p>
            <a:pPr>
              <a:defRPr/>
            </a:pPr>
            <a:r>
              <a:rPr lang="es-DO" sz="1100" b="1" baseline="0"/>
              <a:t>Abril-junio 2026 Vs. 2025</a:t>
            </a:r>
            <a:endParaRPr lang="es-DO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10786663715228367"/>
          <c:y val="9.7734204793028329E-2"/>
          <c:w val="0.84650504028361917"/>
          <c:h val="0.87394335511982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PASAJEROS!$C$138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PASAJEROS!$B$139:$B$147</c:f>
              <c:strCache>
                <c:ptCount val="9"/>
                <c:pt idx="0">
                  <c:v>AMBER COVE </c:v>
                </c:pt>
                <c:pt idx="1">
                  <c:v>TAINO  BAY</c:v>
                </c:pt>
                <c:pt idx="2">
                  <c:v>LA ROMANA</c:v>
                </c:pt>
                <c:pt idx="3">
                  <c:v>SANTA BÁRBARA SAMANÁ</c:v>
                </c:pt>
                <c:pt idx="4">
                  <c:v>SANTO DOMINGO  CRUCERO</c:v>
                </c:pt>
                <c:pt idx="5">
                  <c:v>SANTO DOMINGO (FERRY)</c:v>
                </c:pt>
                <c:pt idx="6">
                  <c:v>ISLAS CATALINA</c:v>
                </c:pt>
                <c:pt idx="7">
                  <c:v>CAP-CANA</c:v>
                </c:pt>
                <c:pt idx="8">
                  <c:v>CABO ROJO PEDERNALES </c:v>
                </c:pt>
              </c:strCache>
            </c:strRef>
          </c:cat>
          <c:val>
            <c:numRef>
              <c:f>PASAJEROS!$C$139:$C$147</c:f>
              <c:numCache>
                <c:formatCode>#,##0</c:formatCode>
                <c:ptCount val="9"/>
                <c:pt idx="0">
                  <c:v>65</c:v>
                </c:pt>
                <c:pt idx="1">
                  <c:v>57</c:v>
                </c:pt>
                <c:pt idx="2">
                  <c:v>9</c:v>
                </c:pt>
                <c:pt idx="3">
                  <c:v>3</c:v>
                </c:pt>
                <c:pt idx="4">
                  <c:v>0</c:v>
                </c:pt>
                <c:pt idx="5">
                  <c:v>39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7-49A8-A1E6-3B56D8BD2760}"/>
            </c:ext>
          </c:extLst>
        </c:ser>
        <c:ser>
          <c:idx val="1"/>
          <c:order val="1"/>
          <c:tx>
            <c:strRef>
              <c:f>PASAJEROS!$D$138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PASAJEROS!$B$139:$B$147</c:f>
              <c:strCache>
                <c:ptCount val="9"/>
                <c:pt idx="0">
                  <c:v>AMBER COVE </c:v>
                </c:pt>
                <c:pt idx="1">
                  <c:v>TAINO  BAY</c:v>
                </c:pt>
                <c:pt idx="2">
                  <c:v>LA ROMANA</c:v>
                </c:pt>
                <c:pt idx="3">
                  <c:v>SANTA BÁRBARA SAMANÁ</c:v>
                </c:pt>
                <c:pt idx="4">
                  <c:v>SANTO DOMINGO  CRUCERO</c:v>
                </c:pt>
                <c:pt idx="5">
                  <c:v>SANTO DOMINGO (FERRY)</c:v>
                </c:pt>
                <c:pt idx="6">
                  <c:v>ISLAS CATALINA</c:v>
                </c:pt>
                <c:pt idx="7">
                  <c:v>CAP-CANA</c:v>
                </c:pt>
                <c:pt idx="8">
                  <c:v>CABO ROJO PEDERNALES </c:v>
                </c:pt>
              </c:strCache>
            </c:strRef>
          </c:cat>
          <c:val>
            <c:numRef>
              <c:f>PASAJEROS!$D$139:$D$147</c:f>
              <c:numCache>
                <c:formatCode>#,##0</c:formatCode>
                <c:ptCount val="9"/>
                <c:pt idx="0">
                  <c:v>53</c:v>
                </c:pt>
                <c:pt idx="1">
                  <c:v>60</c:v>
                </c:pt>
                <c:pt idx="2">
                  <c:v>12</c:v>
                </c:pt>
                <c:pt idx="3">
                  <c:v>2</c:v>
                </c:pt>
                <c:pt idx="4">
                  <c:v>2</c:v>
                </c:pt>
                <c:pt idx="5">
                  <c:v>39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7-49A8-A1E6-3B56D8BD27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95935600"/>
        <c:axId val="295941840"/>
      </c:barChart>
      <c:catAx>
        <c:axId val="2959356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95941840"/>
        <c:crosses val="autoZero"/>
        <c:auto val="1"/>
        <c:lblAlgn val="ctr"/>
        <c:lblOffset val="100"/>
        <c:noMultiLvlLbl val="0"/>
      </c:catAx>
      <c:valAx>
        <c:axId val="295941840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29593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762568862444026"/>
          <c:y val="0.36008915449227685"/>
          <c:w val="4.9891796334568798E-2"/>
          <c:h val="0.21643401496938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REPRESENTACIÓN PORCENTUAL</a:t>
            </a:r>
          </a:p>
        </c:rich>
      </c:tx>
      <c:layout>
        <c:manualLayout>
          <c:xMode val="edge"/>
          <c:yMode val="edge"/>
          <c:x val="2.8971065478319506E-2"/>
          <c:y val="2.43834836021509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208907342536921E-2"/>
          <c:y val="0.11893519753239844"/>
          <c:w val="0.8711409605350694"/>
          <c:h val="0.7977959914041674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8F1-49A5-B6AD-E3706824A1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F1-49A5-B6AD-E3706824A1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88F1-49A5-B6AD-E3706824A1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F1-49A5-B6AD-E3706824A1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88F1-49A5-B6AD-E3706824A1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8F1-49A5-B6AD-E3706824A10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88F1-49A5-B6AD-E3706824A10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8F1-49A5-B6AD-E3706824A10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8F1-49A5-B6AD-E3706824A10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8F1-49A5-B6AD-E3706824A10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88F1-49A5-B6AD-E3706824A10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8F1-49A5-B6AD-E3706824A10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88F1-49A5-B6AD-E3706824A10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8F1-49A5-B6AD-E3706824A10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88F1-49A5-B6AD-E3706824A10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88F1-49A5-B6AD-E3706824A10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8F1-49A5-B6AD-E3706824A107}"/>
              </c:ext>
            </c:extLst>
          </c:dPt>
          <c:dPt>
            <c:idx val="17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88F1-49A5-B6AD-E3706824A10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88F1-49A5-B6AD-E3706824A10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88F1-49A5-B6AD-E3706824A10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F1-49A5-B6AD-E3706824A10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8F1-49A5-B6AD-E3706824A10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5167-4689-97C2-39A7999396DD}"/>
              </c:ext>
            </c:extLst>
          </c:dPt>
          <c:dLbls>
            <c:dLbl>
              <c:idx val="0"/>
              <c:layout>
                <c:manualLayout>
                  <c:x val="-8.1746230068318618E-2"/>
                  <c:y val="-1.300754997828700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1-49A5-B6AD-E3706824A107}"/>
                </c:ext>
              </c:extLst>
            </c:dLbl>
            <c:dLbl>
              <c:idx val="1"/>
              <c:layout>
                <c:manualLayout>
                  <c:x val="-0.14512695601188347"/>
                  <c:y val="-8.14731254564266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1-49A5-B6AD-E3706824A107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F1-49A5-B6AD-E3706824A107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1-49A5-B6AD-E3706824A107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F1-49A5-B6AD-E3706824A107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F1-49A5-B6AD-E3706824A107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F1-49A5-B6AD-E3706824A107}"/>
                </c:ext>
              </c:extLst>
            </c:dLbl>
            <c:dLbl>
              <c:idx val="7"/>
              <c:layout>
                <c:manualLayout>
                  <c:x val="-5.0157893705321567E-3"/>
                  <c:y val="-4.56260882678615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F1-49A5-B6AD-E3706824A107}"/>
                </c:ext>
              </c:extLst>
            </c:dLbl>
            <c:dLbl>
              <c:idx val="8"/>
              <c:layout>
                <c:manualLayout>
                  <c:x val="2.0880544245352201E-2"/>
                  <c:y val="-0.1251668619207133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F1-49A5-B6AD-E3706824A107}"/>
                </c:ext>
              </c:extLst>
            </c:dLbl>
            <c:dLbl>
              <c:idx val="9"/>
              <c:layout>
                <c:manualLayout>
                  <c:x val="4.5372850857207256E-2"/>
                  <c:y val="2.25139668314806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F1-49A5-B6AD-E3706824A107}"/>
                </c:ext>
              </c:extLst>
            </c:dLbl>
            <c:dLbl>
              <c:idx val="10"/>
              <c:layout>
                <c:manualLayout>
                  <c:x val="2.7307250861127036E-2"/>
                  <c:y val="5.56709664446960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F1-49A5-B6AD-E3706824A107}"/>
                </c:ext>
              </c:extLst>
            </c:dLbl>
            <c:dLbl>
              <c:idx val="11"/>
              <c:layout>
                <c:manualLayout>
                  <c:x val="5.8329719784607999E-2"/>
                  <c:y val="3.75174018132794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F1-49A5-B6AD-E3706824A107}"/>
                </c:ext>
              </c:extLst>
            </c:dLbl>
            <c:dLbl>
              <c:idx val="1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F1-49A5-B6AD-E3706824A107}"/>
                </c:ext>
              </c:extLst>
            </c:dLbl>
            <c:dLbl>
              <c:idx val="1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F1-49A5-B6AD-E3706824A107}"/>
                </c:ext>
              </c:extLst>
            </c:dLbl>
            <c:dLbl>
              <c:idx val="1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F1-49A5-B6AD-E3706824A107}"/>
                </c:ext>
              </c:extLst>
            </c:dLbl>
            <c:dLbl>
              <c:idx val="15"/>
              <c:layout>
                <c:manualLayout>
                  <c:x val="-1.0602805257080515E-2"/>
                  <c:y val="-2.119286026466115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F1-49A5-B6AD-E3706824A107}"/>
                </c:ext>
              </c:extLst>
            </c:dLbl>
            <c:dLbl>
              <c:idx val="16"/>
              <c:layout>
                <c:manualLayout>
                  <c:x val="9.1251802691256767E-3"/>
                  <c:y val="5.25824500356763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F1-49A5-B6AD-E3706824A107}"/>
                </c:ext>
              </c:extLst>
            </c:dLbl>
            <c:dLbl>
              <c:idx val="17"/>
              <c:layout>
                <c:manualLayout>
                  <c:x val="-1.1710858121869278E-2"/>
                  <c:y val="-0.1312060067498788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F1-49A5-B6AD-E3706824A107}"/>
                </c:ext>
              </c:extLst>
            </c:dLbl>
            <c:dLbl>
              <c:idx val="18"/>
              <c:layout>
                <c:manualLayout>
                  <c:x val="-1.7055173760597949E-2"/>
                  <c:y val="2.55775237690966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F1-49A5-B6AD-E3706824A107}"/>
                </c:ext>
              </c:extLst>
            </c:dLbl>
            <c:dLbl>
              <c:idx val="19"/>
              <c:layout>
                <c:manualLayout>
                  <c:x val="-2.1493214286297586E-2"/>
                  <c:y val="-7.3010817399996009E-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F1-49A5-B6AD-E3706824A107}"/>
                </c:ext>
              </c:extLst>
            </c:dLbl>
            <c:dLbl>
              <c:idx val="2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F1-49A5-B6AD-E3706824A107}"/>
                </c:ext>
              </c:extLst>
            </c:dLbl>
            <c:dLbl>
              <c:idx val="2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F1-49A5-B6AD-E3706824A107}"/>
                </c:ext>
              </c:extLst>
            </c:dLbl>
            <c:dLbl>
              <c:idx val="22"/>
              <c:layout>
                <c:manualLayout>
                  <c:x val="2.3305653958407849E-2"/>
                  <c:y val="-3.89446297690044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167-4689-97C2-39A799939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'Representacion porcentual '!$A$7:$A$29</c:f>
              <c:strCache>
                <c:ptCount val="23"/>
                <c:pt idx="0">
                  <c:v>AMBER COVE</c:v>
                </c:pt>
                <c:pt idx="1">
                  <c:v>ARROYO BARRIL</c:v>
                </c:pt>
                <c:pt idx="2">
                  <c:v>AZUA</c:v>
                </c:pt>
                <c:pt idx="3">
                  <c:v>BARAHONA</c:v>
                </c:pt>
                <c:pt idx="4">
                  <c:v>BOCA CHICA</c:v>
                </c:pt>
                <c:pt idx="5">
                  <c:v>BAHÍA DE CALDERAS</c:v>
                </c:pt>
                <c:pt idx="6">
                  <c:v>CAP CANA</c:v>
                </c:pt>
                <c:pt idx="7">
                  <c:v>CAUCEDO</c:v>
                </c:pt>
                <c:pt idx="8">
                  <c:v>LA CANA</c:v>
                </c:pt>
                <c:pt idx="9">
                  <c:v>LA ROMANA</c:v>
                </c:pt>
                <c:pt idx="10">
                  <c:v>LUPERÓN </c:v>
                </c:pt>
                <c:pt idx="11">
                  <c:v>TAÍNO BAY</c:v>
                </c:pt>
                <c:pt idx="12">
                  <c:v>MANZANILLO</c:v>
                </c:pt>
                <c:pt idx="13">
                  <c:v>PEDERNALES</c:v>
                </c:pt>
                <c:pt idx="14">
                  <c:v>PLAZA MARINA</c:v>
                </c:pt>
                <c:pt idx="15">
                  <c:v>PUERTO PLATA</c:v>
                </c:pt>
                <c:pt idx="16">
                  <c:v>PUNTA CATALINA</c:v>
                </c:pt>
                <c:pt idx="17">
                  <c:v>HAINA ORIENTAL</c:v>
                </c:pt>
                <c:pt idx="18">
                  <c:v>HAINA OCCIDENTAL</c:v>
                </c:pt>
                <c:pt idx="19">
                  <c:v>ISLAS CATALINA</c:v>
                </c:pt>
                <c:pt idx="20">
                  <c:v>SAN PEDRO DE MACORÍS</c:v>
                </c:pt>
                <c:pt idx="21">
                  <c:v>SANTA BÁRBARA</c:v>
                </c:pt>
                <c:pt idx="22">
                  <c:v>SANTO DOMINGO</c:v>
                </c:pt>
              </c:strCache>
            </c:strRef>
          </c:cat>
          <c:val>
            <c:numRef>
              <c:f>'Representacion porcentual '!$N$7:$N$29</c:f>
              <c:numCache>
                <c:formatCode>0%</c:formatCode>
                <c:ptCount val="23"/>
                <c:pt idx="0">
                  <c:v>3.3333333333333333E-2</c:v>
                </c:pt>
                <c:pt idx="1">
                  <c:v>0</c:v>
                </c:pt>
                <c:pt idx="2">
                  <c:v>7.5471698113207548E-3</c:v>
                </c:pt>
                <c:pt idx="3">
                  <c:v>1.1949685534591196E-2</c:v>
                </c:pt>
                <c:pt idx="4">
                  <c:v>1.9496855345911949E-2</c:v>
                </c:pt>
                <c:pt idx="5">
                  <c:v>3.1446540880503146E-3</c:v>
                </c:pt>
                <c:pt idx="6">
                  <c:v>0</c:v>
                </c:pt>
                <c:pt idx="7">
                  <c:v>0.18427672955974841</c:v>
                </c:pt>
                <c:pt idx="8">
                  <c:v>4.6540880503144651E-2</c:v>
                </c:pt>
                <c:pt idx="9">
                  <c:v>1.8867924528301886E-2</c:v>
                </c:pt>
                <c:pt idx="10">
                  <c:v>7.7987421383647795E-2</c:v>
                </c:pt>
                <c:pt idx="11">
                  <c:v>3.7735849056603772E-2</c:v>
                </c:pt>
                <c:pt idx="12">
                  <c:v>1.9496855345911949E-2</c:v>
                </c:pt>
                <c:pt idx="13">
                  <c:v>4.4025157232704401E-3</c:v>
                </c:pt>
                <c:pt idx="14">
                  <c:v>9.433962264150943E-3</c:v>
                </c:pt>
                <c:pt idx="15">
                  <c:v>0.11572327044025157</c:v>
                </c:pt>
                <c:pt idx="16">
                  <c:v>3.1446540880503146E-3</c:v>
                </c:pt>
                <c:pt idx="17">
                  <c:v>0.20880503144654089</c:v>
                </c:pt>
                <c:pt idx="18">
                  <c:v>7.9874213836477984E-2</c:v>
                </c:pt>
                <c:pt idx="19">
                  <c:v>6.2893081761006286E-4</c:v>
                </c:pt>
                <c:pt idx="20">
                  <c:v>2.4528301886792454E-2</c:v>
                </c:pt>
                <c:pt idx="21">
                  <c:v>1.8238993710691823E-2</c:v>
                </c:pt>
                <c:pt idx="22">
                  <c:v>7.4842767295597482E-2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1-49A5-B6AD-E3706824A1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CANTIDAD</a:t>
            </a:r>
            <a:r>
              <a:rPr lang="en-US" sz="1100" b="1" baseline="0"/>
              <a:t> DE CRUCERISTAS ARRIBADOS</a:t>
            </a:r>
          </a:p>
          <a:p>
            <a:pPr>
              <a:defRPr/>
            </a:pPr>
            <a:r>
              <a:rPr lang="en-US" sz="1100" b="1" baseline="0"/>
              <a:t>ABRIL-JUNIO 2026</a:t>
            </a:r>
            <a:endParaRPr lang="en-US" sz="1100" b="1"/>
          </a:p>
        </c:rich>
      </c:tx>
      <c:layout>
        <c:manualLayout>
          <c:xMode val="edge"/>
          <c:yMode val="edge"/>
          <c:x val="0.33302196534817868"/>
          <c:y val="8.5435410105492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PASAJEROS!$B$25:$B$33</c:f>
              <c:strCache>
                <c:ptCount val="9"/>
                <c:pt idx="0">
                  <c:v>AMBER COVE</c:v>
                </c:pt>
                <c:pt idx="1">
                  <c:v>TAÍNO BAY</c:v>
                </c:pt>
                <c:pt idx="2">
                  <c:v>LA ROMANA</c:v>
                </c:pt>
                <c:pt idx="3">
                  <c:v>SANTA BÁRBARA</c:v>
                </c:pt>
                <c:pt idx="4">
                  <c:v>SANTO DOMINGO CRUCERO</c:v>
                </c:pt>
                <c:pt idx="5">
                  <c:v>SANTO DOMINGO FERRY</c:v>
                </c:pt>
                <c:pt idx="6">
                  <c:v>ISLAS CATALINA</c:v>
                </c:pt>
                <c:pt idx="7">
                  <c:v>CAP-CANA</c:v>
                </c:pt>
                <c:pt idx="8">
                  <c:v>PEDERNALES (CR)</c:v>
                </c:pt>
              </c:strCache>
            </c:strRef>
          </c:cat>
          <c:val>
            <c:numRef>
              <c:f>PASAJEROS!$C$25:$C$33</c:f>
              <c:numCache>
                <c:formatCode>#,##0</c:formatCode>
                <c:ptCount val="9"/>
                <c:pt idx="0">
                  <c:v>229801</c:v>
                </c:pt>
                <c:pt idx="1">
                  <c:v>236190</c:v>
                </c:pt>
                <c:pt idx="2">
                  <c:v>29867</c:v>
                </c:pt>
                <c:pt idx="3">
                  <c:v>2965</c:v>
                </c:pt>
                <c:pt idx="4">
                  <c:v>1079</c:v>
                </c:pt>
                <c:pt idx="5">
                  <c:v>12229</c:v>
                </c:pt>
                <c:pt idx="6">
                  <c:v>151</c:v>
                </c:pt>
                <c:pt idx="7">
                  <c:v>0</c:v>
                </c:pt>
                <c:pt idx="8">
                  <c:v>28344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D-44A6-81F7-77899E615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9282480"/>
        <c:axId val="399283440"/>
      </c:barChart>
      <c:catAx>
        <c:axId val="39928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99283440"/>
        <c:crosses val="autoZero"/>
        <c:auto val="1"/>
        <c:lblAlgn val="ctr"/>
        <c:lblOffset val="100"/>
        <c:noMultiLvlLbl val="0"/>
      </c:catAx>
      <c:valAx>
        <c:axId val="3992834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9928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COMPARATIVO</a:t>
            </a:r>
            <a:r>
              <a:rPr lang="es-DO" sz="1100" b="1" baseline="0">
                <a:latin typeface="+mn-lt"/>
              </a:rPr>
              <a:t> DE LA CANTIDAD DE CRUCEROS ARRIBADOS </a:t>
            </a:r>
          </a:p>
          <a:p>
            <a:pPr>
              <a:defRPr/>
            </a:pPr>
            <a:r>
              <a:rPr lang="es-DO" sz="1100" b="1" baseline="0">
                <a:latin typeface="+mn-lt"/>
              </a:rPr>
              <a:t>ABRIL-JUNIO 2026 Vs2025</a:t>
            </a:r>
            <a:endParaRPr lang="es-DO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PASAJEROS!$E$58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PASAJEROS!$D$59:$D$67</c:f>
              <c:strCache>
                <c:ptCount val="9"/>
                <c:pt idx="0">
                  <c:v>AMBER COVE</c:v>
                </c:pt>
                <c:pt idx="1">
                  <c:v>TAÍNO BAY</c:v>
                </c:pt>
                <c:pt idx="2">
                  <c:v>LA ROMANA</c:v>
                </c:pt>
                <c:pt idx="3">
                  <c:v>SANTA BÁRBARA</c:v>
                </c:pt>
                <c:pt idx="4">
                  <c:v>SANTO DOMINGO CRUCERO</c:v>
                </c:pt>
                <c:pt idx="5">
                  <c:v>SANTO DOMINGO FERRY</c:v>
                </c:pt>
                <c:pt idx="6">
                  <c:v>ISLAS CATALINA</c:v>
                </c:pt>
                <c:pt idx="7">
                  <c:v>CAP-CANA</c:v>
                </c:pt>
                <c:pt idx="8">
                  <c:v>PEDERNALES (CR)</c:v>
                </c:pt>
              </c:strCache>
            </c:strRef>
          </c:cat>
          <c:val>
            <c:numRef>
              <c:f>PASAJEROS!$E$59:$E$67</c:f>
              <c:numCache>
                <c:formatCode>#,##0</c:formatCode>
                <c:ptCount val="9"/>
                <c:pt idx="0">
                  <c:v>306229</c:v>
                </c:pt>
                <c:pt idx="1">
                  <c:v>223696</c:v>
                </c:pt>
                <c:pt idx="2">
                  <c:v>27295</c:v>
                </c:pt>
                <c:pt idx="3">
                  <c:v>6685</c:v>
                </c:pt>
                <c:pt idx="4">
                  <c:v>0</c:v>
                </c:pt>
                <c:pt idx="5">
                  <c:v>12474</c:v>
                </c:pt>
                <c:pt idx="6">
                  <c:v>0</c:v>
                </c:pt>
                <c:pt idx="7">
                  <c:v>0</c:v>
                </c:pt>
                <c:pt idx="8">
                  <c:v>20772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F-4993-91DB-5B75C8980F93}"/>
            </c:ext>
          </c:extLst>
        </c:ser>
        <c:ser>
          <c:idx val="1"/>
          <c:order val="1"/>
          <c:tx>
            <c:strRef>
              <c:f>PASAJEROS!$F$58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PASAJEROS!$D$59:$D$67</c:f>
              <c:strCache>
                <c:ptCount val="9"/>
                <c:pt idx="0">
                  <c:v>AMBER COVE</c:v>
                </c:pt>
                <c:pt idx="1">
                  <c:v>TAÍNO BAY</c:v>
                </c:pt>
                <c:pt idx="2">
                  <c:v>LA ROMANA</c:v>
                </c:pt>
                <c:pt idx="3">
                  <c:v>SANTA BÁRBARA</c:v>
                </c:pt>
                <c:pt idx="4">
                  <c:v>SANTO DOMINGO CRUCERO</c:v>
                </c:pt>
                <c:pt idx="5">
                  <c:v>SANTO DOMINGO FERRY</c:v>
                </c:pt>
                <c:pt idx="6">
                  <c:v>ISLAS CATALINA</c:v>
                </c:pt>
                <c:pt idx="7">
                  <c:v>CAP-CANA</c:v>
                </c:pt>
                <c:pt idx="8">
                  <c:v>PEDERNALES (CR)</c:v>
                </c:pt>
              </c:strCache>
            </c:strRef>
          </c:cat>
          <c:val>
            <c:numRef>
              <c:f>PASAJEROS!$F$59:$F$67</c:f>
              <c:numCache>
                <c:formatCode>#,##0</c:formatCode>
                <c:ptCount val="9"/>
                <c:pt idx="0">
                  <c:v>229801</c:v>
                </c:pt>
                <c:pt idx="1">
                  <c:v>236190</c:v>
                </c:pt>
                <c:pt idx="2">
                  <c:v>29867</c:v>
                </c:pt>
                <c:pt idx="3">
                  <c:v>2965</c:v>
                </c:pt>
                <c:pt idx="4">
                  <c:v>1079</c:v>
                </c:pt>
                <c:pt idx="5">
                  <c:v>12229</c:v>
                </c:pt>
                <c:pt idx="6">
                  <c:v>151</c:v>
                </c:pt>
                <c:pt idx="7">
                  <c:v>0</c:v>
                </c:pt>
                <c:pt idx="8">
                  <c:v>28344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F-4993-91DB-5B75C8980F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2223152"/>
        <c:axId val="42249072"/>
        <c:axId val="0"/>
      </c:bar3DChart>
      <c:catAx>
        <c:axId val="4222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2249072"/>
        <c:crosses val="autoZero"/>
        <c:auto val="1"/>
        <c:lblAlgn val="ctr"/>
        <c:lblOffset val="100"/>
        <c:noMultiLvlLbl val="0"/>
      </c:catAx>
      <c:valAx>
        <c:axId val="422490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4222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Movimiento</a:t>
            </a:r>
            <a:r>
              <a:rPr lang="es-DO" b="1" baseline="0"/>
              <a:t> de Contenedores en Puertos Dominicano </a:t>
            </a:r>
          </a:p>
          <a:p>
            <a:pPr>
              <a:defRPr/>
            </a:pPr>
            <a:r>
              <a:rPr lang="es-DO" b="1" baseline="0"/>
              <a:t>Abril-Junio 2026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35132819194515902"/>
                  <c:y val="-1.037613347683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DC-44D2-91B8-D734A35D34F3}"/>
                </c:ext>
              </c:extLst>
            </c:dLbl>
            <c:dLbl>
              <c:idx val="1"/>
              <c:layout>
                <c:manualLayout>
                  <c:x val="0.33933161953727498"/>
                  <c:y val="-1.38348446357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C-44D2-91B8-D734A35D34F3}"/>
                </c:ext>
              </c:extLst>
            </c:dLbl>
            <c:dLbl>
              <c:idx val="2"/>
              <c:layout>
                <c:manualLayout>
                  <c:x val="0.20908311910882599"/>
                  <c:y val="-1.72935557947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C-44D2-91B8-D734A35D34F3}"/>
                </c:ext>
              </c:extLst>
            </c:dLbl>
            <c:dLbl>
              <c:idx val="3"/>
              <c:layout>
                <c:manualLayout>
                  <c:x val="0.25407078646556702"/>
                  <c:y val="5.9275522225983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C-44D2-91B8-D734A35D3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'Contenedores. por unidad Ref.'!$A$76:$A$79</c:f>
              <c:strCache>
                <c:ptCount val="4"/>
                <c:pt idx="0">
                  <c:v> CONTENEDORES IMPORTACIÓN</c:v>
                </c:pt>
                <c:pt idx="1">
                  <c:v>CONTENEDORES EXPORTACIÓN</c:v>
                </c:pt>
                <c:pt idx="2">
                  <c:v> CONTENEDORES TRÁNSITO IMPORTACIÓN</c:v>
                </c:pt>
                <c:pt idx="3">
                  <c:v>CONTENEDORES TRÁNSITO EXPORTACIÓN</c:v>
                </c:pt>
              </c:strCache>
            </c:strRef>
          </c:cat>
          <c:val>
            <c:numRef>
              <c:f>'Contenedores. por unidad Ref.'!$B$76:$B$79</c:f>
              <c:numCache>
                <c:formatCode>#,##0</c:formatCode>
                <c:ptCount val="4"/>
                <c:pt idx="0">
                  <c:v>209795.5</c:v>
                </c:pt>
                <c:pt idx="1">
                  <c:v>202483.25</c:v>
                </c:pt>
                <c:pt idx="2">
                  <c:v>106944</c:v>
                </c:pt>
                <c:pt idx="3">
                  <c:v>104432.75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DC-44D2-91B8-D734A35D34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78382399"/>
        <c:axId val="1778379039"/>
        <c:axId val="0"/>
      </c:bar3DChart>
      <c:catAx>
        <c:axId val="1778382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78379039"/>
        <c:crosses val="autoZero"/>
        <c:auto val="1"/>
        <c:lblAlgn val="ctr"/>
        <c:lblOffset val="100"/>
        <c:noMultiLvlLbl val="0"/>
      </c:catAx>
      <c:valAx>
        <c:axId val="1778379039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778382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5bacedd-17fd-4fd9-8027-9597b34ca766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ES"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(cuerpo)"/>
                <a:ea typeface="+mj-ea"/>
                <a:cs typeface="+mj-cs"/>
              </a:defRPr>
            </a:pPr>
            <a:r>
              <a:rPr lang="es-DO" sz="1200" b="1">
                <a:latin typeface="Calibri (cuerpo)"/>
              </a:rPr>
              <a:t>COMPARATIVO DE LOS TIPOS DE EMBARCACIONES  2026 Vs 2025</a:t>
            </a:r>
          </a:p>
        </c:rich>
      </c:tx>
      <c:layout>
        <c:manualLayout>
          <c:xMode val="edge"/>
          <c:yMode val="edge"/>
          <c:x val="0.33514798719010869"/>
          <c:y val="1.7819309396528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Calibri (cuerpo)"/>
              <a:ea typeface="+mj-ea"/>
              <a:cs typeface="+mj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1.6476291978056692E-2"/>
          <c:y val="0.10356075779327995"/>
          <c:w val="0.97410868403448236"/>
          <c:h val="0.73712369214263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'COMPARATIVO EMB.'!$B$12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EMB.'!$C$11:$M$11</c:f>
              <c:strCache>
                <c:ptCount val="11"/>
                <c:pt idx="0">
                  <c:v>CARGAS  GENERAL </c:v>
                </c:pt>
                <c:pt idx="1">
                  <c:v>PORTACONTENEDOR</c:v>
                </c:pt>
                <c:pt idx="2">
                  <c:v>GRANELEROS</c:v>
                </c:pt>
                <c:pt idx="3">
                  <c:v>TANQUEROS</c:v>
                </c:pt>
                <c:pt idx="4">
                  <c:v>CRUCEROS</c:v>
                </c:pt>
                <c:pt idx="5">
                  <c:v>PESQUEROS</c:v>
                </c:pt>
                <c:pt idx="6">
                  <c:v>REMOLCADORES</c:v>
                </c:pt>
                <c:pt idx="7">
                  <c:v>BARCAZAS</c:v>
                </c:pt>
                <c:pt idx="8">
                  <c:v>YATES</c:v>
                </c:pt>
                <c:pt idx="9">
                  <c:v>DRAGAS / OTROS</c:v>
                </c:pt>
                <c:pt idx="10">
                  <c:v>FERRIE</c:v>
                </c:pt>
              </c:strCache>
            </c:strRef>
          </c:cat>
          <c:val>
            <c:numRef>
              <c:f>'COMPARATIVO EMB.'!$C$12:$M$12</c:f>
              <c:numCache>
                <c:formatCode>#,##0</c:formatCode>
                <c:ptCount val="11"/>
                <c:pt idx="0">
                  <c:v>291</c:v>
                </c:pt>
                <c:pt idx="1">
                  <c:v>509</c:v>
                </c:pt>
                <c:pt idx="2">
                  <c:v>102</c:v>
                </c:pt>
                <c:pt idx="3">
                  <c:v>205</c:v>
                </c:pt>
                <c:pt idx="4">
                  <c:v>139</c:v>
                </c:pt>
                <c:pt idx="5">
                  <c:v>0</c:v>
                </c:pt>
                <c:pt idx="6">
                  <c:v>58</c:v>
                </c:pt>
                <c:pt idx="7">
                  <c:v>47</c:v>
                </c:pt>
                <c:pt idx="8">
                  <c:v>138</c:v>
                </c:pt>
                <c:pt idx="9">
                  <c:v>4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5-42CF-AEBF-FA784F15B5D4}"/>
            </c:ext>
          </c:extLst>
        </c:ser>
        <c:ser>
          <c:idx val="1"/>
          <c:order val="1"/>
          <c:tx>
            <c:strRef>
              <c:f>'COMPARATIVO EMB.'!$B$13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EMB.'!$C$11:$M$11</c:f>
              <c:strCache>
                <c:ptCount val="11"/>
                <c:pt idx="0">
                  <c:v>CARGAS  GENERAL </c:v>
                </c:pt>
                <c:pt idx="1">
                  <c:v>PORTACONTENEDOR</c:v>
                </c:pt>
                <c:pt idx="2">
                  <c:v>GRANELEROS</c:v>
                </c:pt>
                <c:pt idx="3">
                  <c:v>TANQUEROS</c:v>
                </c:pt>
                <c:pt idx="4">
                  <c:v>CRUCEROS</c:v>
                </c:pt>
                <c:pt idx="5">
                  <c:v>PESQUEROS</c:v>
                </c:pt>
                <c:pt idx="6">
                  <c:v>REMOLCADORES</c:v>
                </c:pt>
                <c:pt idx="7">
                  <c:v>BARCAZAS</c:v>
                </c:pt>
                <c:pt idx="8">
                  <c:v>YATES</c:v>
                </c:pt>
                <c:pt idx="9">
                  <c:v>DRAGAS / OTROS</c:v>
                </c:pt>
                <c:pt idx="10">
                  <c:v>FERRIE</c:v>
                </c:pt>
              </c:strCache>
            </c:strRef>
          </c:cat>
          <c:val>
            <c:numRef>
              <c:f>'COMPARATIVO EMB.'!$C$13:$M$13</c:f>
              <c:numCache>
                <c:formatCode>#,##0</c:formatCode>
                <c:ptCount val="11"/>
                <c:pt idx="0" formatCode="General">
                  <c:v>248</c:v>
                </c:pt>
                <c:pt idx="1">
                  <c:v>609</c:v>
                </c:pt>
                <c:pt idx="2">
                  <c:v>104</c:v>
                </c:pt>
                <c:pt idx="3">
                  <c:v>214</c:v>
                </c:pt>
                <c:pt idx="4">
                  <c:v>137</c:v>
                </c:pt>
                <c:pt idx="5">
                  <c:v>0</c:v>
                </c:pt>
                <c:pt idx="6">
                  <c:v>50</c:v>
                </c:pt>
                <c:pt idx="7">
                  <c:v>35</c:v>
                </c:pt>
                <c:pt idx="8">
                  <c:v>151</c:v>
                </c:pt>
                <c:pt idx="9">
                  <c:v>3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25-42CF-AEBF-FA784F15B5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733944992"/>
        <c:axId val="1733914752"/>
      </c:barChart>
      <c:catAx>
        <c:axId val="173394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33914752"/>
        <c:crosses val="autoZero"/>
        <c:auto val="1"/>
        <c:lblAlgn val="ctr"/>
        <c:lblOffset val="100"/>
        <c:noMultiLvlLbl val="0"/>
      </c:catAx>
      <c:valAx>
        <c:axId val="173391475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73394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COMPARATIVO</a:t>
            </a:r>
            <a:r>
              <a:rPr lang="es-DO" b="1" baseline="0"/>
              <a:t> DEL MOVIMIENTO DE EMBARCACIONES 2026 Vs. 2025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 EMB.'!$C$64</c:f>
              <c:strCache>
                <c:ptCount val="1"/>
                <c:pt idx="0">
                  <c:v>T2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20"/>
              <c:layout>
                <c:manualLayout>
                  <c:x val="-3.7929486098770069E-3"/>
                  <c:y val="-9.4744833476280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7-4937-9060-1788917B8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EMB.'!$B$65:$B$87</c:f>
              <c:strCache>
                <c:ptCount val="23"/>
                <c:pt idx="0">
                  <c:v>AMBER COVE</c:v>
                </c:pt>
                <c:pt idx="1">
                  <c:v>ARROYO BARRIL</c:v>
                </c:pt>
                <c:pt idx="2">
                  <c:v>AZUA</c:v>
                </c:pt>
                <c:pt idx="3">
                  <c:v>BARAHONA</c:v>
                </c:pt>
                <c:pt idx="4">
                  <c:v>BOCA CHICA</c:v>
                </c:pt>
                <c:pt idx="5">
                  <c:v>BAHÍA DE CALDERAS</c:v>
                </c:pt>
                <c:pt idx="6">
                  <c:v>CAP CANA</c:v>
                </c:pt>
                <c:pt idx="7">
                  <c:v>CAUCEDO</c:v>
                </c:pt>
                <c:pt idx="8">
                  <c:v>LA CANA</c:v>
                </c:pt>
                <c:pt idx="9">
                  <c:v>LA ROMANA</c:v>
                </c:pt>
                <c:pt idx="10">
                  <c:v>LUPERÓN </c:v>
                </c:pt>
                <c:pt idx="11">
                  <c:v>TAÍNO BAY</c:v>
                </c:pt>
                <c:pt idx="12">
                  <c:v>MANZANILLO</c:v>
                </c:pt>
                <c:pt idx="13">
                  <c:v>PEDERNALES</c:v>
                </c:pt>
                <c:pt idx="14">
                  <c:v>PLAZA MARINA</c:v>
                </c:pt>
                <c:pt idx="15">
                  <c:v>PUERTO PLATA</c:v>
                </c:pt>
                <c:pt idx="16">
                  <c:v>PUNTA CATALINA</c:v>
                </c:pt>
                <c:pt idx="17">
                  <c:v>HAINA ORIENTAL</c:v>
                </c:pt>
                <c:pt idx="18">
                  <c:v>HAINA OCCIDENTAL</c:v>
                </c:pt>
                <c:pt idx="19">
                  <c:v>ISLAS CATALINA</c:v>
                </c:pt>
                <c:pt idx="20">
                  <c:v>SAN PEDRO DE MACORÍS</c:v>
                </c:pt>
                <c:pt idx="21">
                  <c:v>SANTA BÁRBARA</c:v>
                </c:pt>
                <c:pt idx="22">
                  <c:v>SANTO DOMINGO</c:v>
                </c:pt>
              </c:strCache>
            </c:strRef>
          </c:cat>
          <c:val>
            <c:numRef>
              <c:f>'COMPARATIVO EMB.'!$C$65:$C$87</c:f>
              <c:numCache>
                <c:formatCode>General</c:formatCode>
                <c:ptCount val="23"/>
                <c:pt idx="0">
                  <c:v>65</c:v>
                </c:pt>
                <c:pt idx="1">
                  <c:v>1</c:v>
                </c:pt>
                <c:pt idx="2">
                  <c:v>11</c:v>
                </c:pt>
                <c:pt idx="3">
                  <c:v>24</c:v>
                </c:pt>
                <c:pt idx="4">
                  <c:v>31</c:v>
                </c:pt>
                <c:pt idx="5">
                  <c:v>10</c:v>
                </c:pt>
                <c:pt idx="6">
                  <c:v>0</c:v>
                </c:pt>
                <c:pt idx="7">
                  <c:v>263</c:v>
                </c:pt>
                <c:pt idx="8">
                  <c:v>66</c:v>
                </c:pt>
                <c:pt idx="9">
                  <c:v>27</c:v>
                </c:pt>
                <c:pt idx="10">
                  <c:v>104</c:v>
                </c:pt>
                <c:pt idx="11">
                  <c:v>58</c:v>
                </c:pt>
                <c:pt idx="12">
                  <c:v>32</c:v>
                </c:pt>
                <c:pt idx="13">
                  <c:v>4</c:v>
                </c:pt>
                <c:pt idx="14">
                  <c:v>7</c:v>
                </c:pt>
                <c:pt idx="15">
                  <c:v>159</c:v>
                </c:pt>
                <c:pt idx="16">
                  <c:v>8</c:v>
                </c:pt>
                <c:pt idx="17">
                  <c:v>338</c:v>
                </c:pt>
                <c:pt idx="18">
                  <c:v>128</c:v>
                </c:pt>
                <c:pt idx="19">
                  <c:v>0</c:v>
                </c:pt>
                <c:pt idx="20">
                  <c:v>36</c:v>
                </c:pt>
                <c:pt idx="21">
                  <c:v>34</c:v>
                </c:pt>
                <c:pt idx="2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A-43A3-8053-8955DFF67870}"/>
            </c:ext>
          </c:extLst>
        </c:ser>
        <c:ser>
          <c:idx val="1"/>
          <c:order val="1"/>
          <c:tx>
            <c:strRef>
              <c:f>'COMPARATIVO EMB.'!$D$64</c:f>
              <c:strCache>
                <c:ptCount val="1"/>
                <c:pt idx="0">
                  <c:v>T2 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8"/>
              <c:layout>
                <c:manualLayout>
                  <c:x val="1.3275320134568969E-2"/>
                  <c:y val="-9.4744833476280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7-4937-9060-1788917B8045}"/>
                </c:ext>
              </c:extLst>
            </c:dLbl>
            <c:dLbl>
              <c:idx val="20"/>
              <c:layout>
                <c:manualLayout>
                  <c:x val="5.6894229148153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7-4937-9060-1788917B8045}"/>
                </c:ext>
              </c:extLst>
            </c:dLbl>
            <c:dLbl>
              <c:idx val="22"/>
              <c:layout>
                <c:manualLayout>
                  <c:x val="1.5171794439507473E-2"/>
                  <c:y val="-7.7519395617285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7-4937-9060-1788917B8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EMB.'!$B$65:$B$87</c:f>
              <c:strCache>
                <c:ptCount val="23"/>
                <c:pt idx="0">
                  <c:v>AMBER COVE</c:v>
                </c:pt>
                <c:pt idx="1">
                  <c:v>ARROYO BARRIL</c:v>
                </c:pt>
                <c:pt idx="2">
                  <c:v>AZUA</c:v>
                </c:pt>
                <c:pt idx="3">
                  <c:v>BARAHONA</c:v>
                </c:pt>
                <c:pt idx="4">
                  <c:v>BOCA CHICA</c:v>
                </c:pt>
                <c:pt idx="5">
                  <c:v>BAHÍA DE CALDERAS</c:v>
                </c:pt>
                <c:pt idx="6">
                  <c:v>CAP CANA</c:v>
                </c:pt>
                <c:pt idx="7">
                  <c:v>CAUCEDO</c:v>
                </c:pt>
                <c:pt idx="8">
                  <c:v>LA CANA</c:v>
                </c:pt>
                <c:pt idx="9">
                  <c:v>LA ROMANA</c:v>
                </c:pt>
                <c:pt idx="10">
                  <c:v>LUPERÓN </c:v>
                </c:pt>
                <c:pt idx="11">
                  <c:v>TAÍNO BAY</c:v>
                </c:pt>
                <c:pt idx="12">
                  <c:v>MANZANILLO</c:v>
                </c:pt>
                <c:pt idx="13">
                  <c:v>PEDERNALES</c:v>
                </c:pt>
                <c:pt idx="14">
                  <c:v>PLAZA MARINA</c:v>
                </c:pt>
                <c:pt idx="15">
                  <c:v>PUERTO PLATA</c:v>
                </c:pt>
                <c:pt idx="16">
                  <c:v>PUNTA CATALINA</c:v>
                </c:pt>
                <c:pt idx="17">
                  <c:v>HAINA ORIENTAL</c:v>
                </c:pt>
                <c:pt idx="18">
                  <c:v>HAINA OCCIDENTAL</c:v>
                </c:pt>
                <c:pt idx="19">
                  <c:v>ISLAS CATALINA</c:v>
                </c:pt>
                <c:pt idx="20">
                  <c:v>SAN PEDRO DE MACORÍS</c:v>
                </c:pt>
                <c:pt idx="21">
                  <c:v>SANTA BÁRBARA</c:v>
                </c:pt>
                <c:pt idx="22">
                  <c:v>SANTO DOMINGO</c:v>
                </c:pt>
              </c:strCache>
            </c:strRef>
          </c:cat>
          <c:val>
            <c:numRef>
              <c:f>'COMPARATIVO EMB.'!$D$65:$D$87</c:f>
              <c:numCache>
                <c:formatCode>#,##0</c:formatCode>
                <c:ptCount val="23"/>
                <c:pt idx="0">
                  <c:v>53</c:v>
                </c:pt>
                <c:pt idx="1">
                  <c:v>0</c:v>
                </c:pt>
                <c:pt idx="2">
                  <c:v>12</c:v>
                </c:pt>
                <c:pt idx="3">
                  <c:v>19</c:v>
                </c:pt>
                <c:pt idx="4">
                  <c:v>31</c:v>
                </c:pt>
                <c:pt idx="5">
                  <c:v>5</c:v>
                </c:pt>
                <c:pt idx="6">
                  <c:v>0</c:v>
                </c:pt>
                <c:pt idx="7">
                  <c:v>293</c:v>
                </c:pt>
                <c:pt idx="8">
                  <c:v>74</c:v>
                </c:pt>
                <c:pt idx="9">
                  <c:v>30</c:v>
                </c:pt>
                <c:pt idx="10">
                  <c:v>124</c:v>
                </c:pt>
                <c:pt idx="11">
                  <c:v>60</c:v>
                </c:pt>
                <c:pt idx="12">
                  <c:v>31</c:v>
                </c:pt>
                <c:pt idx="13">
                  <c:v>7</c:v>
                </c:pt>
                <c:pt idx="14">
                  <c:v>15</c:v>
                </c:pt>
                <c:pt idx="15">
                  <c:v>184</c:v>
                </c:pt>
                <c:pt idx="16">
                  <c:v>5</c:v>
                </c:pt>
                <c:pt idx="17">
                  <c:v>332</c:v>
                </c:pt>
                <c:pt idx="18">
                  <c:v>127</c:v>
                </c:pt>
                <c:pt idx="19">
                  <c:v>1</c:v>
                </c:pt>
                <c:pt idx="20">
                  <c:v>39</c:v>
                </c:pt>
                <c:pt idx="21" formatCode="General">
                  <c:v>29</c:v>
                </c:pt>
                <c:pt idx="2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A-43A3-8053-8955DFF678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52205695"/>
        <c:axId val="1852194175"/>
        <c:axId val="0"/>
      </c:bar3DChart>
      <c:catAx>
        <c:axId val="18522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52194175"/>
        <c:crosses val="autoZero"/>
        <c:auto val="1"/>
        <c:lblAlgn val="ctr"/>
        <c:lblOffset val="100"/>
        <c:noMultiLvlLbl val="0"/>
      </c:catAx>
      <c:valAx>
        <c:axId val="185219417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52205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 baseline="0">
                <a:latin typeface="+mn-lt"/>
              </a:rPr>
              <a:t>COMPARATIVO  DEL TOTAL  DE CARGAS  POR PUERTOS (EN T.M.)   </a:t>
            </a:r>
          </a:p>
          <a:p>
            <a:pPr>
              <a:defRPr sz="1100"/>
            </a:pPr>
            <a:r>
              <a:rPr lang="es-DO" sz="1100" b="1" baseline="0">
                <a:latin typeface="+mn-lt"/>
              </a:rPr>
              <a:t>ABRIL-JUNIO 2026 Vs 2025</a:t>
            </a:r>
            <a:endParaRPr lang="es-DO" sz="1100" b="1">
              <a:latin typeface="+mn-lt"/>
            </a:endParaRPr>
          </a:p>
        </c:rich>
      </c:tx>
      <c:layout>
        <c:manualLayout>
          <c:xMode val="edge"/>
          <c:yMode val="edge"/>
          <c:x val="0.35036950535836631"/>
          <c:y val="1.5904791303098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954840504519211E-2"/>
          <c:y val="0.14109896407419475"/>
          <c:w val="0.90650361256260426"/>
          <c:h val="0.663205818774930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'CARGAS T.M. preliminar. '!$B$100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'!$A$101:$A$115</c:f>
              <c:strCache>
                <c:ptCount val="15"/>
                <c:pt idx="0">
                  <c:v>AZUA</c:v>
                </c:pt>
                <c:pt idx="1">
                  <c:v>BARAHONA</c:v>
                </c:pt>
                <c:pt idx="2">
                  <c:v>BOCA CHICA</c:v>
                </c:pt>
                <c:pt idx="3">
                  <c:v>CAUCEDO</c:v>
                </c:pt>
                <c:pt idx="4">
                  <c:v>LA CANA</c:v>
                </c:pt>
                <c:pt idx="5">
                  <c:v>LA ROMANA</c:v>
                </c:pt>
                <c:pt idx="6">
                  <c:v>MANZANILLO</c:v>
                </c:pt>
                <c:pt idx="7">
                  <c:v>PLAZA MARINA</c:v>
                </c:pt>
                <c:pt idx="8">
                  <c:v>PUERTO PLATA</c:v>
                </c:pt>
                <c:pt idx="9">
                  <c:v>HAINA ORIENTAL</c:v>
                </c:pt>
                <c:pt idx="10">
                  <c:v>HAINA OCCIDENTAL</c:v>
                </c:pt>
                <c:pt idx="11">
                  <c:v>PUNTA CATALINA</c:v>
                </c:pt>
                <c:pt idx="12">
                  <c:v>SAN PEDRO DE MACORÍS</c:v>
                </c:pt>
                <c:pt idx="13">
                  <c:v>SANTA BÁRBARA</c:v>
                </c:pt>
                <c:pt idx="14">
                  <c:v>SANTO DOMINGO</c:v>
                </c:pt>
              </c:strCache>
            </c:strRef>
          </c:cat>
          <c:val>
            <c:numRef>
              <c:f>'CARGAS T.M. preliminar. '!$B$101:$B$115</c:f>
              <c:numCache>
                <c:formatCode>#,##0</c:formatCode>
                <c:ptCount val="15"/>
                <c:pt idx="0">
                  <c:v>55372</c:v>
                </c:pt>
                <c:pt idx="1">
                  <c:v>152023</c:v>
                </c:pt>
                <c:pt idx="2">
                  <c:v>478127</c:v>
                </c:pt>
                <c:pt idx="3">
                  <c:v>3385231</c:v>
                </c:pt>
                <c:pt idx="4">
                  <c:v>696974</c:v>
                </c:pt>
                <c:pt idx="5">
                  <c:v>191601</c:v>
                </c:pt>
                <c:pt idx="6">
                  <c:v>275444</c:v>
                </c:pt>
                <c:pt idx="7">
                  <c:v>40624</c:v>
                </c:pt>
                <c:pt idx="8">
                  <c:v>397333</c:v>
                </c:pt>
                <c:pt idx="9">
                  <c:v>2238874</c:v>
                </c:pt>
                <c:pt idx="10">
                  <c:v>1817348</c:v>
                </c:pt>
                <c:pt idx="11">
                  <c:v>475077</c:v>
                </c:pt>
                <c:pt idx="12">
                  <c:v>193039</c:v>
                </c:pt>
                <c:pt idx="13">
                  <c:v>4</c:v>
                </c:pt>
                <c:pt idx="14">
                  <c:v>251263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A-4F41-92F7-E3A91EC12EC5}"/>
            </c:ext>
          </c:extLst>
        </c:ser>
        <c:ser>
          <c:idx val="1"/>
          <c:order val="1"/>
          <c:tx>
            <c:strRef>
              <c:f>'CARGAS T.M. preliminar. '!$C$100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'!$A$101:$A$115</c:f>
              <c:strCache>
                <c:ptCount val="15"/>
                <c:pt idx="0">
                  <c:v>AZUA</c:v>
                </c:pt>
                <c:pt idx="1">
                  <c:v>BARAHONA</c:v>
                </c:pt>
                <c:pt idx="2">
                  <c:v>BOCA CHICA</c:v>
                </c:pt>
                <c:pt idx="3">
                  <c:v>CAUCEDO</c:v>
                </c:pt>
                <c:pt idx="4">
                  <c:v>LA CANA</c:v>
                </c:pt>
                <c:pt idx="5">
                  <c:v>LA ROMANA</c:v>
                </c:pt>
                <c:pt idx="6">
                  <c:v>MANZANILLO</c:v>
                </c:pt>
                <c:pt idx="7">
                  <c:v>PLAZA MARINA</c:v>
                </c:pt>
                <c:pt idx="8">
                  <c:v>PUERTO PLATA</c:v>
                </c:pt>
                <c:pt idx="9">
                  <c:v>HAINA ORIENTAL</c:v>
                </c:pt>
                <c:pt idx="10">
                  <c:v>HAINA OCCIDENTAL</c:v>
                </c:pt>
                <c:pt idx="11">
                  <c:v>PUNTA CATALINA</c:v>
                </c:pt>
                <c:pt idx="12">
                  <c:v>SAN PEDRO DE MACORÍS</c:v>
                </c:pt>
                <c:pt idx="13">
                  <c:v>SANTA BÁRBARA</c:v>
                </c:pt>
                <c:pt idx="14">
                  <c:v>SANTO DOMINGO</c:v>
                </c:pt>
              </c:strCache>
            </c:strRef>
          </c:cat>
          <c:val>
            <c:numRef>
              <c:f>'CARGAS T.M. preliminar. '!$C$101:$C$115</c:f>
              <c:numCache>
                <c:formatCode>#,##0</c:formatCode>
                <c:ptCount val="15"/>
                <c:pt idx="0">
                  <c:v>83603</c:v>
                </c:pt>
                <c:pt idx="1">
                  <c:v>241876</c:v>
                </c:pt>
                <c:pt idx="2">
                  <c:v>487354</c:v>
                </c:pt>
                <c:pt idx="3">
                  <c:v>2949285</c:v>
                </c:pt>
                <c:pt idx="4">
                  <c:v>828323</c:v>
                </c:pt>
                <c:pt idx="5">
                  <c:v>135939</c:v>
                </c:pt>
                <c:pt idx="6">
                  <c:v>0</c:v>
                </c:pt>
                <c:pt idx="7">
                  <c:v>76156</c:v>
                </c:pt>
                <c:pt idx="8">
                  <c:v>464982</c:v>
                </c:pt>
                <c:pt idx="9">
                  <c:v>1712918</c:v>
                </c:pt>
                <c:pt idx="10">
                  <c:v>1485789</c:v>
                </c:pt>
                <c:pt idx="11">
                  <c:v>303278</c:v>
                </c:pt>
                <c:pt idx="12">
                  <c:v>656131</c:v>
                </c:pt>
                <c:pt idx="13">
                  <c:v>2</c:v>
                </c:pt>
                <c:pt idx="14">
                  <c:v>236339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FA-4F41-92F7-E3A91EC12E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45050207"/>
        <c:axId val="564197695"/>
        <c:axId val="0"/>
      </c:bar3DChart>
      <c:catAx>
        <c:axId val="645050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4197695"/>
        <c:crosses val="autoZero"/>
        <c:auto val="1"/>
        <c:lblAlgn val="ctr"/>
        <c:lblOffset val="100"/>
        <c:noMultiLvlLbl val="0"/>
      </c:catAx>
      <c:valAx>
        <c:axId val="56419769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45050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379372650184609"/>
          <c:y val="0.37218464581147392"/>
          <c:w val="6.7214296417752672E-2"/>
          <c:h val="0.1170756021362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COMPARATIVO</a:t>
            </a:r>
            <a:r>
              <a:rPr lang="es-DO" sz="1100" b="1" baseline="0">
                <a:latin typeface="+mn-lt"/>
              </a:rPr>
              <a:t>  DE CARGAS  EN  IMPORTACIÓN, EXPORTACIÓN Y TRÁNSITO</a:t>
            </a:r>
          </a:p>
          <a:p>
            <a:pPr>
              <a:defRPr sz="1100"/>
            </a:pPr>
            <a:r>
              <a:rPr lang="es-DO" sz="1100" b="1" baseline="0">
                <a:latin typeface="+mn-lt"/>
              </a:rPr>
              <a:t>TRIMESTRE  ABRIL-JUNIO 2026 Vs 2025</a:t>
            </a:r>
            <a:endParaRPr lang="es-DO" sz="1100" b="1">
              <a:latin typeface="+mn-lt"/>
            </a:endParaRPr>
          </a:p>
        </c:rich>
      </c:tx>
      <c:layout>
        <c:manualLayout>
          <c:xMode val="edge"/>
          <c:yMode val="edge"/>
          <c:x val="0.14275474758390236"/>
          <c:y val="5.3042030569825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'CARGAS T.M. preliminar. '!$B$129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2.212923667813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12-44A0-B0B1-5B9F92A43EE7}"/>
                </c:ext>
              </c:extLst>
            </c:dLbl>
            <c:dLbl>
              <c:idx val="1"/>
              <c:layout>
                <c:manualLayout>
                  <c:x val="4.7533761412588207E-3"/>
                  <c:y val="-2.1805991308762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12-44A0-B0B1-5B9F92A43EE7}"/>
                </c:ext>
              </c:extLst>
            </c:dLbl>
            <c:dLbl>
              <c:idx val="2"/>
              <c:layout>
                <c:manualLayout>
                  <c:x val="0"/>
                  <c:y val="-1.6349503491579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12-44A0-B0B1-5B9F92A43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'!$A$130:$A$132</c:f>
              <c:strCache>
                <c:ptCount val="3"/>
                <c:pt idx="0">
                  <c:v>IMPORTACIÓN</c:v>
                </c:pt>
                <c:pt idx="1">
                  <c:v>EXPORTACIÓN </c:v>
                </c:pt>
                <c:pt idx="2">
                  <c:v>TRÁNSITO</c:v>
                </c:pt>
              </c:strCache>
            </c:strRef>
          </c:cat>
          <c:val>
            <c:numRef>
              <c:f>'CARGAS T.M. preliminar. '!$B$130:$B$132</c:f>
              <c:numCache>
                <c:formatCode>#,##0</c:formatCode>
                <c:ptCount val="3"/>
                <c:pt idx="0">
                  <c:v>7793153</c:v>
                </c:pt>
                <c:pt idx="1">
                  <c:v>1405835</c:v>
                </c:pt>
                <c:pt idx="2">
                  <c:v>1449346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12-44A0-B0B1-5B9F92A43EE7}"/>
            </c:ext>
          </c:extLst>
        </c:ser>
        <c:ser>
          <c:idx val="1"/>
          <c:order val="1"/>
          <c:tx>
            <c:strRef>
              <c:f>'CARGAS T.M. preliminar. '!$C$129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5.6913073459746911E-17"/>
                  <c:y val="-2.3726033475502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2-44A0-B0B1-5B9F92A43EE7}"/>
                </c:ext>
              </c:extLst>
            </c:dLbl>
            <c:dLbl>
              <c:idx val="1"/>
              <c:layout>
                <c:manualLayout>
                  <c:x val="4.7533761412588207E-3"/>
                  <c:y val="-1.9239458403266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2-44A0-B0B1-5B9F92A43EE7}"/>
                </c:ext>
              </c:extLst>
            </c:dLbl>
            <c:dLbl>
              <c:idx val="2"/>
              <c:layout>
                <c:manualLayout>
                  <c:x val="6.1111556574777416E-3"/>
                  <c:y val="-2.532265363605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2-44A0-B0B1-5B9F92A43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'!$A$130:$A$132</c:f>
              <c:strCache>
                <c:ptCount val="3"/>
                <c:pt idx="0">
                  <c:v>IMPORTACIÓN</c:v>
                </c:pt>
                <c:pt idx="1">
                  <c:v>EXPORTACIÓN </c:v>
                </c:pt>
                <c:pt idx="2">
                  <c:v>TRÁNSITO</c:v>
                </c:pt>
              </c:strCache>
            </c:strRef>
          </c:cat>
          <c:val>
            <c:numRef>
              <c:f>'CARGAS T.M. preliminar. '!$C$130:$C$132</c:f>
              <c:numCache>
                <c:formatCode>#,##0</c:formatCode>
                <c:ptCount val="3"/>
                <c:pt idx="0">
                  <c:v>6388521</c:v>
                </c:pt>
                <c:pt idx="1">
                  <c:v>1995636</c:v>
                </c:pt>
                <c:pt idx="2">
                  <c:v>1277818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12-44A0-B0B1-5B9F92A43E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22742543"/>
        <c:axId val="1422738703"/>
        <c:axId val="0"/>
      </c:bar3DChart>
      <c:catAx>
        <c:axId val="1422742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22738703"/>
        <c:crosses val="autoZero"/>
        <c:auto val="1"/>
        <c:lblAlgn val="ctr"/>
        <c:lblOffset val="100"/>
        <c:noMultiLvlLbl val="0"/>
      </c:catAx>
      <c:valAx>
        <c:axId val="14227387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22742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COMPARATIVO</a:t>
            </a:r>
            <a:r>
              <a:rPr lang="es-DO" sz="1100" b="1" baseline="0">
                <a:latin typeface="+mn-lt"/>
              </a:rPr>
              <a:t> DEL MOVIMENTO DE CARGAS EN IMPORTACIÓN (EN T.M)</a:t>
            </a:r>
          </a:p>
          <a:p>
            <a:pPr>
              <a:defRPr sz="1100"/>
            </a:pPr>
            <a:r>
              <a:rPr lang="es-DO" sz="1100" b="1" baseline="0">
                <a:latin typeface="+mn-lt"/>
              </a:rPr>
              <a:t>  ABRIL-JUNIO 2026 Vs 2025</a:t>
            </a:r>
            <a:endParaRPr lang="es-DO" sz="1100" b="1">
              <a:latin typeface="+mn-lt"/>
            </a:endParaRPr>
          </a:p>
        </c:rich>
      </c:tx>
      <c:layout>
        <c:manualLayout>
          <c:xMode val="edge"/>
          <c:yMode val="edge"/>
          <c:x val="0.17459542053570543"/>
          <c:y val="5.5940112484596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96605575465679E-2"/>
          <c:y val="0.11562250324104928"/>
          <c:w val="0.86882283568771912"/>
          <c:h val="0.716547009391603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'CARGAS T.M. preliminar. '!$B$40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1.449754863956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C-40C6-B9AE-C95DF8B3A499}"/>
                </c:ext>
              </c:extLst>
            </c:dLbl>
            <c:dLbl>
              <c:idx val="1"/>
              <c:layout>
                <c:manualLayout>
                  <c:x val="-5.1756331264472082E-17"/>
                  <c:y val="-4.8325162131870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C-40C6-B9AE-C95DF8B3A499}"/>
                </c:ext>
              </c:extLst>
            </c:dLbl>
            <c:dLbl>
              <c:idx val="2"/>
              <c:layout>
                <c:manualLayout>
                  <c:x val="0"/>
                  <c:y val="-9.6650324263740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C-40C6-B9AE-C95DF8B3A499}"/>
                </c:ext>
              </c:extLst>
            </c:dLbl>
            <c:dLbl>
              <c:idx val="3"/>
              <c:layout>
                <c:manualLayout>
                  <c:x val="-1.4976436287409841E-3"/>
                  <c:y val="-1.6913806746154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C-40C6-B9AE-C95DF8B3A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'!$A$41:$A$44</c:f>
              <c:strCache>
                <c:ptCount val="4"/>
                <c:pt idx="0">
                  <c:v> CARGA GENERAL SUELTA</c:v>
                </c:pt>
                <c:pt idx="1">
                  <c:v> CARGA CONTENERIZADA</c:v>
                </c:pt>
                <c:pt idx="2">
                  <c:v> CARGA GRANEL SÓLIDA</c:v>
                </c:pt>
                <c:pt idx="3">
                  <c:v>CARGA GRANEL LÍQUIDA</c:v>
                </c:pt>
              </c:strCache>
            </c:strRef>
          </c:cat>
          <c:val>
            <c:numRef>
              <c:f>'CARGAS T.M. preliminar. '!$B$41:$B$44</c:f>
              <c:numCache>
                <c:formatCode>#,##0</c:formatCode>
                <c:ptCount val="4"/>
                <c:pt idx="0">
                  <c:v>1380901</c:v>
                </c:pt>
                <c:pt idx="1">
                  <c:v>1797430</c:v>
                </c:pt>
                <c:pt idx="2">
                  <c:v>2328242</c:v>
                </c:pt>
                <c:pt idx="3">
                  <c:v>2286580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FC-40C6-B9AE-C95DF8B3A499}"/>
            </c:ext>
          </c:extLst>
        </c:ser>
        <c:ser>
          <c:idx val="1"/>
          <c:order val="1"/>
          <c:tx>
            <c:strRef>
              <c:f>'CARGAS T.M. preliminar. '!$C$40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-1.0982593072248198E-16"/>
                  <c:y val="-7.248774319780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FC-40C6-B9AE-C95DF8B3A499}"/>
                </c:ext>
              </c:extLst>
            </c:dLbl>
            <c:dLbl>
              <c:idx val="3"/>
              <c:layout>
                <c:manualLayout>
                  <c:x val="1.4976436287409841E-3"/>
                  <c:y val="-1.2081290532967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FC-40C6-B9AE-C95DF8B3A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'!$A$41:$A$44</c:f>
              <c:strCache>
                <c:ptCount val="4"/>
                <c:pt idx="0">
                  <c:v> CARGA GENERAL SUELTA</c:v>
                </c:pt>
                <c:pt idx="1">
                  <c:v> CARGA CONTENERIZADA</c:v>
                </c:pt>
                <c:pt idx="2">
                  <c:v> CARGA GRANEL SÓLIDA</c:v>
                </c:pt>
                <c:pt idx="3">
                  <c:v>CARGA GRANEL LÍQUIDA</c:v>
                </c:pt>
              </c:strCache>
            </c:strRef>
          </c:cat>
          <c:val>
            <c:numRef>
              <c:f>'CARGAS T.M. preliminar. '!$C$41:$C$44</c:f>
              <c:numCache>
                <c:formatCode>#,##0</c:formatCode>
                <c:ptCount val="4"/>
                <c:pt idx="0">
                  <c:v>964776</c:v>
                </c:pt>
                <c:pt idx="1">
                  <c:v>1824495</c:v>
                </c:pt>
                <c:pt idx="2">
                  <c:v>1599642</c:v>
                </c:pt>
                <c:pt idx="3">
                  <c:v>1999608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FC-40C6-B9AE-C95DF8B3A4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22751183"/>
        <c:axId val="1422751663"/>
        <c:axId val="0"/>
      </c:bar3DChart>
      <c:catAx>
        <c:axId val="142275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422751663"/>
        <c:crosses val="autoZero"/>
        <c:auto val="1"/>
        <c:lblAlgn val="ctr"/>
        <c:lblOffset val="100"/>
        <c:noMultiLvlLbl val="0"/>
      </c:catAx>
      <c:valAx>
        <c:axId val="142275166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22751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79140264740907"/>
          <c:y val="0.93433863089194802"/>
          <c:w val="0.15571630923697832"/>
          <c:h val="4.8438803840858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MOVIMIENTO DE CARGAS</a:t>
            </a:r>
            <a:r>
              <a:rPr lang="es-DO" sz="1100" b="1" baseline="0">
                <a:latin typeface="+mn-lt"/>
              </a:rPr>
              <a:t> EN CALIDAD DE TRÁNSITO ENTRADA Y SALIDA (EN T.M.)</a:t>
            </a:r>
          </a:p>
          <a:p>
            <a:pPr>
              <a:defRPr/>
            </a:pPr>
            <a:r>
              <a:rPr lang="es-DO" sz="1100" b="1" baseline="0">
                <a:latin typeface="+mn-lt"/>
              </a:rPr>
              <a:t>COMPARATIVO ABRIL- MAYO 2026 VS. 2025</a:t>
            </a:r>
            <a:endParaRPr lang="es-DO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5.7998580369905482E-2"/>
          <c:y val="0.13863898824462687"/>
          <c:w val="0.92498768174945678"/>
          <c:h val="0.769203228333211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'CARGAS T.M. preliminar. '!$A$55</c:f>
              <c:strCache>
                <c:ptCount val="1"/>
                <c:pt idx="0">
                  <c:v>ENTRADA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'CARGAS T.M. preliminar. '!$B$54:$C$54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'CARGAS T.M. preliminar. '!$B$55:$C$55</c:f>
              <c:numCache>
                <c:formatCode>#,##0</c:formatCode>
                <c:ptCount val="2"/>
                <c:pt idx="0">
                  <c:v>803061</c:v>
                </c:pt>
                <c:pt idx="1">
                  <c:v>558686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D-4E16-B608-6C3EFA96D433}"/>
            </c:ext>
          </c:extLst>
        </c:ser>
        <c:ser>
          <c:idx val="1"/>
          <c:order val="1"/>
          <c:tx>
            <c:strRef>
              <c:f>'CARGAS T.M. preliminar. '!$A$56</c:f>
              <c:strCache>
                <c:ptCount val="1"/>
                <c:pt idx="0">
                  <c:v> SALIDA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'CARGAS T.M. preliminar. '!$B$54:$C$54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'CARGAS T.M. preliminar. '!$B$56:$C$56</c:f>
              <c:numCache>
                <c:formatCode>#,##0</c:formatCode>
                <c:ptCount val="2"/>
                <c:pt idx="0">
                  <c:v>646285</c:v>
                </c:pt>
                <c:pt idx="1">
                  <c:v>719132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D-4E16-B608-6C3EFA96D4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1281248"/>
        <c:axId val="550460000"/>
      </c:barChart>
      <c:catAx>
        <c:axId val="551281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0460000"/>
        <c:crosses val="autoZero"/>
        <c:auto val="1"/>
        <c:lblAlgn val="ctr"/>
        <c:lblOffset val="100"/>
        <c:noMultiLvlLbl val="0"/>
      </c:catAx>
      <c:valAx>
        <c:axId val="550460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55128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1488001796227331"/>
          <c:y val="0.90441310482308634"/>
          <c:w val="0.23157364714266451"/>
          <c:h val="7.50122246484012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+mn-lt"/>
              </a:rPr>
              <a:t>COMPARATIVO</a:t>
            </a:r>
            <a:r>
              <a:rPr lang="es-DO" sz="1100" b="1" baseline="0">
                <a:latin typeface="+mn-lt"/>
              </a:rPr>
              <a:t> DEL MOVIMIENTO DE CARGAS EN EXPORTACIÓN (EN T.M.) </a:t>
            </a:r>
          </a:p>
          <a:p>
            <a:pPr>
              <a:defRPr/>
            </a:pPr>
            <a:r>
              <a:rPr lang="es-DO" sz="1100" b="1" baseline="0">
                <a:latin typeface="+mn-lt"/>
              </a:rPr>
              <a:t>ABRIL-MAYO 2026 Vs2025</a:t>
            </a:r>
            <a:endParaRPr lang="es-DO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'CARGAS T.M. preliminar. '!$B$47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6.3512908998753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A-402F-9ABC-E81671935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'!$A$48:$A$51</c:f>
              <c:strCache>
                <c:ptCount val="4"/>
                <c:pt idx="0">
                  <c:v> CARGA GENERAL  SUELTA</c:v>
                </c:pt>
                <c:pt idx="1">
                  <c:v> CARGA CONTENERIZADA</c:v>
                </c:pt>
                <c:pt idx="2">
                  <c:v> CARGA SÓLIDA</c:v>
                </c:pt>
                <c:pt idx="3">
                  <c:v>CARGA LÍQUIDA</c:v>
                </c:pt>
              </c:strCache>
            </c:strRef>
          </c:cat>
          <c:val>
            <c:numRef>
              <c:f>'CARGAS T.M. preliminar. '!$B$48:$B$51</c:f>
              <c:numCache>
                <c:formatCode>#,##0</c:formatCode>
                <c:ptCount val="4"/>
                <c:pt idx="0">
                  <c:v>236190</c:v>
                </c:pt>
                <c:pt idx="1">
                  <c:v>676409</c:v>
                </c:pt>
                <c:pt idx="2">
                  <c:v>183201</c:v>
                </c:pt>
                <c:pt idx="3">
                  <c:v>310035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A-402F-9ABC-E81671935F42}"/>
            </c:ext>
          </c:extLst>
        </c:ser>
        <c:ser>
          <c:idx val="1"/>
          <c:order val="1"/>
          <c:tx>
            <c:strRef>
              <c:f>'CARGAS T.M. preliminar. '!$C$47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1.9053872699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A-402F-9ABC-E81671935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'CARGAS T.M. preliminar. '!$A$48:$A$51</c:f>
              <c:strCache>
                <c:ptCount val="4"/>
                <c:pt idx="0">
                  <c:v> CARGA GENERAL  SUELTA</c:v>
                </c:pt>
                <c:pt idx="1">
                  <c:v> CARGA CONTENERIZADA</c:v>
                </c:pt>
                <c:pt idx="2">
                  <c:v> CARGA SÓLIDA</c:v>
                </c:pt>
                <c:pt idx="3">
                  <c:v>CARGA LÍQUIDA</c:v>
                </c:pt>
              </c:strCache>
            </c:strRef>
          </c:cat>
          <c:val>
            <c:numRef>
              <c:f>'CARGAS T.M. preliminar. '!$C$48:$C$51</c:f>
              <c:numCache>
                <c:formatCode>#,##0</c:formatCode>
                <c:ptCount val="4"/>
                <c:pt idx="0">
                  <c:v>625209</c:v>
                </c:pt>
                <c:pt idx="1">
                  <c:v>652398</c:v>
                </c:pt>
                <c:pt idx="2">
                  <c:v>305314</c:v>
                </c:pt>
                <c:pt idx="3">
                  <c:v>412715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5A-402F-9ABC-E81671935F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51265408"/>
        <c:axId val="520359440"/>
        <c:axId val="0"/>
      </c:bar3DChart>
      <c:catAx>
        <c:axId val="55126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20359440"/>
        <c:crosses val="autoZero"/>
        <c:auto val="1"/>
        <c:lblAlgn val="ctr"/>
        <c:lblOffset val="100"/>
        <c:noMultiLvlLbl val="0"/>
      </c:catAx>
      <c:valAx>
        <c:axId val="5203594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5126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4.png"/><Relationship Id="rId1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5.xml"/><Relationship Id="rId7" Type="http://schemas.openxmlformats.org/officeDocument/2006/relationships/chart" Target="../charts/chart8.xml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chart" Target="../charts/chart7.xml"/><Relationship Id="rId5" Type="http://schemas.openxmlformats.org/officeDocument/2006/relationships/image" Target="../media/image6.png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image" Target="../media/image7.png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image" Target="../media/image9.png"/><Relationship Id="rId7" Type="http://schemas.openxmlformats.org/officeDocument/2006/relationships/chart" Target="../charts/chart20.xml"/><Relationship Id="rId2" Type="http://schemas.openxmlformats.org/officeDocument/2006/relationships/image" Target="../media/image8.png"/><Relationship Id="rId1" Type="http://schemas.openxmlformats.org/officeDocument/2006/relationships/image" Target="../media/image2.png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0</xdr:rowOff>
    </xdr:from>
    <xdr:to>
      <xdr:col>7</xdr:col>
      <xdr:colOff>731519</xdr:colOff>
      <xdr:row>10</xdr:row>
      <xdr:rowOff>62116</xdr:rowOff>
    </xdr:to>
    <xdr:pic>
      <xdr:nvPicPr>
        <xdr:cNvPr id="4" name="Imagen 3" descr="Transparencia">
          <a:extLst>
            <a:ext uri="{FF2B5EF4-FFF2-40B4-BE49-F238E27FC236}">
              <a16:creationId xmlns:a16="http://schemas.microsoft.com/office/drawing/2014/main" id="{F64911D4-B1F6-0DA4-EDF3-C2C59A28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240" y="0"/>
          <a:ext cx="3596639" cy="1890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1154836</xdr:colOff>
      <xdr:row>1</xdr:row>
      <xdr:rowOff>79169</xdr:rowOff>
    </xdr:from>
    <xdr:ext cx="1477528" cy="934234"/>
    <xdr:pic>
      <xdr:nvPicPr>
        <xdr:cNvPr id="7" name="2 Imagen" descr="Logotipo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070" y="257299"/>
          <a:ext cx="1477528" cy="934234"/>
        </a:xfrm>
        <a:prstGeom prst="rect">
          <a:avLst/>
        </a:prstGeom>
      </xdr:spPr>
    </xdr:pic>
    <xdr:clientData/>
  </xdr:oneCellAnchor>
  <xdr:oneCellAnchor>
    <xdr:from>
      <xdr:col>1</xdr:col>
      <xdr:colOff>102054</xdr:colOff>
      <xdr:row>36</xdr:row>
      <xdr:rowOff>79376</xdr:rowOff>
    </xdr:from>
    <xdr:ext cx="1154131" cy="885905"/>
    <xdr:pic>
      <xdr:nvPicPr>
        <xdr:cNvPr id="3" name="2 Imagen" descr="Logotipo&#10;&#10;Descripción generada automáticamente">
          <a:extLst>
            <a:ext uri="{FF2B5EF4-FFF2-40B4-BE49-F238E27FC236}">
              <a16:creationId xmlns:a16="http://schemas.microsoft.com/office/drawing/2014/main" id="{78416F89-74BC-45C8-95E0-70247E5FFB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68" y="7245805"/>
          <a:ext cx="1154131" cy="885905"/>
        </a:xfrm>
        <a:prstGeom prst="rect">
          <a:avLst/>
        </a:prstGeom>
      </xdr:spPr>
    </xdr:pic>
    <xdr:clientData/>
  </xdr:oneCellAnchor>
  <xdr:twoCellAnchor>
    <xdr:from>
      <xdr:col>3</xdr:col>
      <xdr:colOff>100816</xdr:colOff>
      <xdr:row>40</xdr:row>
      <xdr:rowOff>170089</xdr:rowOff>
    </xdr:from>
    <xdr:to>
      <xdr:col>12</xdr:col>
      <xdr:colOff>498929</xdr:colOff>
      <xdr:row>66</xdr:row>
      <xdr:rowOff>159987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1F61BC-6848-2326-63E1-4CA181E7D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42546</xdr:colOff>
      <xdr:row>0</xdr:row>
      <xdr:rowOff>0</xdr:rowOff>
    </xdr:from>
    <xdr:to>
      <xdr:col>3</xdr:col>
      <xdr:colOff>242570</xdr:colOff>
      <xdr:row>4</xdr:row>
      <xdr:rowOff>133985</xdr:rowOff>
    </xdr:to>
    <xdr:pic>
      <xdr:nvPicPr>
        <xdr:cNvPr id="4" name="2 Imagen" descr="Logotipo&#10;&#10;Descripción generada automáticamente">
          <a:extLst>
            <a:ext uri="{FF2B5EF4-FFF2-40B4-BE49-F238E27FC236}">
              <a16:creationId xmlns:a16="http://schemas.microsoft.com/office/drawing/2014/main" id="{4431CE8D-A81A-4922-B8C1-2201908375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0921" y="0"/>
          <a:ext cx="1619249" cy="895985"/>
        </a:xfrm>
        <a:prstGeom prst="rect">
          <a:avLst/>
        </a:prstGeom>
      </xdr:spPr>
    </xdr:pic>
    <xdr:clientData/>
  </xdr:twoCellAnchor>
  <xdr:twoCellAnchor>
    <xdr:from>
      <xdr:col>0</xdr:col>
      <xdr:colOff>366711</xdr:colOff>
      <xdr:row>33</xdr:row>
      <xdr:rowOff>142874</xdr:rowOff>
    </xdr:from>
    <xdr:to>
      <xdr:col>13</xdr:col>
      <xdr:colOff>762000</xdr:colOff>
      <xdr:row>55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FA933D-535F-3FD6-5A52-8C5F81BE1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23813</xdr:rowOff>
    </xdr:from>
    <xdr:to>
      <xdr:col>3</xdr:col>
      <xdr:colOff>484826</xdr:colOff>
      <xdr:row>8</xdr:row>
      <xdr:rowOff>45663</xdr:rowOff>
    </xdr:to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844" y="381001"/>
          <a:ext cx="1742685" cy="1221440"/>
        </a:xfrm>
        <a:prstGeom prst="rect">
          <a:avLst/>
        </a:prstGeom>
      </xdr:spPr>
    </xdr:pic>
    <xdr:clientData/>
  </xdr:twoCellAnchor>
  <xdr:twoCellAnchor editAs="oneCell">
    <xdr:from>
      <xdr:col>5</xdr:col>
      <xdr:colOff>251010</xdr:colOff>
      <xdr:row>49</xdr:row>
      <xdr:rowOff>77321</xdr:rowOff>
    </xdr:from>
    <xdr:to>
      <xdr:col>7</xdr:col>
      <xdr:colOff>397808</xdr:colOff>
      <xdr:row>56</xdr:row>
      <xdr:rowOff>169353</xdr:rowOff>
    </xdr:to>
    <xdr:pic>
      <xdr:nvPicPr>
        <xdr:cNvPr id="6" name="2 Imagen" descr="Logotipo&#10;&#10;Descripción generada automáticamente">
          <a:extLst>
            <a:ext uri="{FF2B5EF4-FFF2-40B4-BE49-F238E27FC236}">
              <a16:creationId xmlns:a16="http://schemas.microsoft.com/office/drawing/2014/main" id="{EC09DE2A-EE82-4CD3-9520-14CE174FF35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2334" y="9266145"/>
          <a:ext cx="2320739" cy="1347090"/>
        </a:xfrm>
        <a:prstGeom prst="rect">
          <a:avLst/>
        </a:prstGeom>
      </xdr:spPr>
    </xdr:pic>
    <xdr:clientData/>
  </xdr:twoCellAnchor>
  <xdr:twoCellAnchor>
    <xdr:from>
      <xdr:col>1</xdr:col>
      <xdr:colOff>90209</xdr:colOff>
      <xdr:row>14</xdr:row>
      <xdr:rowOff>53225</xdr:rowOff>
    </xdr:from>
    <xdr:to>
      <xdr:col>11</xdr:col>
      <xdr:colOff>1008529</xdr:colOff>
      <xdr:row>42</xdr:row>
      <xdr:rowOff>134470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4CDB7F-2F54-DA13-8BF1-9B28C2486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89647</xdr:colOff>
      <xdr:row>62</xdr:row>
      <xdr:rowOff>177053</xdr:rowOff>
    </xdr:from>
    <xdr:to>
      <xdr:col>13</xdr:col>
      <xdr:colOff>214313</xdr:colOff>
      <xdr:row>87</xdr:row>
      <xdr:rowOff>252693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A99C404-D37D-F8D7-4C54-4AEC84FF36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2038125</xdr:colOff>
      <xdr:row>30</xdr:row>
      <xdr:rowOff>40752</xdr:rowOff>
    </xdr:from>
    <xdr:ext cx="2009775" cy="919654"/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84814D7C-3D54-4934-90F8-BB8CC50FA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125" y="6232002"/>
          <a:ext cx="2009775" cy="919654"/>
        </a:xfrm>
        <a:prstGeom prst="rect">
          <a:avLst/>
        </a:prstGeom>
      </xdr:spPr>
    </xdr:pic>
    <xdr:clientData/>
  </xdr:oneCellAnchor>
  <xdr:oneCellAnchor>
    <xdr:from>
      <xdr:col>4</xdr:col>
      <xdr:colOff>245708</xdr:colOff>
      <xdr:row>0</xdr:row>
      <xdr:rowOff>0</xdr:rowOff>
    </xdr:from>
    <xdr:ext cx="1946385" cy="689043"/>
    <xdr:pic>
      <xdr:nvPicPr>
        <xdr:cNvPr id="3" name="2 Imagen" descr="Logotipo&#10;&#10;Descripción generada automáticamente">
          <a:extLst>
            <a:ext uri="{FF2B5EF4-FFF2-40B4-BE49-F238E27FC236}">
              <a16:creationId xmlns:a16="http://schemas.microsoft.com/office/drawing/2014/main" id="{E862AF13-39AC-48F7-A720-146795D7B8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665" y="0"/>
          <a:ext cx="1946385" cy="689043"/>
        </a:xfrm>
        <a:prstGeom prst="rect">
          <a:avLst/>
        </a:prstGeom>
      </xdr:spPr>
    </xdr:pic>
    <xdr:clientData/>
  </xdr:oneCellAnchor>
  <xdr:twoCellAnchor>
    <xdr:from>
      <xdr:col>5</xdr:col>
      <xdr:colOff>73716</xdr:colOff>
      <xdr:row>93</xdr:row>
      <xdr:rowOff>15328</xdr:rowOff>
    </xdr:from>
    <xdr:to>
      <xdr:col>14</xdr:col>
      <xdr:colOff>851776</xdr:colOff>
      <xdr:row>118</xdr:row>
      <xdr:rowOff>76638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E2975A-ACF3-40AC-B55B-FC7485E00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</xdr:colOff>
      <xdr:row>135</xdr:row>
      <xdr:rowOff>6041</xdr:rowOff>
    </xdr:from>
    <xdr:to>
      <xdr:col>5</xdr:col>
      <xdr:colOff>158749</xdr:colOff>
      <xdr:row>164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7C28A9D-1DF6-466A-B941-1E3BC6929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2073038</xdr:colOff>
      <xdr:row>90</xdr:row>
      <xdr:rowOff>113225</xdr:rowOff>
    </xdr:from>
    <xdr:ext cx="1867886" cy="1036944"/>
    <xdr:pic>
      <xdr:nvPicPr>
        <xdr:cNvPr id="6" name="2 Imagen" descr="Logotipo&#10;&#10;Descripción generada automáticamente">
          <a:extLst>
            <a:ext uri="{FF2B5EF4-FFF2-40B4-BE49-F238E27FC236}">
              <a16:creationId xmlns:a16="http://schemas.microsoft.com/office/drawing/2014/main" id="{69187337-FAFD-4892-B895-88930080DE1A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038" y="17197427"/>
          <a:ext cx="1867886" cy="1036944"/>
        </a:xfrm>
        <a:prstGeom prst="rect">
          <a:avLst/>
        </a:prstGeom>
      </xdr:spPr>
    </xdr:pic>
    <xdr:clientData/>
  </xdr:oneCellAnchor>
  <xdr:twoCellAnchor>
    <xdr:from>
      <xdr:col>5</xdr:col>
      <xdr:colOff>311978</xdr:colOff>
      <xdr:row>37</xdr:row>
      <xdr:rowOff>45578</xdr:rowOff>
    </xdr:from>
    <xdr:to>
      <xdr:col>13</xdr:col>
      <xdr:colOff>15365</xdr:colOff>
      <xdr:row>59</xdr:row>
      <xdr:rowOff>54336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DE7062C-F288-4AA0-AF20-8E8D6626E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</xdr:col>
      <xdr:colOff>128781</xdr:colOff>
      <xdr:row>121</xdr:row>
      <xdr:rowOff>9526</xdr:rowOff>
    </xdr:from>
    <xdr:ext cx="1833370" cy="803894"/>
    <xdr:pic>
      <xdr:nvPicPr>
        <xdr:cNvPr id="8" name="2 Imagen" descr="Logotipo&#10;&#10;Descripción generada automáticamente">
          <a:extLst>
            <a:ext uri="{FF2B5EF4-FFF2-40B4-BE49-F238E27FC236}">
              <a16:creationId xmlns:a16="http://schemas.microsoft.com/office/drawing/2014/main" id="{AA5591E5-898F-4C3A-8B41-C844EFF1C57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681" y="23250526"/>
          <a:ext cx="1833370" cy="803894"/>
        </a:xfrm>
        <a:prstGeom prst="rect">
          <a:avLst/>
        </a:prstGeom>
      </xdr:spPr>
    </xdr:pic>
    <xdr:clientData/>
  </xdr:oneCellAnchor>
  <xdr:twoCellAnchor>
    <xdr:from>
      <xdr:col>5</xdr:col>
      <xdr:colOff>352534</xdr:colOff>
      <xdr:row>61</xdr:row>
      <xdr:rowOff>150207</xdr:rowOff>
    </xdr:from>
    <xdr:to>
      <xdr:col>12</xdr:col>
      <xdr:colOff>667844</xdr:colOff>
      <xdr:row>84</xdr:row>
      <xdr:rowOff>76634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8EF26C5-C262-43F4-96D0-250F3BC0F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20706</xdr:colOff>
      <xdr:row>61</xdr:row>
      <xdr:rowOff>136284</xdr:rowOff>
    </xdr:from>
    <xdr:to>
      <xdr:col>5</xdr:col>
      <xdr:colOff>75448</xdr:colOff>
      <xdr:row>86</xdr:row>
      <xdr:rowOff>28439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9A9818C-DE2F-4574-B8B1-DABD436BF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490006</xdr:colOff>
      <xdr:row>0</xdr:row>
      <xdr:rowOff>0</xdr:rowOff>
    </xdr:from>
    <xdr:ext cx="1556599" cy="714375"/>
    <xdr:pic>
      <xdr:nvPicPr>
        <xdr:cNvPr id="2" name="3 Imagen" descr="Logotipo&#10;&#10;Descripción generada automáticamente">
          <a:extLst>
            <a:ext uri="{FF2B5EF4-FFF2-40B4-BE49-F238E27FC236}">
              <a16:creationId xmlns:a16="http://schemas.microsoft.com/office/drawing/2014/main" id="{7F442597-5EF4-469E-84CD-13915D6108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906" y="0"/>
          <a:ext cx="1556599" cy="714375"/>
        </a:xfrm>
        <a:prstGeom prst="rect">
          <a:avLst/>
        </a:prstGeom>
      </xdr:spPr>
    </xdr:pic>
    <xdr:clientData/>
  </xdr:oneCellAnchor>
  <xdr:twoCellAnchor>
    <xdr:from>
      <xdr:col>0</xdr:col>
      <xdr:colOff>266700</xdr:colOff>
      <xdr:row>192</xdr:row>
      <xdr:rowOff>0</xdr:rowOff>
    </xdr:from>
    <xdr:to>
      <xdr:col>4</xdr:col>
      <xdr:colOff>742950</xdr:colOff>
      <xdr:row>192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F7DD881-733F-4ADE-B080-D54A1D463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282575</xdr:colOff>
      <xdr:row>156</xdr:row>
      <xdr:rowOff>165099</xdr:rowOff>
    </xdr:from>
    <xdr:ext cx="1739900" cy="884767"/>
    <xdr:pic>
      <xdr:nvPicPr>
        <xdr:cNvPr id="4" name="3 Imagen" descr="Logotipo&#10;&#10;Descripción generada automáticamente">
          <a:extLst>
            <a:ext uri="{FF2B5EF4-FFF2-40B4-BE49-F238E27FC236}">
              <a16:creationId xmlns:a16="http://schemas.microsoft.com/office/drawing/2014/main" id="{9DBCA019-D756-441B-8AD1-1EB36F48E1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1050" y="35598099"/>
          <a:ext cx="1739900" cy="884767"/>
        </a:xfrm>
        <a:prstGeom prst="rect">
          <a:avLst/>
        </a:prstGeom>
      </xdr:spPr>
    </xdr:pic>
    <xdr:clientData/>
  </xdr:oneCellAnchor>
  <xdr:twoCellAnchor>
    <xdr:from>
      <xdr:col>1</xdr:col>
      <xdr:colOff>3175</xdr:colOff>
      <xdr:row>170</xdr:row>
      <xdr:rowOff>20108</xdr:rowOff>
    </xdr:from>
    <xdr:to>
      <xdr:col>6</xdr:col>
      <xdr:colOff>9525</xdr:colOff>
      <xdr:row>189</xdr:row>
      <xdr:rowOff>79375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8E14CF9-E69A-44CB-BE41-163058640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28573</xdr:colOff>
      <xdr:row>39</xdr:row>
      <xdr:rowOff>109535</xdr:rowOff>
    </xdr:from>
    <xdr:to>
      <xdr:col>7</xdr:col>
      <xdr:colOff>1123950</xdr:colOff>
      <xdr:row>52</xdr:row>
      <xdr:rowOff>15875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DE57B05-A1FC-43C0-83AE-C2B06BDB6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497205</xdr:colOff>
      <xdr:row>88</xdr:row>
      <xdr:rowOff>124143</xdr:rowOff>
    </xdr:from>
    <xdr:to>
      <xdr:col>6</xdr:col>
      <xdr:colOff>742315</xdr:colOff>
      <xdr:row>101</xdr:row>
      <xdr:rowOff>15876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B5337C1-C559-42F2-A835-64138D6C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628651</xdr:colOff>
      <xdr:row>109</xdr:row>
      <xdr:rowOff>71436</xdr:rowOff>
    </xdr:from>
    <xdr:to>
      <xdr:col>4</xdr:col>
      <xdr:colOff>400051</xdr:colOff>
      <xdr:row>127</xdr:row>
      <xdr:rowOff>63499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CD4E6D0-99C5-43E0-A349-B4004DF9B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662940</xdr:colOff>
      <xdr:row>134</xdr:row>
      <xdr:rowOff>52386</xdr:rowOff>
    </xdr:from>
    <xdr:to>
      <xdr:col>5</xdr:col>
      <xdr:colOff>358139</xdr:colOff>
      <xdr:row>153</xdr:row>
      <xdr:rowOff>149224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A6577CC-57FE-402B-8983-308F8A64C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138111</xdr:colOff>
      <xdr:row>78</xdr:row>
      <xdr:rowOff>52387</xdr:rowOff>
    </xdr:from>
    <xdr:to>
      <xdr:col>5</xdr:col>
      <xdr:colOff>304799</xdr:colOff>
      <xdr:row>88</xdr:row>
      <xdr:rowOff>63500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B39148E-DF41-4C20-B172-C20D3B13F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342900</xdr:colOff>
      <xdr:row>86</xdr:row>
      <xdr:rowOff>0</xdr:rowOff>
    </xdr:from>
    <xdr:ext cx="2106930" cy="1266410"/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9B03C32D-7CCF-4030-B523-0657EDEAFF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20543520"/>
          <a:ext cx="2106930" cy="1266410"/>
        </a:xfrm>
        <a:prstGeom prst="rect">
          <a:avLst/>
        </a:prstGeom>
      </xdr:spPr>
    </xdr:pic>
    <xdr:clientData/>
  </xdr:oneCellAnchor>
  <xdr:oneCellAnchor>
    <xdr:from>
      <xdr:col>3</xdr:col>
      <xdr:colOff>438150</xdr:colOff>
      <xdr:row>0</xdr:row>
      <xdr:rowOff>38100</xdr:rowOff>
    </xdr:from>
    <xdr:ext cx="1905000" cy="863600"/>
    <xdr:pic>
      <xdr:nvPicPr>
        <xdr:cNvPr id="3" name="2 Imagen" descr="Logotipo&#10;&#10;Descripción generada automáticamente">
          <a:extLst>
            <a:ext uri="{FF2B5EF4-FFF2-40B4-BE49-F238E27FC236}">
              <a16:creationId xmlns:a16="http://schemas.microsoft.com/office/drawing/2014/main" id="{04786659-FD57-4152-AEFA-89A55A774E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19100"/>
          <a:ext cx="1905000" cy="863600"/>
        </a:xfrm>
        <a:prstGeom prst="rect">
          <a:avLst/>
        </a:prstGeom>
      </xdr:spPr>
    </xdr:pic>
    <xdr:clientData/>
  </xdr:oneCellAnchor>
  <xdr:oneCellAnchor>
    <xdr:from>
      <xdr:col>1</xdr:col>
      <xdr:colOff>169544</xdr:colOff>
      <xdr:row>131</xdr:row>
      <xdr:rowOff>85726</xdr:rowOff>
    </xdr:from>
    <xdr:ext cx="1725002" cy="895662"/>
    <xdr:pic>
      <xdr:nvPicPr>
        <xdr:cNvPr id="4" name="2 Imagen" descr="Logotipo&#10;&#10;Descripción generada automáticamente">
          <a:extLst>
            <a:ext uri="{FF2B5EF4-FFF2-40B4-BE49-F238E27FC236}">
              <a16:creationId xmlns:a16="http://schemas.microsoft.com/office/drawing/2014/main" id="{6CAEE9D0-D753-4804-BA50-EDAD4DC248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4" y="29232226"/>
          <a:ext cx="1725002" cy="895662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51</xdr:row>
      <xdr:rowOff>28576</xdr:rowOff>
    </xdr:from>
    <xdr:ext cx="1689100" cy="809624"/>
    <xdr:pic>
      <xdr:nvPicPr>
        <xdr:cNvPr id="5" name="2 Imagen" descr="Logotipo&#10;&#10;Descripción generada automáticamente">
          <a:extLst>
            <a:ext uri="{FF2B5EF4-FFF2-40B4-BE49-F238E27FC236}">
              <a16:creationId xmlns:a16="http://schemas.microsoft.com/office/drawing/2014/main" id="{A2F70A6C-7412-4290-80A0-0737A4ABCF7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12239626"/>
          <a:ext cx="1689100" cy="809624"/>
        </a:xfrm>
        <a:prstGeom prst="rect">
          <a:avLst/>
        </a:prstGeom>
      </xdr:spPr>
    </xdr:pic>
    <xdr:clientData/>
  </xdr:oneCellAnchor>
  <xdr:twoCellAnchor>
    <xdr:from>
      <xdr:col>3</xdr:col>
      <xdr:colOff>279773</xdr:colOff>
      <xdr:row>32</xdr:row>
      <xdr:rowOff>96931</xdr:rowOff>
    </xdr:from>
    <xdr:to>
      <xdr:col>8</xdr:col>
      <xdr:colOff>30255</xdr:colOff>
      <xdr:row>42</xdr:row>
      <xdr:rowOff>349250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ECFE42-49E3-4EB6-A027-7956503C6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9526</xdr:colOff>
      <xdr:row>99</xdr:row>
      <xdr:rowOff>107948</xdr:rowOff>
    </xdr:from>
    <xdr:to>
      <xdr:col>10</xdr:col>
      <xdr:colOff>568326</xdr:colOff>
      <xdr:row>121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8527AEC-4AF5-4693-90C8-CC8C352FD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61259</xdr:colOff>
      <xdr:row>149</xdr:row>
      <xdr:rowOff>159871</xdr:rowOff>
    </xdr:from>
    <xdr:to>
      <xdr:col>8</xdr:col>
      <xdr:colOff>407334</xdr:colOff>
      <xdr:row>173</xdr:row>
      <xdr:rowOff>56029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EFED673-1ED0-4195-A88C-EEFADCCAE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265019</xdr:colOff>
      <xdr:row>22</xdr:row>
      <xdr:rowOff>22412</xdr:rowOff>
    </xdr:from>
    <xdr:to>
      <xdr:col>7</xdr:col>
      <xdr:colOff>1150845</xdr:colOff>
      <xdr:row>32</xdr:row>
      <xdr:rowOff>49866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2B4E600-54AA-484B-85E9-1635903A3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1285876</xdr:colOff>
      <xdr:row>68</xdr:row>
      <xdr:rowOff>461960</xdr:rowOff>
    </xdr:from>
    <xdr:to>
      <xdr:col>8</xdr:col>
      <xdr:colOff>171451</xdr:colOff>
      <xdr:row>83</xdr:row>
      <xdr:rowOff>123265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71762D7-2C0E-4EFD-8724-F817F281E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152853</xdr:colOff>
      <xdr:row>0</xdr:row>
      <xdr:rowOff>148771</xdr:rowOff>
    </xdr:from>
    <xdr:ext cx="1905907" cy="1114425"/>
    <xdr:pic>
      <xdr:nvPicPr>
        <xdr:cNvPr id="2" name="3 Imagen" descr="Logotipo&#10;&#10;Descripción generada automáticamente">
          <a:extLst>
            <a:ext uri="{FF2B5EF4-FFF2-40B4-BE49-F238E27FC236}">
              <a16:creationId xmlns:a16="http://schemas.microsoft.com/office/drawing/2014/main" id="{844EFA3C-CC42-4CC9-B913-6D50DC22B3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5428" y="148771"/>
          <a:ext cx="1905907" cy="1114425"/>
        </a:xfrm>
        <a:prstGeom prst="rect">
          <a:avLst/>
        </a:prstGeom>
      </xdr:spPr>
    </xdr:pic>
    <xdr:clientData/>
  </xdr:oneCellAnchor>
  <xdr:twoCellAnchor>
    <xdr:from>
      <xdr:col>2</xdr:col>
      <xdr:colOff>914400</xdr:colOff>
      <xdr:row>74</xdr:row>
      <xdr:rowOff>19050</xdr:rowOff>
    </xdr:from>
    <xdr:to>
      <xdr:col>6</xdr:col>
      <xdr:colOff>1419225</xdr:colOff>
      <xdr:row>84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148A3F-3F92-4451-A34F-DBF909C19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488950</xdr:colOff>
      <xdr:row>1</xdr:row>
      <xdr:rowOff>111125</xdr:rowOff>
    </xdr:from>
    <xdr:to>
      <xdr:col>5</xdr:col>
      <xdr:colOff>409089</xdr:colOff>
      <xdr:row>9</xdr:row>
      <xdr:rowOff>162716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27CA8A-2809-4AE5-9B6A-429B5852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301625"/>
          <a:ext cx="3730139" cy="157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244475</xdr:colOff>
      <xdr:row>10</xdr:row>
      <xdr:rowOff>0</xdr:rowOff>
    </xdr:from>
    <xdr:to>
      <xdr:col>5</xdr:col>
      <xdr:colOff>555172</xdr:colOff>
      <xdr:row>29</xdr:row>
      <xdr:rowOff>61532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E2341E-84CC-41B5-A6C4-50D2BFE95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475" y="1905000"/>
          <a:ext cx="4120697" cy="36810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2B72-74CB-48D0-BA62-E3974EB6F95B}">
  <sheetPr>
    <pageSetUpPr fitToPage="1"/>
  </sheetPr>
  <dimension ref="A1:K20"/>
  <sheetViews>
    <sheetView tabSelected="1" view="pageBreakPreview" zoomScale="130" zoomScaleNormal="100" zoomScaleSheetLayoutView="130" workbookViewId="0">
      <selection activeCell="A18" sqref="A18:J19"/>
    </sheetView>
  </sheetViews>
  <sheetFormatPr baseColWidth="10" defaultColWidth="11.5703125" defaultRowHeight="15"/>
  <cols>
    <col min="1" max="16384" width="11.5703125" style="123"/>
  </cols>
  <sheetData>
    <row r="1" spans="1:1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</row>
    <row r="8" spans="1:11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1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1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1" ht="45.75">
      <c r="A12" s="264" t="s">
        <v>113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</row>
    <row r="13" spans="1:11">
      <c r="A13" s="265" t="s">
        <v>112</v>
      </c>
      <c r="B13" s="265"/>
      <c r="C13" s="265"/>
      <c r="D13" s="265"/>
      <c r="E13" s="265"/>
      <c r="F13" s="265"/>
      <c r="G13" s="265"/>
      <c r="H13" s="265"/>
      <c r="I13" s="265"/>
      <c r="J13" s="265"/>
      <c r="K13" s="265"/>
    </row>
    <row r="14" spans="1:11" ht="68.45" customHeight="1">
      <c r="A14" s="265"/>
      <c r="B14" s="265"/>
      <c r="C14" s="265"/>
      <c r="D14" s="265"/>
      <c r="E14" s="265"/>
      <c r="F14" s="265"/>
      <c r="G14" s="265"/>
      <c r="H14" s="265"/>
      <c r="I14" s="265"/>
      <c r="J14" s="265"/>
      <c r="K14" s="265"/>
    </row>
    <row r="15" spans="1:11" ht="14.45" customHeight="1">
      <c r="A15" s="125"/>
      <c r="B15" s="125"/>
      <c r="C15" s="125"/>
      <c r="D15" s="125"/>
      <c r="E15" s="125"/>
      <c r="F15" s="125"/>
      <c r="G15" s="125"/>
      <c r="H15" s="125"/>
      <c r="I15" s="125"/>
      <c r="J15" s="124"/>
      <c r="K15" s="124"/>
    </row>
    <row r="16" spans="1:11" ht="76.150000000000006" customHeight="1">
      <c r="A16" s="265" t="s">
        <v>163</v>
      </c>
      <c r="B16" s="265"/>
      <c r="C16" s="265"/>
      <c r="D16" s="265"/>
      <c r="E16" s="265"/>
      <c r="F16" s="265"/>
      <c r="G16" s="265"/>
      <c r="H16" s="265"/>
      <c r="I16" s="265"/>
      <c r="J16" s="265"/>
      <c r="K16" s="265"/>
    </row>
    <row r="17" spans="1:11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</row>
    <row r="18" spans="1:11">
      <c r="A18" s="262" t="s">
        <v>269</v>
      </c>
      <c r="B18" s="263"/>
      <c r="C18" s="263"/>
      <c r="D18" s="263"/>
      <c r="E18" s="263"/>
      <c r="F18" s="263"/>
      <c r="G18" s="263"/>
      <c r="H18" s="263"/>
      <c r="I18" s="263"/>
      <c r="J18" s="263"/>
      <c r="K18" s="124"/>
    </row>
    <row r="19" spans="1:11">
      <c r="A19" s="263"/>
      <c r="B19" s="263"/>
      <c r="C19" s="263"/>
      <c r="D19" s="263"/>
      <c r="E19" s="263"/>
      <c r="F19" s="263"/>
      <c r="G19" s="263"/>
      <c r="H19" s="263"/>
      <c r="I19" s="263"/>
      <c r="J19" s="263"/>
      <c r="K19" s="124"/>
    </row>
    <row r="20" spans="1:11">
      <c r="K20" s="124"/>
    </row>
  </sheetData>
  <mergeCells count="4">
    <mergeCell ref="A18:J19"/>
    <mergeCell ref="A12:K12"/>
    <mergeCell ref="A13:K14"/>
    <mergeCell ref="A16:K16"/>
  </mergeCells>
  <pageMargins left="0.7" right="0.7" top="0.75" bottom="2.0499999999999998" header="0.3" footer="0.3"/>
  <pageSetup scale="96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2:P104"/>
  <sheetViews>
    <sheetView view="pageBreakPreview" topLeftCell="A34" zoomScale="77" zoomScaleNormal="84" zoomScaleSheetLayoutView="77" workbookViewId="0">
      <selection activeCell="A18" sqref="A18:J19"/>
    </sheetView>
  </sheetViews>
  <sheetFormatPr baseColWidth="10" defaultColWidth="10.85546875" defaultRowHeight="14.25"/>
  <cols>
    <col min="1" max="1" width="10.85546875" style="82"/>
    <col min="2" max="2" width="32.7109375" style="1" customWidth="1"/>
    <col min="3" max="3" width="29.140625" style="1" customWidth="1"/>
    <col min="4" max="4" width="22.85546875" style="1" customWidth="1"/>
    <col min="5" max="5" width="16.7109375" style="1" customWidth="1"/>
    <col min="6" max="6" width="14.85546875" style="1" customWidth="1"/>
    <col min="7" max="7" width="15.140625" style="1" customWidth="1"/>
    <col min="8" max="8" width="11.85546875" style="1" customWidth="1"/>
    <col min="9" max="9" width="16.7109375" style="1" customWidth="1"/>
    <col min="10" max="10" width="15.140625" style="1" customWidth="1"/>
    <col min="11" max="11" width="9.85546875" style="1" customWidth="1"/>
    <col min="12" max="12" width="16.28515625" style="1" customWidth="1"/>
    <col min="13" max="13" width="11.7109375" style="1" customWidth="1"/>
    <col min="14" max="14" width="18.5703125" style="8" customWidth="1"/>
    <col min="15" max="16384" width="10.85546875" style="1"/>
  </cols>
  <sheetData>
    <row r="2" spans="2:14" s="82" customFormat="1">
      <c r="F2" s="83"/>
      <c r="G2" s="83"/>
      <c r="H2" s="83"/>
      <c r="I2" s="83"/>
      <c r="J2" s="83"/>
      <c r="K2" s="83"/>
      <c r="L2" s="83"/>
      <c r="N2" s="84"/>
    </row>
    <row r="3" spans="2:14" s="82" customFormat="1" ht="15">
      <c r="B3" s="267" t="s">
        <v>27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2:14" s="82" customFormat="1" ht="15">
      <c r="B4" s="267" t="s">
        <v>82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2:14" s="82" customFormat="1" ht="15">
      <c r="B5" s="267" t="s">
        <v>60</v>
      </c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</row>
    <row r="6" spans="2:14" s="82" customFormat="1" ht="15">
      <c r="B6" s="267" t="s">
        <v>164</v>
      </c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2:14" s="82" customFormat="1" ht="15"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2:14" ht="15">
      <c r="B8" s="201" t="s">
        <v>0</v>
      </c>
      <c r="C8" s="201" t="s">
        <v>104</v>
      </c>
      <c r="D8" s="201" t="s">
        <v>105</v>
      </c>
      <c r="E8" s="201" t="s">
        <v>18</v>
      </c>
      <c r="F8" s="201" t="s">
        <v>19</v>
      </c>
      <c r="G8" s="201" t="s">
        <v>20</v>
      </c>
      <c r="H8" s="201" t="s">
        <v>21</v>
      </c>
      <c r="I8" s="202" t="s">
        <v>22</v>
      </c>
      <c r="J8" s="202" t="s">
        <v>23</v>
      </c>
      <c r="K8" s="202" t="s">
        <v>24</v>
      </c>
      <c r="L8" s="202" t="s">
        <v>25</v>
      </c>
      <c r="M8" s="202" t="s">
        <v>26</v>
      </c>
      <c r="N8" s="202" t="s">
        <v>17</v>
      </c>
    </row>
    <row r="9" spans="2:14" ht="15">
      <c r="B9" s="46" t="s">
        <v>33</v>
      </c>
      <c r="C9" s="39">
        <v>0</v>
      </c>
      <c r="D9" s="39">
        <v>0</v>
      </c>
      <c r="E9" s="39">
        <v>0</v>
      </c>
      <c r="F9" s="39">
        <v>0</v>
      </c>
      <c r="G9" s="39">
        <v>53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96">
        <f>SUM(C9:M9)</f>
        <v>53</v>
      </c>
    </row>
    <row r="10" spans="2:14" ht="15">
      <c r="B10" s="46" t="s">
        <v>1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96">
        <f t="shared" ref="N10:N31" si="0">SUM(C10:M10)</f>
        <v>0</v>
      </c>
    </row>
    <row r="11" spans="2:14" ht="15">
      <c r="B11" s="46" t="s">
        <v>2</v>
      </c>
      <c r="C11" s="39">
        <v>1</v>
      </c>
      <c r="D11" s="39">
        <v>0</v>
      </c>
      <c r="E11" s="39">
        <v>0</v>
      </c>
      <c r="F11" s="39">
        <v>9</v>
      </c>
      <c r="G11" s="39">
        <v>0</v>
      </c>
      <c r="H11" s="39">
        <v>0</v>
      </c>
      <c r="I11" s="39">
        <v>1</v>
      </c>
      <c r="J11" s="39">
        <v>1</v>
      </c>
      <c r="K11" s="39">
        <v>0</v>
      </c>
      <c r="L11" s="39">
        <v>0</v>
      </c>
      <c r="M11" s="39">
        <v>0</v>
      </c>
      <c r="N11" s="96">
        <f t="shared" si="0"/>
        <v>12</v>
      </c>
    </row>
    <row r="12" spans="2:14" ht="15">
      <c r="B12" s="46" t="s">
        <v>3</v>
      </c>
      <c r="C12" s="39">
        <v>1</v>
      </c>
      <c r="D12" s="39">
        <v>0</v>
      </c>
      <c r="E12" s="39">
        <v>12</v>
      </c>
      <c r="F12" s="39">
        <v>2</v>
      </c>
      <c r="G12" s="39">
        <v>0</v>
      </c>
      <c r="H12" s="39">
        <v>0</v>
      </c>
      <c r="I12" s="39">
        <v>2</v>
      </c>
      <c r="J12" s="39">
        <v>2</v>
      </c>
      <c r="K12" s="39">
        <v>0</v>
      </c>
      <c r="L12" s="39">
        <v>0</v>
      </c>
      <c r="M12" s="39">
        <v>0</v>
      </c>
      <c r="N12" s="96">
        <f t="shared" si="0"/>
        <v>19</v>
      </c>
    </row>
    <row r="13" spans="2:14" ht="15">
      <c r="B13" s="46" t="s">
        <v>4</v>
      </c>
      <c r="C13" s="78">
        <v>21</v>
      </c>
      <c r="D13" s="78">
        <v>0</v>
      </c>
      <c r="E13" s="78">
        <v>0</v>
      </c>
      <c r="F13" s="78">
        <v>8</v>
      </c>
      <c r="G13" s="78">
        <v>0</v>
      </c>
      <c r="H13" s="78">
        <v>0</v>
      </c>
      <c r="I13" s="78">
        <v>1</v>
      </c>
      <c r="J13" s="78">
        <v>1</v>
      </c>
      <c r="K13" s="78">
        <v>0</v>
      </c>
      <c r="L13" s="78">
        <v>0</v>
      </c>
      <c r="M13" s="78">
        <v>0</v>
      </c>
      <c r="N13" s="96">
        <f t="shared" si="0"/>
        <v>31</v>
      </c>
    </row>
    <row r="14" spans="2:14" ht="19.5" customHeight="1">
      <c r="B14" s="46" t="s">
        <v>78</v>
      </c>
      <c r="C14" s="78">
        <v>3</v>
      </c>
      <c r="D14" s="78">
        <v>0</v>
      </c>
      <c r="E14" s="78">
        <v>0</v>
      </c>
      <c r="F14" s="78">
        <v>1</v>
      </c>
      <c r="G14" s="78">
        <v>0</v>
      </c>
      <c r="H14" s="78">
        <v>0</v>
      </c>
      <c r="I14" s="78">
        <v>0</v>
      </c>
      <c r="J14" s="78">
        <v>0</v>
      </c>
      <c r="K14" s="78">
        <v>1</v>
      </c>
      <c r="L14" s="78">
        <v>0</v>
      </c>
      <c r="M14" s="78">
        <v>0</v>
      </c>
      <c r="N14" s="96">
        <f t="shared" si="0"/>
        <v>5</v>
      </c>
    </row>
    <row r="15" spans="2:14" ht="15">
      <c r="B15" s="46" t="s">
        <v>5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96">
        <f t="shared" si="0"/>
        <v>0</v>
      </c>
    </row>
    <row r="16" spans="2:14" ht="15">
      <c r="B16" s="46" t="s">
        <v>6</v>
      </c>
      <c r="C16" s="199">
        <v>4</v>
      </c>
      <c r="D16" s="199">
        <v>289</v>
      </c>
      <c r="E16" s="199">
        <v>0</v>
      </c>
      <c r="F16" s="199">
        <v>0</v>
      </c>
      <c r="G16" s="199">
        <v>0</v>
      </c>
      <c r="H16" s="199">
        <v>0</v>
      </c>
      <c r="I16" s="199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f t="shared" si="0"/>
        <v>293</v>
      </c>
    </row>
    <row r="17" spans="2:14" ht="15">
      <c r="B17" s="46" t="s">
        <v>7</v>
      </c>
      <c r="C17" s="78">
        <v>0</v>
      </c>
      <c r="D17" s="78">
        <v>0</v>
      </c>
      <c r="E17" s="78">
        <v>0</v>
      </c>
      <c r="F17" s="78">
        <v>74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96">
        <f t="shared" si="0"/>
        <v>74</v>
      </c>
    </row>
    <row r="18" spans="2:14" ht="15">
      <c r="B18" s="46" t="s">
        <v>8</v>
      </c>
      <c r="C18" s="78">
        <v>3</v>
      </c>
      <c r="D18" s="78">
        <v>0</v>
      </c>
      <c r="E18" s="78">
        <v>0</v>
      </c>
      <c r="F18" s="78">
        <v>7</v>
      </c>
      <c r="G18" s="78">
        <v>12</v>
      </c>
      <c r="H18" s="78">
        <v>0</v>
      </c>
      <c r="I18" s="78">
        <v>5</v>
      </c>
      <c r="J18" s="78">
        <v>3</v>
      </c>
      <c r="K18" s="78">
        <v>0</v>
      </c>
      <c r="L18" s="78">
        <v>0</v>
      </c>
      <c r="M18" s="78">
        <v>0</v>
      </c>
      <c r="N18" s="96">
        <f t="shared" si="0"/>
        <v>30</v>
      </c>
    </row>
    <row r="19" spans="2:14" ht="15">
      <c r="B19" s="46" t="s">
        <v>80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124</v>
      </c>
      <c r="L19" s="78">
        <v>0</v>
      </c>
      <c r="M19" s="78">
        <v>0</v>
      </c>
      <c r="N19" s="96">
        <f t="shared" si="0"/>
        <v>124</v>
      </c>
    </row>
    <row r="20" spans="2:14" ht="15">
      <c r="B20" s="46" t="s">
        <v>79</v>
      </c>
      <c r="C20" s="78">
        <v>0</v>
      </c>
      <c r="D20" s="78">
        <v>0</v>
      </c>
      <c r="E20" s="78">
        <v>0</v>
      </c>
      <c r="F20" s="78">
        <v>0</v>
      </c>
      <c r="G20" s="78">
        <v>60</v>
      </c>
      <c r="H20" s="78">
        <v>0</v>
      </c>
      <c r="I20" s="78">
        <v>0</v>
      </c>
      <c r="J20" s="78">
        <v>0</v>
      </c>
      <c r="K20" s="78">
        <v>124</v>
      </c>
      <c r="L20" s="78">
        <v>0</v>
      </c>
      <c r="M20" s="78">
        <v>0</v>
      </c>
      <c r="N20" s="96">
        <f t="shared" si="0"/>
        <v>184</v>
      </c>
    </row>
    <row r="21" spans="2:14" ht="15">
      <c r="B21" s="47" t="s">
        <v>9</v>
      </c>
      <c r="C21" s="78">
        <v>23</v>
      </c>
      <c r="D21" s="78">
        <v>0</v>
      </c>
      <c r="E21" s="78">
        <v>0</v>
      </c>
      <c r="F21" s="78">
        <v>1</v>
      </c>
      <c r="G21" s="78">
        <v>0</v>
      </c>
      <c r="H21" s="78">
        <v>0</v>
      </c>
      <c r="I21" s="78">
        <v>4</v>
      </c>
      <c r="J21" s="78">
        <v>3</v>
      </c>
      <c r="K21" s="78">
        <v>0</v>
      </c>
      <c r="L21" s="78">
        <v>0</v>
      </c>
      <c r="M21" s="78">
        <v>0</v>
      </c>
      <c r="N21" s="96">
        <f t="shared" si="0"/>
        <v>31</v>
      </c>
    </row>
    <row r="22" spans="2:14" ht="15">
      <c r="B22" s="47" t="s">
        <v>10</v>
      </c>
      <c r="C22" s="78">
        <v>0</v>
      </c>
      <c r="D22" s="78">
        <v>0</v>
      </c>
      <c r="E22" s="78">
        <v>0</v>
      </c>
      <c r="F22" s="78">
        <v>0</v>
      </c>
      <c r="G22" s="78">
        <v>7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96">
        <f t="shared" si="0"/>
        <v>7</v>
      </c>
    </row>
    <row r="23" spans="2:14" ht="15">
      <c r="B23" s="47" t="s">
        <v>11</v>
      </c>
      <c r="C23" s="78">
        <v>3</v>
      </c>
      <c r="D23" s="78">
        <v>0</v>
      </c>
      <c r="E23" s="78">
        <v>6</v>
      </c>
      <c r="F23" s="78">
        <v>0</v>
      </c>
      <c r="G23" s="78">
        <v>0</v>
      </c>
      <c r="H23" s="78">
        <v>0</v>
      </c>
      <c r="I23" s="78">
        <v>4</v>
      </c>
      <c r="J23" s="78">
        <v>2</v>
      </c>
      <c r="K23" s="78">
        <v>0</v>
      </c>
      <c r="L23" s="78">
        <v>0</v>
      </c>
      <c r="M23" s="78">
        <v>0</v>
      </c>
      <c r="N23" s="96">
        <f t="shared" si="0"/>
        <v>15</v>
      </c>
    </row>
    <row r="24" spans="2:14" ht="15">
      <c r="B24" s="47" t="s">
        <v>12</v>
      </c>
      <c r="C24" s="78">
        <v>71</v>
      </c>
      <c r="D24" s="78">
        <v>65</v>
      </c>
      <c r="E24" s="78">
        <v>14</v>
      </c>
      <c r="F24" s="78">
        <v>1</v>
      </c>
      <c r="G24" s="78">
        <v>0</v>
      </c>
      <c r="H24" s="78">
        <v>0</v>
      </c>
      <c r="I24" s="78">
        <v>20</v>
      </c>
      <c r="J24" s="78">
        <v>12</v>
      </c>
      <c r="K24" s="78">
        <v>0</v>
      </c>
      <c r="L24" s="78">
        <v>1</v>
      </c>
      <c r="M24" s="78">
        <v>0</v>
      </c>
      <c r="N24" s="96">
        <f t="shared" si="0"/>
        <v>184</v>
      </c>
    </row>
    <row r="25" spans="2:14" ht="15">
      <c r="B25" s="47" t="s">
        <v>13</v>
      </c>
      <c r="C25" s="39">
        <v>0</v>
      </c>
      <c r="D25" s="39">
        <v>0</v>
      </c>
      <c r="E25" s="39">
        <v>5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96">
        <f t="shared" si="0"/>
        <v>5</v>
      </c>
    </row>
    <row r="26" spans="2:14" ht="15">
      <c r="B26" s="46" t="s">
        <v>94</v>
      </c>
      <c r="C26" s="78">
        <v>38</v>
      </c>
      <c r="D26" s="78">
        <v>234</v>
      </c>
      <c r="E26" s="78">
        <v>30</v>
      </c>
      <c r="F26" s="78">
        <v>22</v>
      </c>
      <c r="G26" s="78">
        <v>0</v>
      </c>
      <c r="H26" s="78">
        <v>0</v>
      </c>
      <c r="I26" s="78">
        <v>4</v>
      </c>
      <c r="J26" s="78">
        <v>4</v>
      </c>
      <c r="K26" s="78">
        <v>0</v>
      </c>
      <c r="L26" s="78">
        <v>0</v>
      </c>
      <c r="M26" s="78">
        <v>0</v>
      </c>
      <c r="N26" s="96">
        <f t="shared" si="0"/>
        <v>332</v>
      </c>
    </row>
    <row r="27" spans="2:14" ht="15">
      <c r="B27" s="46" t="s">
        <v>110</v>
      </c>
      <c r="C27" s="78">
        <v>21</v>
      </c>
      <c r="D27" s="78">
        <v>0</v>
      </c>
      <c r="E27" s="78">
        <v>34</v>
      </c>
      <c r="F27" s="78">
        <v>68</v>
      </c>
      <c r="G27" s="78">
        <v>0</v>
      </c>
      <c r="H27" s="78">
        <v>0</v>
      </c>
      <c r="I27" s="78">
        <v>2</v>
      </c>
      <c r="J27" s="78">
        <v>2</v>
      </c>
      <c r="K27" s="78">
        <v>0</v>
      </c>
      <c r="L27" s="78">
        <v>0</v>
      </c>
      <c r="M27" s="78">
        <v>0</v>
      </c>
      <c r="N27" s="96">
        <f t="shared" si="0"/>
        <v>127</v>
      </c>
    </row>
    <row r="28" spans="2:14" ht="15">
      <c r="B28" s="46" t="s">
        <v>31</v>
      </c>
      <c r="C28" s="78">
        <v>0</v>
      </c>
      <c r="D28" s="78">
        <v>0</v>
      </c>
      <c r="E28" s="78">
        <v>0</v>
      </c>
      <c r="F28" s="78">
        <v>0</v>
      </c>
      <c r="G28" s="78">
        <v>1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96">
        <f t="shared" si="0"/>
        <v>1</v>
      </c>
    </row>
    <row r="29" spans="2:14" ht="19.5" customHeight="1">
      <c r="B29" s="46" t="s">
        <v>32</v>
      </c>
      <c r="C29" s="39">
        <v>9</v>
      </c>
      <c r="D29" s="39">
        <v>0</v>
      </c>
      <c r="E29" s="39">
        <v>3</v>
      </c>
      <c r="F29" s="39">
        <v>18</v>
      </c>
      <c r="G29" s="39">
        <v>0</v>
      </c>
      <c r="H29" s="39">
        <v>0</v>
      </c>
      <c r="I29" s="39">
        <v>5</v>
      </c>
      <c r="J29" s="39">
        <v>4</v>
      </c>
      <c r="K29" s="39">
        <v>0</v>
      </c>
      <c r="L29" s="39">
        <v>0</v>
      </c>
      <c r="M29" s="39">
        <v>0</v>
      </c>
      <c r="N29" s="96">
        <f t="shared" si="0"/>
        <v>39</v>
      </c>
    </row>
    <row r="30" spans="2:14" ht="21.75" customHeight="1">
      <c r="B30" s="48" t="s">
        <v>14</v>
      </c>
      <c r="C30" s="78">
        <v>1</v>
      </c>
      <c r="D30" s="78">
        <v>0</v>
      </c>
      <c r="E30" s="78">
        <v>0</v>
      </c>
      <c r="F30" s="78">
        <v>0</v>
      </c>
      <c r="G30" s="78">
        <v>2</v>
      </c>
      <c r="H30" s="78">
        <v>0</v>
      </c>
      <c r="I30" s="78">
        <v>0</v>
      </c>
      <c r="J30" s="78">
        <v>0</v>
      </c>
      <c r="K30" s="78">
        <v>26</v>
      </c>
      <c r="L30" s="78">
        <v>0</v>
      </c>
      <c r="M30" s="78">
        <v>0</v>
      </c>
      <c r="N30" s="96">
        <f t="shared" si="0"/>
        <v>29</v>
      </c>
    </row>
    <row r="31" spans="2:14" ht="22.5" customHeight="1">
      <c r="B31" s="48" t="s">
        <v>15</v>
      </c>
      <c r="C31" s="78">
        <v>49</v>
      </c>
      <c r="D31" s="78">
        <v>21</v>
      </c>
      <c r="E31" s="78">
        <v>0</v>
      </c>
      <c r="F31" s="78">
        <v>3</v>
      </c>
      <c r="G31" s="79">
        <v>2</v>
      </c>
      <c r="H31" s="78">
        <v>0</v>
      </c>
      <c r="I31" s="78">
        <v>2</v>
      </c>
      <c r="J31" s="78">
        <v>1</v>
      </c>
      <c r="K31" s="78">
        <v>0</v>
      </c>
      <c r="L31" s="78">
        <v>2</v>
      </c>
      <c r="M31" s="78">
        <v>39</v>
      </c>
      <c r="N31" s="96">
        <f t="shared" si="0"/>
        <v>119</v>
      </c>
    </row>
    <row r="32" spans="2:14" ht="15">
      <c r="B32" s="49" t="s">
        <v>17</v>
      </c>
      <c r="C32" s="50">
        <f>SUM(C9:C31)</f>
        <v>248</v>
      </c>
      <c r="D32" s="50">
        <f>SUM(D9:D31)</f>
        <v>609</v>
      </c>
      <c r="E32" s="50">
        <f t="shared" ref="E32:N32" si="1">SUM(E9:E31)</f>
        <v>104</v>
      </c>
      <c r="F32" s="50">
        <f t="shared" si="1"/>
        <v>214</v>
      </c>
      <c r="G32" s="50">
        <f t="shared" si="1"/>
        <v>137</v>
      </c>
      <c r="H32" s="50">
        <f t="shared" si="1"/>
        <v>0</v>
      </c>
      <c r="I32" s="50">
        <f t="shared" si="1"/>
        <v>50</v>
      </c>
      <c r="J32" s="50">
        <f t="shared" si="1"/>
        <v>35</v>
      </c>
      <c r="K32" s="50">
        <f t="shared" si="1"/>
        <v>275</v>
      </c>
      <c r="L32" s="50">
        <f t="shared" si="1"/>
        <v>3</v>
      </c>
      <c r="M32" s="50">
        <f t="shared" si="1"/>
        <v>39</v>
      </c>
      <c r="N32" s="50">
        <f t="shared" si="1"/>
        <v>1714</v>
      </c>
    </row>
    <row r="33" spans="1:16" s="82" customFormat="1" ht="15">
      <c r="B33" s="113" t="s">
        <v>61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6" s="82" customFormat="1">
      <c r="B34" s="268" t="s">
        <v>182</v>
      </c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</row>
    <row r="35" spans="1:16" s="82" customFormat="1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6" s="82" customFormat="1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6" s="82" customFormat="1">
      <c r="N37" s="84"/>
    </row>
    <row r="38" spans="1:16" s="82" customFormat="1" ht="15">
      <c r="A38" s="267" t="s">
        <v>27</v>
      </c>
      <c r="B38" s="267"/>
      <c r="C38" s="267"/>
      <c r="D38" s="267"/>
      <c r="E38" s="267"/>
      <c r="F38" s="99"/>
      <c r="G38" s="99"/>
      <c r="H38" s="99"/>
      <c r="I38" s="99"/>
      <c r="J38" s="99"/>
      <c r="K38" s="99"/>
      <c r="L38" s="99"/>
      <c r="M38" s="99"/>
      <c r="N38" s="100"/>
      <c r="O38" s="83"/>
      <c r="P38" s="83"/>
    </row>
    <row r="39" spans="1:16" s="82" customFormat="1" ht="15">
      <c r="A39" s="267" t="s">
        <v>82</v>
      </c>
      <c r="B39" s="267"/>
      <c r="C39" s="267"/>
      <c r="D39" s="267"/>
      <c r="E39" s="267"/>
      <c r="F39" s="99"/>
      <c r="G39" s="99"/>
      <c r="H39" s="99"/>
      <c r="I39" s="99"/>
      <c r="J39" s="99"/>
      <c r="K39" s="99"/>
      <c r="L39" s="99"/>
      <c r="M39" s="99"/>
      <c r="N39" s="100"/>
      <c r="O39" s="83"/>
      <c r="P39" s="83"/>
    </row>
    <row r="40" spans="1:16" s="82" customFormat="1" ht="15">
      <c r="A40" s="267" t="s">
        <v>183</v>
      </c>
      <c r="B40" s="267"/>
      <c r="C40" s="267"/>
      <c r="D40" s="267"/>
      <c r="E40" s="267"/>
      <c r="F40" s="99"/>
      <c r="G40" s="99"/>
      <c r="H40" s="99"/>
      <c r="I40" s="99"/>
      <c r="J40" s="99"/>
      <c r="K40" s="99"/>
      <c r="L40" s="99"/>
      <c r="M40" s="99"/>
      <c r="N40" s="100"/>
      <c r="O40" s="83"/>
      <c r="P40" s="83"/>
    </row>
    <row r="41" spans="1:16" s="82" customFormat="1" ht="15">
      <c r="B41" s="267" t="s">
        <v>165</v>
      </c>
      <c r="C41" s="267"/>
      <c r="D41" s="97"/>
      <c r="E41" s="101"/>
      <c r="F41" s="99"/>
      <c r="G41" s="99"/>
      <c r="H41" s="99"/>
      <c r="I41" s="99"/>
      <c r="J41" s="99"/>
      <c r="K41" s="99"/>
      <c r="L41" s="99"/>
      <c r="M41" s="99"/>
      <c r="N41" s="100"/>
      <c r="O41" s="83"/>
      <c r="P41" s="83"/>
    </row>
    <row r="42" spans="1:16" s="82" customFormat="1" ht="15">
      <c r="C42" s="95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100"/>
      <c r="O42" s="83"/>
      <c r="P42" s="83"/>
    </row>
    <row r="43" spans="1:16">
      <c r="B43" s="203" t="s">
        <v>77</v>
      </c>
      <c r="C43" s="204" t="s">
        <v>69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4"/>
      <c r="O43" s="82"/>
      <c r="P43" s="82"/>
    </row>
    <row r="44" spans="1:16" ht="15">
      <c r="B44" s="3" t="s">
        <v>171</v>
      </c>
      <c r="C44" s="33">
        <v>53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4"/>
      <c r="O44" s="82"/>
      <c r="P44" s="82"/>
    </row>
    <row r="45" spans="1:16" ht="15">
      <c r="B45" s="3" t="s">
        <v>1</v>
      </c>
      <c r="C45" s="33">
        <v>0</v>
      </c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4"/>
      <c r="O45" s="82"/>
      <c r="P45" s="82"/>
    </row>
    <row r="46" spans="1:16" ht="15">
      <c r="B46" s="3" t="s">
        <v>2</v>
      </c>
      <c r="C46" s="33">
        <v>12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4"/>
      <c r="O46" s="82"/>
      <c r="P46" s="82"/>
    </row>
    <row r="47" spans="1:16" ht="15">
      <c r="B47" s="3" t="s">
        <v>3</v>
      </c>
      <c r="C47" s="33">
        <v>19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4"/>
      <c r="O47" s="82"/>
      <c r="P47" s="82"/>
    </row>
    <row r="48" spans="1:16" ht="15">
      <c r="B48" s="3" t="s">
        <v>4</v>
      </c>
      <c r="C48" s="33">
        <v>31</v>
      </c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4"/>
      <c r="O48" s="82"/>
      <c r="P48" s="82"/>
    </row>
    <row r="49" spans="2:16" ht="18.75" customHeight="1">
      <c r="B49" s="3" t="s">
        <v>172</v>
      </c>
      <c r="C49" s="33">
        <v>5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4"/>
      <c r="O49" s="82"/>
      <c r="P49" s="82"/>
    </row>
    <row r="50" spans="2:16" ht="15">
      <c r="B50" s="3" t="s">
        <v>5</v>
      </c>
      <c r="C50" s="33">
        <v>0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4"/>
      <c r="O50" s="82"/>
      <c r="P50" s="82"/>
    </row>
    <row r="51" spans="2:16" ht="15">
      <c r="B51" s="3" t="s">
        <v>79</v>
      </c>
      <c r="C51" s="33">
        <v>60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4"/>
      <c r="O51" s="82"/>
      <c r="P51" s="82"/>
    </row>
    <row r="52" spans="2:16" ht="15">
      <c r="B52" s="3" t="s">
        <v>6</v>
      </c>
      <c r="C52" s="33">
        <v>293</v>
      </c>
      <c r="D52" s="82"/>
      <c r="E52" s="82"/>
      <c r="F52" s="82"/>
      <c r="G52" s="82"/>
      <c r="H52" s="82"/>
      <c r="I52" s="82"/>
      <c r="J52" s="82"/>
      <c r="K52" s="82"/>
      <c r="L52" s="82"/>
      <c r="M52" s="82"/>
      <c r="O52" s="82"/>
      <c r="P52" s="82"/>
    </row>
    <row r="53" spans="2:16" ht="15">
      <c r="B53" s="3" t="s">
        <v>110</v>
      </c>
      <c r="C53" s="33">
        <v>127</v>
      </c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4"/>
      <c r="O53" s="82"/>
      <c r="P53" s="82"/>
    </row>
    <row r="54" spans="2:16" ht="15">
      <c r="B54" s="3" t="s">
        <v>94</v>
      </c>
      <c r="C54" s="33">
        <v>332</v>
      </c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4"/>
      <c r="O54" s="82"/>
      <c r="P54" s="82"/>
    </row>
    <row r="55" spans="2:16" ht="15">
      <c r="B55" s="3" t="s">
        <v>7</v>
      </c>
      <c r="C55" s="33">
        <v>74</v>
      </c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4"/>
      <c r="O55" s="82"/>
      <c r="P55" s="82"/>
    </row>
    <row r="56" spans="2:16" ht="15">
      <c r="B56" s="4" t="s">
        <v>8</v>
      </c>
      <c r="C56" s="33">
        <v>30</v>
      </c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4"/>
      <c r="O56" s="82"/>
      <c r="P56" s="82"/>
    </row>
    <row r="57" spans="2:16" ht="15">
      <c r="B57" s="4" t="s">
        <v>117</v>
      </c>
      <c r="C57" s="33">
        <v>124</v>
      </c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4"/>
      <c r="O57" s="82"/>
      <c r="P57" s="82"/>
    </row>
    <row r="58" spans="2:16" ht="15">
      <c r="B58" s="4" t="s">
        <v>9</v>
      </c>
      <c r="C58" s="33">
        <v>31</v>
      </c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4"/>
      <c r="O58" s="82"/>
      <c r="P58" s="82"/>
    </row>
    <row r="59" spans="2:16" ht="15">
      <c r="B59" s="4" t="s">
        <v>10</v>
      </c>
      <c r="C59" s="33">
        <v>7</v>
      </c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4"/>
      <c r="O59" s="82"/>
      <c r="P59" s="82"/>
    </row>
    <row r="60" spans="2:16" ht="15">
      <c r="B60" s="4" t="s">
        <v>31</v>
      </c>
      <c r="C60" s="33">
        <v>1</v>
      </c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4"/>
      <c r="O60" s="82"/>
      <c r="P60" s="82"/>
    </row>
    <row r="61" spans="2:16" ht="15">
      <c r="B61" s="3" t="s">
        <v>11</v>
      </c>
      <c r="C61" s="189">
        <v>15</v>
      </c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4"/>
      <c r="O61" s="82"/>
      <c r="P61" s="82"/>
    </row>
    <row r="62" spans="2:16" ht="15">
      <c r="B62" s="3" t="s">
        <v>12</v>
      </c>
      <c r="C62" s="33">
        <v>184</v>
      </c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4"/>
      <c r="O62" s="82"/>
      <c r="P62" s="82"/>
    </row>
    <row r="63" spans="2:16" ht="15">
      <c r="B63" s="3" t="s">
        <v>13</v>
      </c>
      <c r="C63" s="33">
        <v>5</v>
      </c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4"/>
      <c r="O63" s="82"/>
      <c r="P63" s="82"/>
    </row>
    <row r="64" spans="2:16" ht="22.5" customHeight="1">
      <c r="B64" s="5" t="s">
        <v>173</v>
      </c>
      <c r="C64" s="33">
        <v>39</v>
      </c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4"/>
      <c r="O64" s="82"/>
      <c r="P64" s="82"/>
    </row>
    <row r="65" spans="2:16" ht="21" customHeight="1">
      <c r="B65" s="5" t="s">
        <v>14</v>
      </c>
      <c r="C65" s="33">
        <v>29</v>
      </c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4"/>
      <c r="O65" s="82"/>
      <c r="P65" s="82"/>
    </row>
    <row r="66" spans="2:16" ht="20.25" customHeight="1">
      <c r="B66" s="190" t="s">
        <v>15</v>
      </c>
      <c r="C66" s="189">
        <v>119</v>
      </c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4"/>
      <c r="O66" s="82"/>
      <c r="P66" s="82"/>
    </row>
    <row r="67" spans="2:16" ht="15">
      <c r="B67" s="51" t="s">
        <v>17</v>
      </c>
      <c r="C67" s="52">
        <f>SUM(C44:C66)</f>
        <v>1590</v>
      </c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4"/>
      <c r="O67" s="82"/>
      <c r="P67" s="82"/>
    </row>
    <row r="68" spans="2:16" s="82" customFormat="1">
      <c r="B68" s="112" t="s">
        <v>61</v>
      </c>
      <c r="E68" s="266" t="s">
        <v>170</v>
      </c>
      <c r="F68" s="266"/>
      <c r="G68" s="266"/>
      <c r="H68" s="266"/>
      <c r="I68" s="266"/>
      <c r="J68" s="266"/>
      <c r="K68" s="266"/>
      <c r="L68" s="266"/>
      <c r="M68" s="266"/>
      <c r="N68" s="84"/>
    </row>
    <row r="69" spans="2:16" s="82" customFormat="1">
      <c r="E69" s="102"/>
      <c r="F69" s="102"/>
      <c r="G69" s="102"/>
      <c r="H69" s="102"/>
      <c r="I69" s="102"/>
      <c r="J69" s="102"/>
      <c r="K69" s="102"/>
      <c r="N69" s="84"/>
    </row>
    <row r="70" spans="2:16" s="82" customFormat="1">
      <c r="N70" s="84"/>
    </row>
    <row r="71" spans="2:16" s="82" customFormat="1">
      <c r="N71" s="84"/>
    </row>
    <row r="72" spans="2:16" s="82" customFormat="1">
      <c r="N72" s="84"/>
    </row>
    <row r="73" spans="2:16" s="82" customFormat="1">
      <c r="N73" s="84"/>
    </row>
    <row r="74" spans="2:16" s="82" customFormat="1">
      <c r="N74" s="84"/>
    </row>
    <row r="75" spans="2:16" s="82" customFormat="1">
      <c r="N75" s="84"/>
    </row>
    <row r="76" spans="2:16" s="82" customFormat="1">
      <c r="N76" s="84"/>
    </row>
    <row r="77" spans="2:16" s="82" customFormat="1">
      <c r="N77" s="84"/>
    </row>
    <row r="78" spans="2:16" s="82" customFormat="1">
      <c r="N78" s="84"/>
    </row>
    <row r="79" spans="2:16" s="82" customFormat="1">
      <c r="N79" s="84"/>
    </row>
    <row r="80" spans="2:16" s="82" customFormat="1">
      <c r="E80" s="82" t="s">
        <v>52</v>
      </c>
      <c r="N80" s="84"/>
    </row>
    <row r="81" spans="14:14" s="82" customFormat="1">
      <c r="N81" s="84"/>
    </row>
    <row r="82" spans="14:14" s="82" customFormat="1">
      <c r="N82" s="84"/>
    </row>
    <row r="83" spans="14:14" s="82" customFormat="1">
      <c r="N83" s="84"/>
    </row>
    <row r="84" spans="14:14" s="82" customFormat="1">
      <c r="N84" s="84"/>
    </row>
    <row r="85" spans="14:14" s="82" customFormat="1">
      <c r="N85" s="84"/>
    </row>
    <row r="86" spans="14:14" s="82" customFormat="1">
      <c r="N86" s="84"/>
    </row>
    <row r="87" spans="14:14" s="82" customFormat="1">
      <c r="N87" s="84"/>
    </row>
    <row r="88" spans="14:14" s="82" customFormat="1">
      <c r="N88" s="84"/>
    </row>
    <row r="89" spans="14:14" s="82" customFormat="1">
      <c r="N89" s="84"/>
    </row>
    <row r="90" spans="14:14" s="82" customFormat="1">
      <c r="N90" s="84"/>
    </row>
    <row r="91" spans="14:14" s="82" customFormat="1">
      <c r="N91" s="84"/>
    </row>
    <row r="92" spans="14:14" s="82" customFormat="1">
      <c r="N92" s="84"/>
    </row>
    <row r="93" spans="14:14" s="82" customFormat="1">
      <c r="N93" s="84"/>
    </row>
    <row r="94" spans="14:14" s="82" customFormat="1">
      <c r="N94" s="84"/>
    </row>
    <row r="95" spans="14:14" s="82" customFormat="1">
      <c r="N95" s="84"/>
    </row>
    <row r="96" spans="14:14" s="82" customFormat="1">
      <c r="N96" s="84"/>
    </row>
    <row r="97" spans="14:14" s="82" customFormat="1">
      <c r="N97" s="84"/>
    </row>
    <row r="98" spans="14:14" s="82" customFormat="1">
      <c r="N98" s="84"/>
    </row>
    <row r="99" spans="14:14" s="82" customFormat="1">
      <c r="N99" s="84"/>
    </row>
    <row r="100" spans="14:14" s="82" customFormat="1">
      <c r="N100" s="84"/>
    </row>
    <row r="101" spans="14:14" s="82" customFormat="1">
      <c r="N101" s="84"/>
    </row>
    <row r="102" spans="14:14" s="82" customFormat="1">
      <c r="N102" s="84"/>
    </row>
    <row r="103" spans="14:14" s="82" customFormat="1">
      <c r="N103" s="84"/>
    </row>
    <row r="104" spans="14:14" s="82" customFormat="1">
      <c r="N104" s="84"/>
    </row>
  </sheetData>
  <mergeCells count="10">
    <mergeCell ref="E68:M68"/>
    <mergeCell ref="B5:N5"/>
    <mergeCell ref="B4:N4"/>
    <mergeCell ref="B3:N3"/>
    <mergeCell ref="B6:N6"/>
    <mergeCell ref="B41:C41"/>
    <mergeCell ref="A38:E38"/>
    <mergeCell ref="A40:E40"/>
    <mergeCell ref="A39:E39"/>
    <mergeCell ref="B34:N34"/>
  </mergeCells>
  <pageMargins left="0.7" right="0.7" top="0.75" bottom="2.0499999999999998" header="0.3" footer="0.3"/>
  <pageSetup scale="50" fitToHeight="0" orientation="landscape" r:id="rId1"/>
  <rowBreaks count="1" manualBreakCount="1">
    <brk id="36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4DC-FF94-482E-80DF-71D3500B15D5}">
  <sheetPr>
    <tabColor theme="4" tint="0.39997558519241921"/>
    <pageSetUpPr fitToPage="1"/>
  </sheetPr>
  <dimension ref="A1:O61"/>
  <sheetViews>
    <sheetView view="pageBreakPreview" topLeftCell="A37" zoomScaleNormal="100" zoomScaleSheetLayoutView="100" workbookViewId="0">
      <selection activeCell="A18" sqref="A18:J19"/>
    </sheetView>
  </sheetViews>
  <sheetFormatPr baseColWidth="10" defaultRowHeight="15"/>
  <cols>
    <col min="1" max="1" width="21.42578125" customWidth="1"/>
    <col min="2" max="2" width="14.42578125" customWidth="1"/>
    <col min="3" max="3" width="21.28515625" customWidth="1"/>
    <col min="4" max="4" width="14.7109375" customWidth="1"/>
    <col min="5" max="5" width="15.5703125" customWidth="1"/>
    <col min="6" max="6" width="13" customWidth="1"/>
    <col min="7" max="7" width="10.7109375" customWidth="1"/>
    <col min="8" max="8" width="8.28515625" customWidth="1"/>
    <col min="9" max="9" width="11.7109375" customWidth="1"/>
    <col min="10" max="10" width="8.28515625" customWidth="1"/>
    <col min="11" max="11" width="10.85546875" customWidth="1"/>
    <col min="12" max="12" width="9.5703125" customWidth="1"/>
    <col min="13" max="13" width="10.42578125" customWidth="1"/>
    <col min="14" max="14" width="13.7109375" customWidth="1"/>
    <col min="15" max="15" width="11.5703125" style="80"/>
  </cols>
  <sheetData>
    <row r="1" spans="1:14" s="80" customFormat="1"/>
    <row r="2" spans="1:14" s="80" customFormat="1">
      <c r="A2" s="269" t="s">
        <v>27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</row>
    <row r="3" spans="1:14" s="80" customFormat="1">
      <c r="A3" s="269" t="s">
        <v>82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</row>
    <row r="4" spans="1:14" s="80" customFormat="1">
      <c r="A4" s="269" t="s">
        <v>166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14" s="80" customFormat="1"/>
    <row r="6" spans="1:14" ht="30">
      <c r="A6" s="191" t="s">
        <v>73</v>
      </c>
      <c r="B6" s="192" t="s">
        <v>106</v>
      </c>
      <c r="C6" s="192" t="s">
        <v>105</v>
      </c>
      <c r="D6" s="192" t="s">
        <v>18</v>
      </c>
      <c r="E6" s="192" t="s">
        <v>19</v>
      </c>
      <c r="F6" s="192" t="s">
        <v>20</v>
      </c>
      <c r="G6" s="192" t="s">
        <v>81</v>
      </c>
      <c r="H6" s="192" t="s">
        <v>84</v>
      </c>
      <c r="I6" s="192" t="s">
        <v>23</v>
      </c>
      <c r="J6" s="192" t="s">
        <v>24</v>
      </c>
      <c r="K6" s="192" t="s">
        <v>107</v>
      </c>
      <c r="L6" s="192" t="s">
        <v>26</v>
      </c>
      <c r="M6" s="192" t="s">
        <v>17</v>
      </c>
      <c r="N6" s="192" t="s">
        <v>54</v>
      </c>
    </row>
    <row r="7" spans="1:14" ht="24.75" customHeight="1">
      <c r="A7" s="136" t="s">
        <v>33</v>
      </c>
      <c r="B7" s="39">
        <v>0</v>
      </c>
      <c r="C7" s="39">
        <v>0</v>
      </c>
      <c r="D7" s="39">
        <v>0</v>
      </c>
      <c r="E7" s="39">
        <v>0</v>
      </c>
      <c r="F7" s="39">
        <v>53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53">
        <f>SUM(B7:L7)</f>
        <v>53</v>
      </c>
      <c r="N7" s="54">
        <f t="shared" ref="N7:N30" si="0">M7/$M$30</f>
        <v>3.3333333333333333E-2</v>
      </c>
    </row>
    <row r="8" spans="1:14" ht="21" customHeight="1">
      <c r="A8" s="136" t="s">
        <v>1</v>
      </c>
      <c r="B8" s="39">
        <v>0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53">
        <f t="shared" ref="M8:M29" si="1">SUM(B8:L8)</f>
        <v>0</v>
      </c>
      <c r="N8" s="54">
        <f t="shared" si="0"/>
        <v>0</v>
      </c>
    </row>
    <row r="9" spans="1:14">
      <c r="A9" s="136" t="s">
        <v>2</v>
      </c>
      <c r="B9" s="39">
        <v>1</v>
      </c>
      <c r="C9" s="39">
        <v>0</v>
      </c>
      <c r="D9" s="39">
        <v>0</v>
      </c>
      <c r="E9" s="39">
        <v>9</v>
      </c>
      <c r="F9" s="39">
        <v>0</v>
      </c>
      <c r="G9" s="39">
        <v>0</v>
      </c>
      <c r="H9" s="39">
        <v>1</v>
      </c>
      <c r="I9" s="39">
        <v>1</v>
      </c>
      <c r="J9" s="39">
        <v>0</v>
      </c>
      <c r="K9" s="39">
        <v>0</v>
      </c>
      <c r="L9" s="39">
        <v>0</v>
      </c>
      <c r="M9" s="53">
        <f t="shared" si="1"/>
        <v>12</v>
      </c>
      <c r="N9" s="54">
        <f t="shared" si="0"/>
        <v>7.5471698113207548E-3</v>
      </c>
    </row>
    <row r="10" spans="1:14">
      <c r="A10" s="136" t="s">
        <v>3</v>
      </c>
      <c r="B10" s="39">
        <v>1</v>
      </c>
      <c r="C10" s="39">
        <v>0</v>
      </c>
      <c r="D10" s="39">
        <v>12</v>
      </c>
      <c r="E10" s="39">
        <v>2</v>
      </c>
      <c r="F10" s="39">
        <v>0</v>
      </c>
      <c r="G10" s="39">
        <v>0</v>
      </c>
      <c r="H10" s="39">
        <v>2</v>
      </c>
      <c r="I10" s="39">
        <v>2</v>
      </c>
      <c r="J10" s="39">
        <v>0</v>
      </c>
      <c r="K10" s="39">
        <v>0</v>
      </c>
      <c r="L10" s="39">
        <v>0</v>
      </c>
      <c r="M10" s="53">
        <f t="shared" si="1"/>
        <v>19</v>
      </c>
      <c r="N10" s="54">
        <f t="shared" si="0"/>
        <v>1.1949685534591196E-2</v>
      </c>
    </row>
    <row r="11" spans="1:14" ht="21" customHeight="1">
      <c r="A11" s="136" t="s">
        <v>4</v>
      </c>
      <c r="B11" s="78">
        <v>21</v>
      </c>
      <c r="C11" s="78">
        <v>0</v>
      </c>
      <c r="D11" s="78">
        <v>0</v>
      </c>
      <c r="E11" s="78">
        <v>8</v>
      </c>
      <c r="F11" s="78">
        <v>0</v>
      </c>
      <c r="G11" s="78">
        <v>0</v>
      </c>
      <c r="H11" s="78">
        <v>1</v>
      </c>
      <c r="I11" s="78">
        <v>1</v>
      </c>
      <c r="J11" s="78">
        <v>0</v>
      </c>
      <c r="K11" s="78">
        <v>0</v>
      </c>
      <c r="L11" s="78">
        <v>0</v>
      </c>
      <c r="M11" s="53">
        <f t="shared" si="1"/>
        <v>31</v>
      </c>
      <c r="N11" s="54">
        <f t="shared" si="0"/>
        <v>1.9496855345911949E-2</v>
      </c>
    </row>
    <row r="12" spans="1:14" ht="21" customHeight="1">
      <c r="A12" s="136" t="s">
        <v>78</v>
      </c>
      <c r="B12" s="78">
        <v>3</v>
      </c>
      <c r="C12" s="78">
        <v>0</v>
      </c>
      <c r="D12" s="78">
        <v>0</v>
      </c>
      <c r="E12" s="78">
        <v>1</v>
      </c>
      <c r="F12" s="78">
        <v>0</v>
      </c>
      <c r="G12" s="78">
        <v>0</v>
      </c>
      <c r="H12" s="78">
        <v>0</v>
      </c>
      <c r="I12" s="78">
        <v>0</v>
      </c>
      <c r="J12" s="78">
        <v>1</v>
      </c>
      <c r="K12" s="78">
        <v>0</v>
      </c>
      <c r="L12" s="78">
        <v>0</v>
      </c>
      <c r="M12" s="53">
        <f t="shared" si="1"/>
        <v>5</v>
      </c>
      <c r="N12" s="54">
        <f t="shared" si="0"/>
        <v>3.1446540880503146E-3</v>
      </c>
    </row>
    <row r="13" spans="1:14">
      <c r="A13" s="136" t="s">
        <v>5</v>
      </c>
      <c r="B13" s="78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53">
        <f t="shared" si="1"/>
        <v>0</v>
      </c>
      <c r="N13" s="54">
        <f t="shared" si="0"/>
        <v>0</v>
      </c>
    </row>
    <row r="14" spans="1:14">
      <c r="A14" s="136" t="s">
        <v>6</v>
      </c>
      <c r="B14" s="78">
        <v>4</v>
      </c>
      <c r="C14" s="78">
        <v>289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53">
        <f t="shared" si="1"/>
        <v>293</v>
      </c>
      <c r="N14" s="54">
        <f t="shared" si="0"/>
        <v>0.18427672955974841</v>
      </c>
    </row>
    <row r="15" spans="1:14">
      <c r="A15" s="136" t="s">
        <v>7</v>
      </c>
      <c r="B15" s="78">
        <v>0</v>
      </c>
      <c r="C15" s="78">
        <v>0</v>
      </c>
      <c r="D15" s="78">
        <v>0</v>
      </c>
      <c r="E15" s="78">
        <v>74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53">
        <f t="shared" si="1"/>
        <v>74</v>
      </c>
      <c r="N15" s="54">
        <f t="shared" si="0"/>
        <v>4.6540880503144651E-2</v>
      </c>
    </row>
    <row r="16" spans="1:14" ht="18.75" customHeight="1">
      <c r="A16" s="136" t="s">
        <v>8</v>
      </c>
      <c r="B16" s="78">
        <v>3</v>
      </c>
      <c r="C16" s="78">
        <v>0</v>
      </c>
      <c r="D16" s="78">
        <v>0</v>
      </c>
      <c r="E16" s="78">
        <v>7</v>
      </c>
      <c r="F16" s="78">
        <v>12</v>
      </c>
      <c r="G16" s="78">
        <v>0</v>
      </c>
      <c r="H16" s="78">
        <v>5</v>
      </c>
      <c r="I16" s="78">
        <v>3</v>
      </c>
      <c r="J16" s="78">
        <v>0</v>
      </c>
      <c r="K16" s="78">
        <v>0</v>
      </c>
      <c r="L16" s="78">
        <v>0</v>
      </c>
      <c r="M16" s="53">
        <f t="shared" si="1"/>
        <v>30</v>
      </c>
      <c r="N16" s="54">
        <f t="shared" si="0"/>
        <v>1.8867924528301886E-2</v>
      </c>
    </row>
    <row r="17" spans="1:14">
      <c r="A17" s="136" t="s">
        <v>80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124</v>
      </c>
      <c r="K17" s="78">
        <v>0</v>
      </c>
      <c r="L17" s="78">
        <v>0</v>
      </c>
      <c r="M17" s="53">
        <f t="shared" si="1"/>
        <v>124</v>
      </c>
      <c r="N17" s="54">
        <f t="shared" si="0"/>
        <v>7.7987421383647795E-2</v>
      </c>
    </row>
    <row r="18" spans="1:14">
      <c r="A18" s="136" t="s">
        <v>79</v>
      </c>
      <c r="B18" s="78">
        <v>0</v>
      </c>
      <c r="C18" s="78">
        <v>0</v>
      </c>
      <c r="D18" s="78">
        <v>0</v>
      </c>
      <c r="E18" s="78">
        <v>0</v>
      </c>
      <c r="F18" s="78">
        <v>60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53">
        <f t="shared" si="1"/>
        <v>60</v>
      </c>
      <c r="N18" s="54">
        <f t="shared" si="0"/>
        <v>3.7735849056603772E-2</v>
      </c>
    </row>
    <row r="19" spans="1:14">
      <c r="A19" s="136" t="s">
        <v>9</v>
      </c>
      <c r="B19" s="78">
        <v>23</v>
      </c>
      <c r="C19" s="78">
        <v>0</v>
      </c>
      <c r="D19" s="78">
        <v>0</v>
      </c>
      <c r="E19" s="78">
        <v>1</v>
      </c>
      <c r="F19" s="78">
        <v>0</v>
      </c>
      <c r="G19" s="78">
        <v>0</v>
      </c>
      <c r="H19" s="78">
        <v>4</v>
      </c>
      <c r="I19" s="78">
        <v>3</v>
      </c>
      <c r="J19" s="78">
        <v>0</v>
      </c>
      <c r="K19" s="78">
        <v>0</v>
      </c>
      <c r="L19" s="78">
        <v>0</v>
      </c>
      <c r="M19" s="53">
        <f t="shared" si="1"/>
        <v>31</v>
      </c>
      <c r="N19" s="54">
        <f t="shared" si="0"/>
        <v>1.9496855345911949E-2</v>
      </c>
    </row>
    <row r="20" spans="1:14">
      <c r="A20" s="136" t="s">
        <v>10</v>
      </c>
      <c r="B20" s="78">
        <v>0</v>
      </c>
      <c r="C20" s="78">
        <v>0</v>
      </c>
      <c r="D20" s="78">
        <v>0</v>
      </c>
      <c r="E20" s="78">
        <v>0</v>
      </c>
      <c r="F20" s="78">
        <v>7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53">
        <f t="shared" si="1"/>
        <v>7</v>
      </c>
      <c r="N20" s="54">
        <f t="shared" si="0"/>
        <v>4.4025157232704401E-3</v>
      </c>
    </row>
    <row r="21" spans="1:14">
      <c r="A21" s="136" t="s">
        <v>11</v>
      </c>
      <c r="B21" s="78">
        <v>3</v>
      </c>
      <c r="C21" s="78">
        <v>0</v>
      </c>
      <c r="D21" s="78">
        <v>6</v>
      </c>
      <c r="E21" s="78">
        <v>0</v>
      </c>
      <c r="F21" s="78">
        <v>0</v>
      </c>
      <c r="G21" s="78">
        <v>0</v>
      </c>
      <c r="H21" s="78">
        <v>4</v>
      </c>
      <c r="I21" s="78">
        <v>2</v>
      </c>
      <c r="J21" s="78">
        <v>0</v>
      </c>
      <c r="K21" s="78">
        <v>0</v>
      </c>
      <c r="L21" s="78">
        <v>0</v>
      </c>
      <c r="M21" s="53">
        <f t="shared" si="1"/>
        <v>15</v>
      </c>
      <c r="N21" s="54">
        <f t="shared" si="0"/>
        <v>9.433962264150943E-3</v>
      </c>
    </row>
    <row r="22" spans="1:14">
      <c r="A22" s="136" t="s">
        <v>12</v>
      </c>
      <c r="B22" s="78">
        <v>71</v>
      </c>
      <c r="C22" s="78">
        <v>65</v>
      </c>
      <c r="D22" s="78">
        <v>14</v>
      </c>
      <c r="E22" s="78">
        <v>1</v>
      </c>
      <c r="F22" s="78">
        <v>0</v>
      </c>
      <c r="G22" s="78">
        <v>0</v>
      </c>
      <c r="H22" s="78">
        <v>20</v>
      </c>
      <c r="I22" s="78">
        <v>12</v>
      </c>
      <c r="J22" s="78">
        <v>0</v>
      </c>
      <c r="K22" s="78">
        <v>1</v>
      </c>
      <c r="L22" s="78">
        <v>0</v>
      </c>
      <c r="M22" s="53">
        <f t="shared" si="1"/>
        <v>184</v>
      </c>
      <c r="N22" s="54">
        <f t="shared" si="0"/>
        <v>0.11572327044025157</v>
      </c>
    </row>
    <row r="23" spans="1:14">
      <c r="A23" s="136" t="s">
        <v>13</v>
      </c>
      <c r="B23" s="39">
        <v>0</v>
      </c>
      <c r="C23" s="39">
        <v>0</v>
      </c>
      <c r="D23" s="39">
        <v>5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53">
        <f t="shared" si="1"/>
        <v>5</v>
      </c>
      <c r="N23" s="54">
        <f t="shared" si="0"/>
        <v>3.1446540880503146E-3</v>
      </c>
    </row>
    <row r="24" spans="1:14">
      <c r="A24" s="136" t="s">
        <v>94</v>
      </c>
      <c r="B24" s="78">
        <v>38</v>
      </c>
      <c r="C24" s="78">
        <v>234</v>
      </c>
      <c r="D24" s="78">
        <v>30</v>
      </c>
      <c r="E24" s="78">
        <v>22</v>
      </c>
      <c r="F24" s="78">
        <v>0</v>
      </c>
      <c r="G24" s="78">
        <v>0</v>
      </c>
      <c r="H24" s="78">
        <v>4</v>
      </c>
      <c r="I24" s="78">
        <v>4</v>
      </c>
      <c r="J24" s="78">
        <v>0</v>
      </c>
      <c r="K24" s="78">
        <v>0</v>
      </c>
      <c r="L24" s="78">
        <v>0</v>
      </c>
      <c r="M24" s="53">
        <f t="shared" si="1"/>
        <v>332</v>
      </c>
      <c r="N24" s="54">
        <f t="shared" si="0"/>
        <v>0.20880503144654089</v>
      </c>
    </row>
    <row r="25" spans="1:14" ht="21" customHeight="1">
      <c r="A25" s="136" t="s">
        <v>110</v>
      </c>
      <c r="B25" s="78">
        <v>21</v>
      </c>
      <c r="C25" s="78">
        <v>0</v>
      </c>
      <c r="D25" s="78">
        <v>34</v>
      </c>
      <c r="E25" s="78">
        <v>68</v>
      </c>
      <c r="F25" s="78">
        <v>0</v>
      </c>
      <c r="G25" s="78">
        <v>0</v>
      </c>
      <c r="H25" s="78">
        <v>2</v>
      </c>
      <c r="I25" s="78">
        <v>2</v>
      </c>
      <c r="J25" s="78">
        <v>0</v>
      </c>
      <c r="K25" s="78">
        <v>0</v>
      </c>
      <c r="L25" s="78">
        <v>0</v>
      </c>
      <c r="M25" s="53">
        <f t="shared" si="1"/>
        <v>127</v>
      </c>
      <c r="N25" s="54">
        <f t="shared" si="0"/>
        <v>7.9874213836477984E-2</v>
      </c>
    </row>
    <row r="26" spans="1:14" ht="16.5" customHeight="1">
      <c r="A26" s="136" t="s">
        <v>31</v>
      </c>
      <c r="B26" s="78">
        <v>0</v>
      </c>
      <c r="C26" s="78">
        <v>0</v>
      </c>
      <c r="D26" s="78">
        <v>0</v>
      </c>
      <c r="E26" s="78">
        <v>0</v>
      </c>
      <c r="F26" s="78">
        <v>1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53">
        <f t="shared" si="1"/>
        <v>1</v>
      </c>
      <c r="N26" s="54">
        <f t="shared" si="0"/>
        <v>6.2893081761006286E-4</v>
      </c>
    </row>
    <row r="27" spans="1:14" ht="31.5" customHeight="1">
      <c r="A27" s="152" t="s">
        <v>32</v>
      </c>
      <c r="B27" s="39">
        <v>9</v>
      </c>
      <c r="C27" s="39">
        <v>0</v>
      </c>
      <c r="D27" s="39">
        <v>3</v>
      </c>
      <c r="E27" s="39">
        <v>18</v>
      </c>
      <c r="F27" s="39">
        <v>0</v>
      </c>
      <c r="G27" s="39">
        <v>0</v>
      </c>
      <c r="H27" s="39">
        <v>5</v>
      </c>
      <c r="I27" s="39">
        <v>4</v>
      </c>
      <c r="J27" s="39">
        <v>0</v>
      </c>
      <c r="K27" s="39">
        <v>0</v>
      </c>
      <c r="L27" s="39">
        <v>0</v>
      </c>
      <c r="M27" s="53">
        <f t="shared" si="1"/>
        <v>39</v>
      </c>
      <c r="N27" s="54">
        <f t="shared" si="0"/>
        <v>2.4528301886792454E-2</v>
      </c>
    </row>
    <row r="28" spans="1:14" ht="18.75" customHeight="1">
      <c r="A28" s="153" t="s">
        <v>14</v>
      </c>
      <c r="B28" s="78">
        <v>1</v>
      </c>
      <c r="C28" s="78">
        <v>0</v>
      </c>
      <c r="D28" s="78">
        <v>0</v>
      </c>
      <c r="E28" s="78">
        <v>0</v>
      </c>
      <c r="F28" s="78">
        <v>2</v>
      </c>
      <c r="G28" s="78">
        <v>0</v>
      </c>
      <c r="H28" s="78">
        <v>0</v>
      </c>
      <c r="I28" s="78">
        <v>0</v>
      </c>
      <c r="J28" s="78">
        <v>26</v>
      </c>
      <c r="K28" s="78">
        <v>0</v>
      </c>
      <c r="L28" s="78">
        <v>0</v>
      </c>
      <c r="M28" s="53">
        <f t="shared" si="1"/>
        <v>29</v>
      </c>
      <c r="N28" s="54">
        <f t="shared" si="0"/>
        <v>1.8238993710691823E-2</v>
      </c>
    </row>
    <row r="29" spans="1:14" ht="18.75" customHeight="1">
      <c r="A29" s="153" t="s">
        <v>15</v>
      </c>
      <c r="B29" s="78">
        <v>49</v>
      </c>
      <c r="C29" s="78">
        <v>21</v>
      </c>
      <c r="D29" s="78">
        <v>0</v>
      </c>
      <c r="E29" s="78">
        <v>3</v>
      </c>
      <c r="F29" s="79">
        <v>2</v>
      </c>
      <c r="G29" s="78">
        <v>0</v>
      </c>
      <c r="H29" s="78">
        <v>2</v>
      </c>
      <c r="I29" s="78">
        <v>1</v>
      </c>
      <c r="J29" s="78">
        <v>0</v>
      </c>
      <c r="K29" s="78">
        <v>2</v>
      </c>
      <c r="L29" s="78">
        <v>39</v>
      </c>
      <c r="M29" s="53">
        <f t="shared" si="1"/>
        <v>119</v>
      </c>
      <c r="N29" s="54">
        <f t="shared" si="0"/>
        <v>7.4842767295597482E-2</v>
      </c>
    </row>
    <row r="30" spans="1:14">
      <c r="A30" s="31" t="s">
        <v>17</v>
      </c>
      <c r="B30" s="154">
        <f>SUM(B7:B29)</f>
        <v>248</v>
      </c>
      <c r="C30" s="154">
        <f>SUM(C7:C29)</f>
        <v>609</v>
      </c>
      <c r="D30" s="154">
        <f t="shared" ref="D30:L30" si="2">SUM(D7:D29)</f>
        <v>104</v>
      </c>
      <c r="E30" s="154">
        <f t="shared" si="2"/>
        <v>214</v>
      </c>
      <c r="F30" s="154">
        <f t="shared" si="2"/>
        <v>137</v>
      </c>
      <c r="G30" s="154">
        <f t="shared" si="2"/>
        <v>0</v>
      </c>
      <c r="H30" s="154">
        <f t="shared" si="2"/>
        <v>50</v>
      </c>
      <c r="I30" s="154">
        <f t="shared" si="2"/>
        <v>35</v>
      </c>
      <c r="J30" s="154">
        <f t="shared" si="2"/>
        <v>151</v>
      </c>
      <c r="K30" s="154">
        <f t="shared" si="2"/>
        <v>3</v>
      </c>
      <c r="L30" s="154">
        <f t="shared" si="2"/>
        <v>39</v>
      </c>
      <c r="M30" s="154">
        <f>SUM(M7:M29)</f>
        <v>1590</v>
      </c>
      <c r="N30" s="55">
        <f t="shared" si="0"/>
        <v>1</v>
      </c>
    </row>
    <row r="31" spans="1:14" s="80" customFormat="1">
      <c r="A31" s="87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8"/>
    </row>
    <row r="32" spans="1:14" s="80" customForma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1:14" s="80" customForma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s="80" customFormat="1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</row>
    <row r="35" spans="1:14" s="80" customFormat="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</row>
    <row r="36" spans="1:14" s="80" customFormat="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</row>
    <row r="37" spans="1:14" s="80" customFormat="1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</row>
    <row r="38" spans="1:14" s="80" customForma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</row>
    <row r="39" spans="1:14" s="80" customFormat="1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  <row r="40" spans="1:14" s="80" customForma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</row>
    <row r="41" spans="1:14" s="80" customForma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</row>
    <row r="42" spans="1:14" s="80" customFormat="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</row>
    <row r="43" spans="1:14" s="80" customForma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</row>
    <row r="44" spans="1:14" s="80" customFormat="1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</row>
    <row r="45" spans="1:14" s="80" customForma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1:14" s="80" customForma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s="80" customForma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s="80" customFormat="1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</row>
    <row r="49" spans="1:14" s="80" customFormat="1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</row>
    <row r="50" spans="1:14" s="80" customFormat="1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</row>
    <row r="51" spans="1:14" s="80" customFormat="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14" s="80" customFormat="1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</row>
    <row r="53" spans="1:14" s="80" customFormat="1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  <row r="54" spans="1:14" s="80" customForma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</row>
    <row r="55" spans="1:14" s="80" customFormat="1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</row>
    <row r="56" spans="1:14" s="80" customFormat="1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</row>
    <row r="57" spans="1:14" s="80" customForma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</sheetData>
  <mergeCells count="3">
    <mergeCell ref="A4:N4"/>
    <mergeCell ref="A3:N3"/>
    <mergeCell ref="A2:N2"/>
  </mergeCells>
  <pageMargins left="0.7" right="0.7" top="0.75" bottom="2.0499999999999998" header="0.3" footer="0.3"/>
  <pageSetup scale="66" fitToHeight="0" orientation="landscape" r:id="rId1"/>
  <rowBreaks count="1" manualBreakCount="1">
    <brk id="33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S109"/>
  <sheetViews>
    <sheetView view="pageBreakPreview" topLeftCell="A70" zoomScale="80" zoomScaleNormal="85" zoomScaleSheetLayoutView="80" workbookViewId="0">
      <selection activeCell="A18" sqref="A18:J19"/>
    </sheetView>
  </sheetViews>
  <sheetFormatPr baseColWidth="10" defaultColWidth="10.85546875" defaultRowHeight="14.25"/>
  <cols>
    <col min="1" max="1" width="10.85546875" style="84"/>
    <col min="2" max="2" width="21" style="8" customWidth="1"/>
    <col min="3" max="3" width="20.28515625" style="8" customWidth="1"/>
    <col min="4" max="4" width="23.5703125" style="8" customWidth="1"/>
    <col min="5" max="5" width="19.140625" style="8" customWidth="1"/>
    <col min="6" max="6" width="18.28515625" style="8" customWidth="1"/>
    <col min="7" max="7" width="14.28515625" style="8" customWidth="1"/>
    <col min="8" max="8" width="14.85546875" style="8" customWidth="1"/>
    <col min="9" max="9" width="20.7109375" style="8" customWidth="1"/>
    <col min="10" max="10" width="13" style="8" customWidth="1"/>
    <col min="11" max="11" width="13.140625" style="8" customWidth="1"/>
    <col min="12" max="12" width="15.7109375" style="8" bestFit="1" customWidth="1"/>
    <col min="13" max="13" width="11.5703125" style="8" customWidth="1"/>
    <col min="14" max="14" width="11.140625" style="8" customWidth="1"/>
    <col min="15" max="19" width="10.85546875" style="84"/>
    <col min="20" max="16384" width="10.85546875" style="8"/>
  </cols>
  <sheetData>
    <row r="1" spans="1:14" s="84" customFormat="1" ht="15">
      <c r="E1" s="100"/>
      <c r="F1" s="100"/>
      <c r="G1" s="100"/>
      <c r="H1" s="100"/>
      <c r="I1" s="100"/>
      <c r="J1" s="100"/>
      <c r="K1" s="100"/>
    </row>
    <row r="2" spans="1:14" s="84" customFormat="1" ht="15">
      <c r="E2" s="271" t="s">
        <v>27</v>
      </c>
      <c r="F2" s="271"/>
      <c r="G2" s="271"/>
      <c r="H2" s="271"/>
      <c r="I2" s="271"/>
      <c r="J2" s="271"/>
      <c r="K2" s="271"/>
    </row>
    <row r="3" spans="1:14" s="84" customFormat="1" ht="15">
      <c r="E3" s="271" t="s">
        <v>83</v>
      </c>
      <c r="F3" s="271"/>
      <c r="G3" s="271"/>
      <c r="H3" s="271"/>
      <c r="I3" s="271"/>
      <c r="J3" s="271"/>
      <c r="K3" s="271"/>
    </row>
    <row r="4" spans="1:14" s="84" customFormat="1" ht="15">
      <c r="E4" s="271" t="s">
        <v>174</v>
      </c>
      <c r="F4" s="271"/>
      <c r="G4" s="271"/>
      <c r="H4" s="271"/>
      <c r="I4" s="271"/>
      <c r="J4" s="271"/>
      <c r="K4" s="271"/>
    </row>
    <row r="5" spans="1:14" s="84" customFormat="1" ht="15" thickBot="1"/>
    <row r="6" spans="1:14" ht="16.5" thickBot="1">
      <c r="B6" s="84"/>
      <c r="C6" s="84"/>
      <c r="D6" s="84"/>
      <c r="E6" s="272" t="s">
        <v>70</v>
      </c>
      <c r="F6" s="272"/>
      <c r="G6" s="272"/>
      <c r="H6" s="273" t="s">
        <v>28</v>
      </c>
      <c r="I6" s="273"/>
      <c r="J6" s="273" t="s">
        <v>29</v>
      </c>
      <c r="K6" s="273"/>
      <c r="L6" s="84"/>
      <c r="M6" s="84"/>
      <c r="N6" s="84"/>
    </row>
    <row r="7" spans="1:14" ht="18" customHeight="1" thickBot="1">
      <c r="B7" s="84"/>
      <c r="C7" s="84"/>
      <c r="D7" s="84"/>
      <c r="E7" s="274" t="s">
        <v>30</v>
      </c>
      <c r="F7" s="275"/>
      <c r="G7" s="276"/>
      <c r="H7" s="193" t="s">
        <v>168</v>
      </c>
      <c r="I7" s="193" t="s">
        <v>169</v>
      </c>
      <c r="J7" s="103" t="s">
        <v>85</v>
      </c>
      <c r="K7" s="104" t="s">
        <v>86</v>
      </c>
      <c r="L7" s="84"/>
      <c r="M7" s="84"/>
      <c r="N7" s="84"/>
    </row>
    <row r="8" spans="1:14" ht="15.75" customHeight="1" thickBot="1">
      <c r="A8" s="105"/>
      <c r="B8" s="84"/>
      <c r="C8" s="84"/>
      <c r="D8" s="84"/>
      <c r="E8" s="277"/>
      <c r="F8" s="278"/>
      <c r="G8" s="279"/>
      <c r="H8" s="194">
        <v>1532</v>
      </c>
      <c r="I8" s="126">
        <v>1590</v>
      </c>
      <c r="J8" s="127">
        <f>I8-H8</f>
        <v>58</v>
      </c>
      <c r="K8" s="128">
        <f>J8/H8</f>
        <v>3.7859007832898174E-2</v>
      </c>
      <c r="L8" s="84"/>
      <c r="M8" s="84"/>
      <c r="N8" s="84"/>
    </row>
    <row r="9" spans="1:14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</row>
    <row r="10" spans="1:14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spans="1:14" ht="31.9" customHeight="1">
      <c r="B11" s="162" t="s">
        <v>108</v>
      </c>
      <c r="C11" s="162" t="s">
        <v>104</v>
      </c>
      <c r="D11" s="162" t="s">
        <v>111</v>
      </c>
      <c r="E11" s="162" t="s">
        <v>18</v>
      </c>
      <c r="F11" s="162" t="s">
        <v>19</v>
      </c>
      <c r="G11" s="162" t="s">
        <v>20</v>
      </c>
      <c r="H11" s="162" t="s">
        <v>21</v>
      </c>
      <c r="I11" s="163" t="s">
        <v>22</v>
      </c>
      <c r="J11" s="163" t="s">
        <v>23</v>
      </c>
      <c r="K11" s="163" t="s">
        <v>24</v>
      </c>
      <c r="L11" s="162" t="s">
        <v>25</v>
      </c>
      <c r="M11" s="163" t="s">
        <v>26</v>
      </c>
      <c r="N11" s="162" t="s">
        <v>17</v>
      </c>
    </row>
    <row r="12" spans="1:14" ht="15">
      <c r="B12" s="155">
        <v>2025</v>
      </c>
      <c r="C12" s="156">
        <v>291</v>
      </c>
      <c r="D12" s="156">
        <v>509</v>
      </c>
      <c r="E12" s="156">
        <v>102</v>
      </c>
      <c r="F12" s="156">
        <v>205</v>
      </c>
      <c r="G12" s="156">
        <v>139</v>
      </c>
      <c r="H12" s="156">
        <v>0</v>
      </c>
      <c r="I12" s="156">
        <v>58</v>
      </c>
      <c r="J12" s="156">
        <v>47</v>
      </c>
      <c r="K12" s="156">
        <v>138</v>
      </c>
      <c r="L12" s="156">
        <v>4</v>
      </c>
      <c r="M12" s="156">
        <v>39</v>
      </c>
      <c r="N12" s="157">
        <f>SUM(C12:M12)</f>
        <v>1532</v>
      </c>
    </row>
    <row r="13" spans="1:14" ht="15">
      <c r="B13" s="155">
        <v>2026</v>
      </c>
      <c r="C13" s="158">
        <v>248</v>
      </c>
      <c r="D13" s="156">
        <v>609</v>
      </c>
      <c r="E13" s="156">
        <v>104</v>
      </c>
      <c r="F13" s="156">
        <v>214</v>
      </c>
      <c r="G13" s="156">
        <v>137</v>
      </c>
      <c r="H13" s="156">
        <v>0</v>
      </c>
      <c r="I13" s="156">
        <v>50</v>
      </c>
      <c r="J13" s="156">
        <v>35</v>
      </c>
      <c r="K13" s="156">
        <v>151</v>
      </c>
      <c r="L13" s="156">
        <v>3</v>
      </c>
      <c r="M13" s="156">
        <v>39</v>
      </c>
      <c r="N13" s="157">
        <f>SUM(C13:M13)</f>
        <v>1590</v>
      </c>
    </row>
    <row r="14" spans="1:14" s="84" customFormat="1">
      <c r="B14" s="111" t="s">
        <v>61</v>
      </c>
      <c r="C14" s="107"/>
    </row>
    <row r="15" spans="1:14" s="84" customFormat="1"/>
    <row r="16" spans="1:14" s="84" customFormat="1"/>
    <row r="17" s="84" customFormat="1"/>
    <row r="18" s="84" customFormat="1"/>
    <row r="19" s="84" customFormat="1"/>
    <row r="20" s="84" customFormat="1"/>
    <row r="21" s="84" customFormat="1"/>
    <row r="22" s="84" customFormat="1"/>
    <row r="23" s="84" customFormat="1"/>
    <row r="24" s="84" customFormat="1"/>
    <row r="25" s="84" customFormat="1"/>
    <row r="26" s="84" customFormat="1"/>
    <row r="27" s="84" customFormat="1"/>
    <row r="28" s="84" customFormat="1"/>
    <row r="29" s="84" customFormat="1"/>
    <row r="30" s="84" customFormat="1"/>
    <row r="31" s="84" customFormat="1"/>
    <row r="32" s="84" customFormat="1"/>
    <row r="33" s="84" customFormat="1"/>
    <row r="34" s="84" customFormat="1"/>
    <row r="35" s="84" customFormat="1"/>
    <row r="36" s="84" customFormat="1"/>
    <row r="37" s="84" customFormat="1"/>
    <row r="38" s="84" customFormat="1"/>
    <row r="39" s="84" customFormat="1"/>
    <row r="40" s="84" customFormat="1"/>
    <row r="41" s="84" customFormat="1"/>
    <row r="42" s="84" customFormat="1"/>
    <row r="43" s="84" customFormat="1"/>
    <row r="44" s="84" customFormat="1"/>
    <row r="45" s="84" customFormat="1"/>
    <row r="46" s="84" customFormat="1"/>
    <row r="47" s="84" customFormat="1"/>
    <row r="48" s="84" customFormat="1"/>
    <row r="49" spans="2:10" s="84" customFormat="1"/>
    <row r="50" spans="2:10" s="84" customFormat="1"/>
    <row r="51" spans="2:10" s="84" customFormat="1"/>
    <row r="52" spans="2:10" s="84" customFormat="1"/>
    <row r="53" spans="2:10" s="84" customFormat="1"/>
    <row r="54" spans="2:10" s="84" customFormat="1"/>
    <row r="55" spans="2:10" s="84" customFormat="1"/>
    <row r="56" spans="2:10" s="84" customFormat="1"/>
    <row r="57" spans="2:10" s="84" customFormat="1"/>
    <row r="58" spans="2:10" s="84" customFormat="1" ht="15">
      <c r="D58" s="271" t="s">
        <v>27</v>
      </c>
      <c r="E58" s="271"/>
      <c r="F58" s="271"/>
      <c r="G58" s="271"/>
      <c r="H58" s="271"/>
      <c r="I58" s="271"/>
      <c r="J58" s="271"/>
    </row>
    <row r="59" spans="2:10" s="84" customFormat="1" ht="15">
      <c r="D59" s="271" t="s">
        <v>83</v>
      </c>
      <c r="E59" s="271"/>
      <c r="F59" s="271"/>
      <c r="G59" s="271"/>
      <c r="H59" s="271"/>
      <c r="I59" s="271"/>
      <c r="J59" s="271"/>
    </row>
    <row r="60" spans="2:10" s="84" customFormat="1" ht="15">
      <c r="D60" s="271" t="s">
        <v>167</v>
      </c>
      <c r="E60" s="271"/>
      <c r="F60" s="271"/>
      <c r="G60" s="271"/>
      <c r="H60" s="271"/>
      <c r="I60" s="271"/>
      <c r="J60" s="271"/>
    </row>
    <row r="61" spans="2:10" s="84" customFormat="1">
      <c r="B61" s="270"/>
      <c r="C61" s="270"/>
      <c r="D61" s="270"/>
      <c r="E61" s="270"/>
      <c r="F61" s="270"/>
      <c r="G61" s="270"/>
    </row>
    <row r="62" spans="2:10" s="84" customFormat="1"/>
    <row r="63" spans="2:10" s="84" customFormat="1" ht="15">
      <c r="D63" s="100" t="s">
        <v>126</v>
      </c>
    </row>
    <row r="64" spans="2:10" ht="30" customHeight="1">
      <c r="B64" s="159" t="s">
        <v>109</v>
      </c>
      <c r="C64" s="159" t="s">
        <v>168</v>
      </c>
      <c r="D64" s="159" t="s">
        <v>169</v>
      </c>
      <c r="E64" s="159" t="s">
        <v>58</v>
      </c>
      <c r="F64" s="159" t="s">
        <v>59</v>
      </c>
    </row>
    <row r="65" spans="2:6" ht="15">
      <c r="B65" s="46" t="s">
        <v>33</v>
      </c>
      <c r="C65" s="117">
        <v>65</v>
      </c>
      <c r="D65" s="122">
        <v>53</v>
      </c>
      <c r="E65" s="106">
        <f>D65-C65</f>
        <v>-12</v>
      </c>
      <c r="F65" s="108">
        <f>E65/C65</f>
        <v>-0.18461538461538463</v>
      </c>
    </row>
    <row r="66" spans="2:6" ht="15">
      <c r="B66" s="46" t="s">
        <v>1</v>
      </c>
      <c r="C66" s="117">
        <v>1</v>
      </c>
      <c r="D66" s="122">
        <v>0</v>
      </c>
      <c r="E66" s="106">
        <f t="shared" ref="E66:E88" si="0">D66-C66</f>
        <v>-1</v>
      </c>
      <c r="F66" s="108">
        <f t="shared" ref="F66:F87" si="1">E66/C66</f>
        <v>-1</v>
      </c>
    </row>
    <row r="67" spans="2:6" ht="15">
      <c r="B67" s="46" t="s">
        <v>2</v>
      </c>
      <c r="C67" s="117">
        <v>11</v>
      </c>
      <c r="D67" s="122">
        <v>12</v>
      </c>
      <c r="E67" s="106">
        <f t="shared" si="0"/>
        <v>1</v>
      </c>
      <c r="F67" s="108">
        <f t="shared" si="1"/>
        <v>9.0909090909090912E-2</v>
      </c>
    </row>
    <row r="68" spans="2:6" ht="15">
      <c r="B68" s="46" t="s">
        <v>3</v>
      </c>
      <c r="C68" s="117">
        <v>24</v>
      </c>
      <c r="D68" s="122">
        <v>19</v>
      </c>
      <c r="E68" s="106">
        <f t="shared" si="0"/>
        <v>-5</v>
      </c>
      <c r="F68" s="108">
        <f t="shared" si="1"/>
        <v>-0.20833333333333334</v>
      </c>
    </row>
    <row r="69" spans="2:6" ht="20.25" customHeight="1">
      <c r="B69" s="46" t="s">
        <v>4</v>
      </c>
      <c r="C69" s="117">
        <v>31</v>
      </c>
      <c r="D69" s="122">
        <v>31</v>
      </c>
      <c r="E69" s="106">
        <f t="shared" si="0"/>
        <v>0</v>
      </c>
      <c r="F69" s="108">
        <f t="shared" si="1"/>
        <v>0</v>
      </c>
    </row>
    <row r="70" spans="2:6" ht="18.75" customHeight="1">
      <c r="B70" s="46" t="s">
        <v>78</v>
      </c>
      <c r="C70" s="117">
        <v>10</v>
      </c>
      <c r="D70" s="122">
        <v>5</v>
      </c>
      <c r="E70" s="106">
        <f t="shared" si="0"/>
        <v>-5</v>
      </c>
      <c r="F70" s="108">
        <f t="shared" si="1"/>
        <v>-0.5</v>
      </c>
    </row>
    <row r="71" spans="2:6" ht="18.75" customHeight="1">
      <c r="B71" s="46" t="s">
        <v>5</v>
      </c>
      <c r="C71" s="117">
        <v>0</v>
      </c>
      <c r="D71" s="122">
        <v>0</v>
      </c>
      <c r="E71" s="106">
        <f t="shared" si="0"/>
        <v>0</v>
      </c>
      <c r="F71" s="108">
        <v>0</v>
      </c>
    </row>
    <row r="72" spans="2:6" ht="15">
      <c r="B72" s="46" t="s">
        <v>6</v>
      </c>
      <c r="C72" s="117">
        <v>263</v>
      </c>
      <c r="D72" s="122">
        <v>293</v>
      </c>
      <c r="E72" s="106">
        <f t="shared" si="0"/>
        <v>30</v>
      </c>
      <c r="F72" s="108">
        <f t="shared" si="1"/>
        <v>0.11406844106463879</v>
      </c>
    </row>
    <row r="73" spans="2:6" ht="15">
      <c r="B73" s="46" t="s">
        <v>7</v>
      </c>
      <c r="C73" s="117">
        <v>66</v>
      </c>
      <c r="D73" s="122">
        <v>74</v>
      </c>
      <c r="E73" s="106">
        <f t="shared" si="0"/>
        <v>8</v>
      </c>
      <c r="F73" s="108">
        <f t="shared" si="1"/>
        <v>0.12121212121212122</v>
      </c>
    </row>
    <row r="74" spans="2:6" ht="15">
      <c r="B74" s="46" t="s">
        <v>8</v>
      </c>
      <c r="C74" s="117">
        <v>27</v>
      </c>
      <c r="D74" s="122">
        <v>30</v>
      </c>
      <c r="E74" s="106">
        <f t="shared" si="0"/>
        <v>3</v>
      </c>
      <c r="F74" s="108">
        <f t="shared" si="1"/>
        <v>0.1111111111111111</v>
      </c>
    </row>
    <row r="75" spans="2:6" ht="15">
      <c r="B75" s="46" t="s">
        <v>80</v>
      </c>
      <c r="C75" s="117">
        <v>104</v>
      </c>
      <c r="D75" s="122">
        <v>124</v>
      </c>
      <c r="E75" s="106">
        <f t="shared" si="0"/>
        <v>20</v>
      </c>
      <c r="F75" s="108">
        <f t="shared" si="1"/>
        <v>0.19230769230769232</v>
      </c>
    </row>
    <row r="76" spans="2:6" ht="15">
      <c r="B76" s="46" t="s">
        <v>79</v>
      </c>
      <c r="C76" s="117">
        <v>58</v>
      </c>
      <c r="D76" s="122">
        <v>60</v>
      </c>
      <c r="E76" s="106">
        <f t="shared" si="0"/>
        <v>2</v>
      </c>
      <c r="F76" s="108">
        <f t="shared" si="1"/>
        <v>3.4482758620689655E-2</v>
      </c>
    </row>
    <row r="77" spans="2:6" ht="15">
      <c r="B77" s="47" t="s">
        <v>9</v>
      </c>
      <c r="C77" s="118">
        <v>32</v>
      </c>
      <c r="D77" s="122">
        <v>31</v>
      </c>
      <c r="E77" s="106">
        <f t="shared" si="0"/>
        <v>-1</v>
      </c>
      <c r="F77" s="108">
        <f t="shared" si="1"/>
        <v>-3.125E-2</v>
      </c>
    </row>
    <row r="78" spans="2:6" ht="15">
      <c r="B78" s="47" t="s">
        <v>10</v>
      </c>
      <c r="C78" s="118">
        <v>4</v>
      </c>
      <c r="D78" s="122">
        <v>7</v>
      </c>
      <c r="E78" s="106">
        <f t="shared" si="0"/>
        <v>3</v>
      </c>
      <c r="F78" s="108">
        <v>1</v>
      </c>
    </row>
    <row r="79" spans="2:6" ht="15">
      <c r="B79" s="47" t="s">
        <v>11</v>
      </c>
      <c r="C79" s="118">
        <v>7</v>
      </c>
      <c r="D79" s="122">
        <v>15</v>
      </c>
      <c r="E79" s="106">
        <f t="shared" si="0"/>
        <v>8</v>
      </c>
      <c r="F79" s="108">
        <f t="shared" si="1"/>
        <v>1.1428571428571428</v>
      </c>
    </row>
    <row r="80" spans="2:6" ht="15">
      <c r="B80" s="47" t="s">
        <v>12</v>
      </c>
      <c r="C80" s="118">
        <v>159</v>
      </c>
      <c r="D80" s="122">
        <v>184</v>
      </c>
      <c r="E80" s="106">
        <f t="shared" si="0"/>
        <v>25</v>
      </c>
      <c r="F80" s="108">
        <f t="shared" si="1"/>
        <v>0.15723270440251572</v>
      </c>
    </row>
    <row r="81" spans="2:7" ht="15">
      <c r="B81" s="47" t="s">
        <v>13</v>
      </c>
      <c r="C81" s="118">
        <v>8</v>
      </c>
      <c r="D81" s="122">
        <v>5</v>
      </c>
      <c r="E81" s="106">
        <f t="shared" si="0"/>
        <v>-3</v>
      </c>
      <c r="F81" s="108">
        <f t="shared" si="1"/>
        <v>-0.375</v>
      </c>
    </row>
    <row r="82" spans="2:7" ht="15">
      <c r="B82" s="46" t="s">
        <v>94</v>
      </c>
      <c r="C82" s="118">
        <v>338</v>
      </c>
      <c r="D82" s="122">
        <v>332</v>
      </c>
      <c r="E82" s="106">
        <f t="shared" si="0"/>
        <v>-6</v>
      </c>
      <c r="F82" s="108">
        <f t="shared" si="1"/>
        <v>-1.7751479289940829E-2</v>
      </c>
    </row>
    <row r="83" spans="2:7" ht="15">
      <c r="B83" s="46" t="s">
        <v>110</v>
      </c>
      <c r="C83" s="118">
        <v>128</v>
      </c>
      <c r="D83" s="122">
        <v>127</v>
      </c>
      <c r="E83" s="106">
        <f t="shared" si="0"/>
        <v>-1</v>
      </c>
      <c r="F83" s="108">
        <f t="shared" si="1"/>
        <v>-7.8125E-3</v>
      </c>
    </row>
    <row r="84" spans="2:7" ht="15">
      <c r="B84" s="46" t="s">
        <v>31</v>
      </c>
      <c r="C84" s="118">
        <v>0</v>
      </c>
      <c r="D84" s="122">
        <v>1</v>
      </c>
      <c r="E84" s="106">
        <f t="shared" si="0"/>
        <v>1</v>
      </c>
      <c r="F84" s="108">
        <v>0</v>
      </c>
    </row>
    <row r="85" spans="2:7" ht="14.25" customHeight="1">
      <c r="B85" s="46" t="s">
        <v>32</v>
      </c>
      <c r="C85" s="118">
        <v>36</v>
      </c>
      <c r="D85" s="122">
        <v>39</v>
      </c>
      <c r="E85" s="106">
        <f t="shared" si="0"/>
        <v>3</v>
      </c>
      <c r="F85" s="108">
        <f t="shared" si="1"/>
        <v>8.3333333333333329E-2</v>
      </c>
    </row>
    <row r="86" spans="2:7" ht="19.5" customHeight="1">
      <c r="B86" s="48" t="s">
        <v>14</v>
      </c>
      <c r="C86" s="117">
        <v>34</v>
      </c>
      <c r="D86" s="106">
        <v>29</v>
      </c>
      <c r="E86" s="106">
        <f t="shared" si="0"/>
        <v>-5</v>
      </c>
      <c r="F86" s="108">
        <f t="shared" si="1"/>
        <v>-0.14705882352941177</v>
      </c>
    </row>
    <row r="87" spans="2:7" ht="21.75" customHeight="1">
      <c r="B87" s="48" t="s">
        <v>15</v>
      </c>
      <c r="C87" s="117">
        <v>126</v>
      </c>
      <c r="D87" s="122">
        <v>119</v>
      </c>
      <c r="E87" s="106">
        <f t="shared" si="0"/>
        <v>-7</v>
      </c>
      <c r="F87" s="108">
        <f t="shared" si="1"/>
        <v>-5.5555555555555552E-2</v>
      </c>
    </row>
    <row r="88" spans="2:7" ht="21" customHeight="1">
      <c r="B88" s="160" t="s">
        <v>17</v>
      </c>
      <c r="C88" s="160">
        <f>SUM(C65:C87)</f>
        <v>1532</v>
      </c>
      <c r="D88" s="160">
        <f>SUM(D65:D87)</f>
        <v>1590</v>
      </c>
      <c r="E88" s="160">
        <f t="shared" si="0"/>
        <v>58</v>
      </c>
      <c r="F88" s="161">
        <f>E88/C88</f>
        <v>3.7859007832898174E-2</v>
      </c>
    </row>
    <row r="89" spans="2:7" s="84" customFormat="1">
      <c r="B89" s="109" t="s">
        <v>61</v>
      </c>
      <c r="C89" s="109"/>
      <c r="D89" s="110"/>
      <c r="E89" s="110"/>
      <c r="F89" s="110"/>
      <c r="G89" s="110"/>
    </row>
    <row r="90" spans="2:7" s="84" customFormat="1"/>
    <row r="91" spans="2:7" s="84" customFormat="1"/>
    <row r="92" spans="2:7" s="84" customFormat="1"/>
    <row r="93" spans="2:7" s="84" customFormat="1"/>
    <row r="94" spans="2:7" s="84" customFormat="1"/>
    <row r="95" spans="2:7" s="84" customFormat="1"/>
    <row r="96" spans="2:7" s="84" customFormat="1"/>
    <row r="97" s="84" customFormat="1"/>
    <row r="98" s="84" customFormat="1"/>
    <row r="99" s="84" customFormat="1"/>
    <row r="100" s="84" customFormat="1"/>
    <row r="101" s="84" customFormat="1"/>
    <row r="102" s="84" customFormat="1"/>
    <row r="103" s="84" customFormat="1"/>
    <row r="104" s="84" customFormat="1"/>
    <row r="105" s="84" customFormat="1"/>
    <row r="106" s="84" customFormat="1"/>
    <row r="107" s="84" customFormat="1"/>
    <row r="108" s="84" customFormat="1"/>
    <row r="109" s="84" customFormat="1"/>
  </sheetData>
  <mergeCells count="11">
    <mergeCell ref="B61:G61"/>
    <mergeCell ref="E2:K2"/>
    <mergeCell ref="E3:K3"/>
    <mergeCell ref="E4:K4"/>
    <mergeCell ref="E6:G6"/>
    <mergeCell ref="H6:I6"/>
    <mergeCell ref="J6:K6"/>
    <mergeCell ref="E7:G8"/>
    <mergeCell ref="D58:J58"/>
    <mergeCell ref="D59:J59"/>
    <mergeCell ref="D60:J60"/>
  </mergeCells>
  <pageMargins left="0.7" right="0.7" top="0.75" bottom="2.0499999999999998" header="0.3" footer="0.3"/>
  <pageSetup scale="53" fitToHeight="0" orientation="landscape" r:id="rId1"/>
  <rowBreaks count="1" manualBreakCount="1">
    <brk id="47" max="13" man="1"/>
  </rowBreaks>
  <ignoredErrors>
    <ignoredError sqref="C88:D88 N12:N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703C-8B1C-4B7B-9FE9-9D45FBBE4AD2}">
  <sheetPr>
    <tabColor theme="9" tint="0.59999389629810485"/>
    <pageSetUpPr fitToPage="1"/>
  </sheetPr>
  <dimension ref="A1:U185"/>
  <sheetViews>
    <sheetView view="pageBreakPreview" topLeftCell="A124" zoomScale="60" zoomScaleNormal="94" workbookViewId="0">
      <selection activeCell="A18" sqref="A18:J19"/>
    </sheetView>
  </sheetViews>
  <sheetFormatPr baseColWidth="10" defaultColWidth="10.85546875" defaultRowHeight="12.75"/>
  <cols>
    <col min="1" max="1" width="32.28515625" style="2" customWidth="1"/>
    <col min="2" max="2" width="14.42578125" style="2" customWidth="1"/>
    <col min="3" max="3" width="13.140625" style="2" customWidth="1"/>
    <col min="4" max="4" width="14.42578125" style="2" customWidth="1"/>
    <col min="5" max="5" width="13.7109375" style="2" customWidth="1"/>
    <col min="6" max="6" width="10" style="2" customWidth="1"/>
    <col min="7" max="7" width="14" style="2" customWidth="1"/>
    <col min="8" max="8" width="11.7109375" style="2" customWidth="1"/>
    <col min="9" max="9" width="14.140625" style="2" customWidth="1"/>
    <col min="10" max="10" width="14" style="2" customWidth="1"/>
    <col min="11" max="11" width="12.5703125" style="2" customWidth="1"/>
    <col min="12" max="12" width="15.140625" style="2" customWidth="1"/>
    <col min="13" max="13" width="10.28515625" style="2" customWidth="1"/>
    <col min="14" max="14" width="15.28515625" style="2" customWidth="1"/>
    <col min="15" max="15" width="11.85546875" style="2" customWidth="1"/>
    <col min="16" max="16" width="14" style="2" customWidth="1"/>
    <col min="17" max="17" width="15.140625" style="2" customWidth="1"/>
    <col min="18" max="18" width="15.28515625" style="2" customWidth="1"/>
    <col min="19" max="19" width="10.5703125" style="2" customWidth="1"/>
    <col min="20" max="20" width="11.42578125" style="2" customWidth="1"/>
    <col min="21" max="21" width="14.28515625" style="2" customWidth="1"/>
    <col min="22" max="16384" width="10.85546875" style="2"/>
  </cols>
  <sheetData>
    <row r="1" spans="1:21" s="85" customFormat="1"/>
    <row r="2" spans="1:21" s="85" customFormat="1" ht="15">
      <c r="A2" s="269" t="s">
        <v>53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</row>
    <row r="3" spans="1:21" s="85" customFormat="1" ht="15">
      <c r="A3" s="269" t="s">
        <v>82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</row>
    <row r="4" spans="1:21" s="85" customFormat="1" ht="15">
      <c r="A4" s="269" t="s">
        <v>101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</row>
    <row r="5" spans="1:21" s="85" customFormat="1" ht="15">
      <c r="A5" s="282" t="s">
        <v>265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</row>
    <row r="6" spans="1:21" s="85" customFormat="1" ht="14.2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</row>
    <row r="7" spans="1:21" ht="30">
      <c r="A7" s="13" t="s">
        <v>43</v>
      </c>
      <c r="B7" s="10" t="s">
        <v>2</v>
      </c>
      <c r="C7" s="10" t="s">
        <v>1</v>
      </c>
      <c r="D7" s="10" t="s">
        <v>3</v>
      </c>
      <c r="E7" s="10" t="s">
        <v>4</v>
      </c>
      <c r="F7" s="10" t="s">
        <v>118</v>
      </c>
      <c r="G7" s="10" t="s">
        <v>6</v>
      </c>
      <c r="H7" s="10" t="s">
        <v>7</v>
      </c>
      <c r="I7" s="10" t="s">
        <v>8</v>
      </c>
      <c r="J7" s="247" t="s">
        <v>9</v>
      </c>
      <c r="K7" s="13" t="s">
        <v>10</v>
      </c>
      <c r="L7" s="13" t="s">
        <v>11</v>
      </c>
      <c r="M7" s="13" t="s">
        <v>117</v>
      </c>
      <c r="N7" s="13" t="s">
        <v>12</v>
      </c>
      <c r="O7" s="10" t="s">
        <v>13</v>
      </c>
      <c r="P7" s="10" t="s">
        <v>94</v>
      </c>
      <c r="Q7" s="10" t="s">
        <v>110</v>
      </c>
      <c r="R7" s="10" t="s">
        <v>32</v>
      </c>
      <c r="S7" s="10" t="s">
        <v>14</v>
      </c>
      <c r="T7" s="10" t="s">
        <v>15</v>
      </c>
      <c r="U7" s="6" t="s">
        <v>17</v>
      </c>
    </row>
    <row r="8" spans="1:21" ht="15">
      <c r="A8" s="4" t="s">
        <v>161</v>
      </c>
      <c r="B8" s="14">
        <v>0</v>
      </c>
      <c r="C8" s="14">
        <v>0</v>
      </c>
      <c r="D8" s="14">
        <v>0</v>
      </c>
      <c r="E8" s="14">
        <v>12409</v>
      </c>
      <c r="F8" s="14">
        <v>0</v>
      </c>
      <c r="G8" s="14">
        <v>44601</v>
      </c>
      <c r="H8" s="14">
        <v>0</v>
      </c>
      <c r="I8" s="14">
        <v>25500</v>
      </c>
      <c r="J8" s="248">
        <v>0</v>
      </c>
      <c r="K8" s="14">
        <v>0</v>
      </c>
      <c r="L8" s="14">
        <v>9567</v>
      </c>
      <c r="M8" s="14">
        <v>0</v>
      </c>
      <c r="N8" s="14">
        <v>17233</v>
      </c>
      <c r="O8" s="14">
        <v>303278</v>
      </c>
      <c r="P8" s="14">
        <v>217815</v>
      </c>
      <c r="Q8" s="14">
        <v>188397</v>
      </c>
      <c r="R8" s="14">
        <v>26846</v>
      </c>
      <c r="S8" s="14">
        <v>2</v>
      </c>
      <c r="T8" s="14">
        <v>119128</v>
      </c>
      <c r="U8" s="143">
        <f>SUM(B8:T8)</f>
        <v>964776</v>
      </c>
    </row>
    <row r="9" spans="1:21" ht="15">
      <c r="A9" s="4" t="s">
        <v>162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1374383</v>
      </c>
      <c r="H9" s="14">
        <v>0</v>
      </c>
      <c r="I9" s="14">
        <v>0</v>
      </c>
      <c r="J9" s="249">
        <v>0</v>
      </c>
      <c r="K9" s="15">
        <v>0</v>
      </c>
      <c r="L9" s="15">
        <v>0</v>
      </c>
      <c r="M9" s="15">
        <v>0</v>
      </c>
      <c r="N9" s="15">
        <v>7831</v>
      </c>
      <c r="O9" s="14">
        <v>0</v>
      </c>
      <c r="P9" s="144">
        <v>431834</v>
      </c>
      <c r="Q9" s="144">
        <v>3067</v>
      </c>
      <c r="R9" s="14">
        <v>0</v>
      </c>
      <c r="S9" s="14">
        <v>0</v>
      </c>
      <c r="T9" s="14">
        <v>7380</v>
      </c>
      <c r="U9" s="143">
        <f t="shared" ref="U9:U11" si="0">SUM(B9:T9)</f>
        <v>1824495</v>
      </c>
    </row>
    <row r="10" spans="1:21" ht="15">
      <c r="A10" s="4" t="s">
        <v>44</v>
      </c>
      <c r="B10" s="14">
        <v>0</v>
      </c>
      <c r="C10" s="14">
        <v>0</v>
      </c>
      <c r="D10" s="130">
        <v>41720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249">
        <v>0</v>
      </c>
      <c r="K10" s="15">
        <v>0</v>
      </c>
      <c r="L10" s="15">
        <v>66589</v>
      </c>
      <c r="M10" s="15">
        <v>0</v>
      </c>
      <c r="N10" s="16">
        <v>292777</v>
      </c>
      <c r="O10" s="14">
        <v>0</v>
      </c>
      <c r="P10" s="144">
        <v>489939</v>
      </c>
      <c r="Q10" s="144">
        <v>694390</v>
      </c>
      <c r="R10" s="14">
        <v>14227</v>
      </c>
      <c r="S10" s="14">
        <v>0</v>
      </c>
      <c r="T10" s="14">
        <v>0</v>
      </c>
      <c r="U10" s="143">
        <f>SUM(B10:T10)</f>
        <v>1599642</v>
      </c>
    </row>
    <row r="11" spans="1:21" ht="15">
      <c r="A11" s="4" t="s">
        <v>45</v>
      </c>
      <c r="B11" s="14">
        <v>74551</v>
      </c>
      <c r="C11" s="14">
        <v>0</v>
      </c>
      <c r="D11" s="14">
        <v>0</v>
      </c>
      <c r="E11" s="14">
        <v>451492</v>
      </c>
      <c r="F11" s="14">
        <v>0</v>
      </c>
      <c r="G11" s="14">
        <v>0</v>
      </c>
      <c r="H11" s="14">
        <v>547501</v>
      </c>
      <c r="I11" s="14">
        <v>20989</v>
      </c>
      <c r="J11" s="249">
        <v>0</v>
      </c>
      <c r="K11" s="15">
        <v>0</v>
      </c>
      <c r="L11" s="15">
        <v>0</v>
      </c>
      <c r="M11" s="15">
        <v>0</v>
      </c>
      <c r="N11" s="15">
        <v>0</v>
      </c>
      <c r="O11" s="14">
        <v>0</v>
      </c>
      <c r="P11" s="144">
        <v>227867</v>
      </c>
      <c r="Q11" s="144">
        <v>447544</v>
      </c>
      <c r="R11" s="14">
        <v>207586</v>
      </c>
      <c r="S11" s="14">
        <v>0</v>
      </c>
      <c r="T11" s="14">
        <v>22078</v>
      </c>
      <c r="U11" s="143">
        <f t="shared" si="0"/>
        <v>1999608</v>
      </c>
    </row>
    <row r="12" spans="1:21" ht="15">
      <c r="A12" s="9" t="s">
        <v>46</v>
      </c>
      <c r="B12" s="142">
        <f>SUM(B8:B11)</f>
        <v>74551</v>
      </c>
      <c r="C12" s="142">
        <f t="shared" ref="C12:U12" si="1">SUM(C8:C11)</f>
        <v>0</v>
      </c>
      <c r="D12" s="142">
        <f t="shared" si="1"/>
        <v>41720</v>
      </c>
      <c r="E12" s="142">
        <f t="shared" si="1"/>
        <v>463901</v>
      </c>
      <c r="F12" s="142">
        <f t="shared" si="1"/>
        <v>0</v>
      </c>
      <c r="G12" s="142">
        <f t="shared" si="1"/>
        <v>1418984</v>
      </c>
      <c r="H12" s="142">
        <f t="shared" si="1"/>
        <v>547501</v>
      </c>
      <c r="I12" s="142">
        <f t="shared" si="1"/>
        <v>46489</v>
      </c>
      <c r="J12" s="250">
        <f>SUM(J8:J11)</f>
        <v>0</v>
      </c>
      <c r="K12" s="142">
        <f t="shared" si="1"/>
        <v>0</v>
      </c>
      <c r="L12" s="142">
        <f t="shared" si="1"/>
        <v>76156</v>
      </c>
      <c r="M12" s="142">
        <f t="shared" si="1"/>
        <v>0</v>
      </c>
      <c r="N12" s="142">
        <f t="shared" si="1"/>
        <v>317841</v>
      </c>
      <c r="O12" s="142">
        <f t="shared" si="1"/>
        <v>303278</v>
      </c>
      <c r="P12" s="142">
        <f t="shared" si="1"/>
        <v>1367455</v>
      </c>
      <c r="Q12" s="142">
        <f t="shared" si="1"/>
        <v>1333398</v>
      </c>
      <c r="R12" s="142">
        <f t="shared" si="1"/>
        <v>248659</v>
      </c>
      <c r="S12" s="142">
        <f t="shared" si="1"/>
        <v>2</v>
      </c>
      <c r="T12" s="142">
        <f>SUM(T8:T11)</f>
        <v>148586</v>
      </c>
      <c r="U12" s="142">
        <f t="shared" si="1"/>
        <v>6388521</v>
      </c>
    </row>
    <row r="13" spans="1:21" ht="15">
      <c r="A13" s="138"/>
      <c r="B13" s="141"/>
      <c r="C13" s="141"/>
      <c r="D13" s="141"/>
      <c r="E13" s="141"/>
      <c r="F13" s="141"/>
      <c r="G13" s="141"/>
      <c r="H13" s="141"/>
      <c r="I13" s="141"/>
      <c r="J13" s="251"/>
      <c r="K13" s="18"/>
      <c r="L13" s="18"/>
      <c r="M13" s="18"/>
      <c r="N13" s="18"/>
      <c r="O13" s="141"/>
      <c r="P13" s="141"/>
      <c r="Q13" s="141"/>
      <c r="R13" s="141"/>
      <c r="S13" s="19"/>
      <c r="T13" s="19"/>
      <c r="U13" s="115"/>
    </row>
    <row r="14" spans="1:21" ht="30">
      <c r="A14" s="13" t="s">
        <v>41</v>
      </c>
      <c r="B14" s="10" t="s">
        <v>2</v>
      </c>
      <c r="C14" s="10" t="s">
        <v>1</v>
      </c>
      <c r="D14" s="10" t="s">
        <v>3</v>
      </c>
      <c r="E14" s="10" t="s">
        <v>4</v>
      </c>
      <c r="F14" s="10" t="s">
        <v>118</v>
      </c>
      <c r="G14" s="10" t="s">
        <v>6</v>
      </c>
      <c r="H14" s="10" t="s">
        <v>7</v>
      </c>
      <c r="I14" s="10" t="s">
        <v>8</v>
      </c>
      <c r="J14" s="247" t="s">
        <v>9</v>
      </c>
      <c r="K14" s="13" t="s">
        <v>10</v>
      </c>
      <c r="L14" s="13" t="s">
        <v>11</v>
      </c>
      <c r="M14" s="13" t="s">
        <v>117</v>
      </c>
      <c r="N14" s="13" t="s">
        <v>12</v>
      </c>
      <c r="O14" s="10" t="s">
        <v>13</v>
      </c>
      <c r="P14" s="10" t="s">
        <v>72</v>
      </c>
      <c r="Q14" s="10" t="s">
        <v>110</v>
      </c>
      <c r="R14" s="10" t="s">
        <v>32</v>
      </c>
      <c r="S14" s="10" t="s">
        <v>14</v>
      </c>
      <c r="T14" s="10" t="s">
        <v>15</v>
      </c>
      <c r="U14" s="6" t="s">
        <v>17</v>
      </c>
    </row>
    <row r="15" spans="1:21" ht="15">
      <c r="A15" s="74" t="s">
        <v>156</v>
      </c>
      <c r="B15" s="14">
        <v>0</v>
      </c>
      <c r="C15" s="14">
        <v>0</v>
      </c>
      <c r="D15" s="14">
        <v>438</v>
      </c>
      <c r="E15" s="14">
        <v>23453</v>
      </c>
      <c r="F15" s="14">
        <v>0</v>
      </c>
      <c r="G15" s="14">
        <v>0</v>
      </c>
      <c r="H15" s="14">
        <v>0</v>
      </c>
      <c r="I15" s="14">
        <v>58757</v>
      </c>
      <c r="J15" s="249">
        <v>0</v>
      </c>
      <c r="K15" s="15">
        <v>0</v>
      </c>
      <c r="L15" s="15">
        <v>0</v>
      </c>
      <c r="M15" s="15">
        <v>0</v>
      </c>
      <c r="N15" s="15">
        <v>57895</v>
      </c>
      <c r="O15" s="14">
        <v>0</v>
      </c>
      <c r="P15" s="14">
        <v>38498</v>
      </c>
      <c r="Q15" s="14">
        <v>25966</v>
      </c>
      <c r="R15" s="14">
        <v>402272</v>
      </c>
      <c r="S15" s="14">
        <v>0</v>
      </c>
      <c r="T15" s="20">
        <v>17930</v>
      </c>
      <c r="U15" s="17">
        <f>SUM(B15:T15)</f>
        <v>625209</v>
      </c>
    </row>
    <row r="16" spans="1:21" ht="15">
      <c r="A16" s="74" t="s">
        <v>157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356968</v>
      </c>
      <c r="H16" s="14">
        <v>0</v>
      </c>
      <c r="I16" s="14">
        <v>0</v>
      </c>
      <c r="J16" s="249">
        <v>0</v>
      </c>
      <c r="K16" s="15">
        <v>0</v>
      </c>
      <c r="L16" s="15">
        <v>0</v>
      </c>
      <c r="M16" s="15">
        <v>0</v>
      </c>
      <c r="N16" s="183">
        <v>28168</v>
      </c>
      <c r="O16" s="14">
        <v>0</v>
      </c>
      <c r="P16" s="14">
        <v>195114</v>
      </c>
      <c r="Q16" s="14">
        <v>2853</v>
      </c>
      <c r="R16" s="14">
        <v>0</v>
      </c>
      <c r="S16" s="20">
        <v>0</v>
      </c>
      <c r="T16" s="20">
        <v>69295</v>
      </c>
      <c r="U16" s="17">
        <f t="shared" ref="U16:U18" si="2">SUM(B16:T16)</f>
        <v>652398</v>
      </c>
    </row>
    <row r="17" spans="1:21" ht="15">
      <c r="A17" s="74" t="s">
        <v>44</v>
      </c>
      <c r="B17" s="14">
        <v>0</v>
      </c>
      <c r="C17" s="14">
        <v>0</v>
      </c>
      <c r="D17" s="14">
        <v>184984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249">
        <v>0</v>
      </c>
      <c r="K17" s="15">
        <v>0</v>
      </c>
      <c r="L17" s="15">
        <v>0</v>
      </c>
      <c r="M17" s="15">
        <v>0</v>
      </c>
      <c r="N17" s="15">
        <v>57202</v>
      </c>
      <c r="O17" s="14">
        <v>0</v>
      </c>
      <c r="P17" s="14">
        <v>23128</v>
      </c>
      <c r="Q17" s="14">
        <v>40000</v>
      </c>
      <c r="R17" s="14">
        <v>0</v>
      </c>
      <c r="S17" s="20">
        <v>0</v>
      </c>
      <c r="T17" s="20">
        <v>0</v>
      </c>
      <c r="U17" s="17">
        <f>SUM(B17:T17)</f>
        <v>305314</v>
      </c>
    </row>
    <row r="18" spans="1:21" ht="15">
      <c r="A18" s="74" t="s">
        <v>45</v>
      </c>
      <c r="B18" s="14">
        <v>0</v>
      </c>
      <c r="C18" s="14">
        <v>0</v>
      </c>
      <c r="D18" s="14">
        <v>14734</v>
      </c>
      <c r="E18" s="14">
        <v>0</v>
      </c>
      <c r="F18" s="14">
        <v>0</v>
      </c>
      <c r="G18" s="14">
        <v>0</v>
      </c>
      <c r="H18" s="14">
        <v>280822</v>
      </c>
      <c r="I18" s="14">
        <v>30693</v>
      </c>
      <c r="J18" s="249">
        <v>0</v>
      </c>
      <c r="K18" s="15">
        <v>0</v>
      </c>
      <c r="L18" s="15">
        <v>0</v>
      </c>
      <c r="M18" s="15">
        <v>0</v>
      </c>
      <c r="N18" s="15">
        <v>0</v>
      </c>
      <c r="O18" s="14">
        <v>0</v>
      </c>
      <c r="P18" s="14">
        <v>6163</v>
      </c>
      <c r="Q18" s="14">
        <v>75103</v>
      </c>
      <c r="R18" s="14">
        <v>5200</v>
      </c>
      <c r="S18" s="20">
        <v>0</v>
      </c>
      <c r="T18" s="20">
        <v>0</v>
      </c>
      <c r="U18" s="17">
        <f t="shared" si="2"/>
        <v>412715</v>
      </c>
    </row>
    <row r="19" spans="1:21" ht="15">
      <c r="A19" s="9" t="s">
        <v>119</v>
      </c>
      <c r="B19" s="142">
        <f>SUM(B15:B18)</f>
        <v>0</v>
      </c>
      <c r="C19" s="142">
        <f t="shared" ref="C19:S20" si="3">SUM(C15:C18)</f>
        <v>0</v>
      </c>
      <c r="D19" s="142">
        <f t="shared" si="3"/>
        <v>200156</v>
      </c>
      <c r="E19" s="142">
        <f t="shared" si="3"/>
        <v>23453</v>
      </c>
      <c r="F19" s="142">
        <f t="shared" si="3"/>
        <v>0</v>
      </c>
      <c r="G19" s="142">
        <f t="shared" si="3"/>
        <v>356968</v>
      </c>
      <c r="H19" s="142">
        <f t="shared" si="3"/>
        <v>280822</v>
      </c>
      <c r="I19" s="142">
        <f t="shared" si="3"/>
        <v>89450</v>
      </c>
      <c r="J19" s="250">
        <f t="shared" si="3"/>
        <v>0</v>
      </c>
      <c r="K19" s="142">
        <f t="shared" si="3"/>
        <v>0</v>
      </c>
      <c r="L19" s="142">
        <f t="shared" si="3"/>
        <v>0</v>
      </c>
      <c r="M19" s="142">
        <f t="shared" si="3"/>
        <v>0</v>
      </c>
      <c r="N19" s="142">
        <f>SUM(N15:N18)</f>
        <v>143265</v>
      </c>
      <c r="O19" s="142">
        <f t="shared" si="3"/>
        <v>0</v>
      </c>
      <c r="P19" s="142">
        <f t="shared" si="3"/>
        <v>262903</v>
      </c>
      <c r="Q19" s="142">
        <f t="shared" si="3"/>
        <v>143922</v>
      </c>
      <c r="R19" s="142">
        <f t="shared" si="3"/>
        <v>407472</v>
      </c>
      <c r="S19" s="142">
        <f t="shared" si="3"/>
        <v>0</v>
      </c>
      <c r="T19" s="142">
        <f>SUM(T15:T18)</f>
        <v>87225</v>
      </c>
      <c r="U19" s="142">
        <f t="shared" ref="U19" si="4">SUM(U15:U18)</f>
        <v>1995636</v>
      </c>
    </row>
    <row r="20" spans="1:21" ht="15">
      <c r="A20" s="138"/>
      <c r="B20" s="141"/>
      <c r="C20" s="141"/>
      <c r="D20" s="14"/>
      <c r="E20" s="141"/>
      <c r="F20" s="141"/>
      <c r="G20" s="14"/>
      <c r="H20" s="14"/>
      <c r="I20" s="14"/>
      <c r="J20" s="249"/>
      <c r="K20" s="142">
        <f t="shared" si="3"/>
        <v>0</v>
      </c>
      <c r="L20" s="15"/>
      <c r="M20" s="15"/>
      <c r="N20" s="15"/>
      <c r="O20" s="141"/>
      <c r="P20" s="14"/>
      <c r="Q20" s="14"/>
      <c r="R20" s="14"/>
      <c r="S20" s="19"/>
      <c r="T20" s="20"/>
      <c r="U20" s="115"/>
    </row>
    <row r="21" spans="1:21" ht="30">
      <c r="A21" s="13" t="s">
        <v>42</v>
      </c>
      <c r="B21" s="10" t="s">
        <v>2</v>
      </c>
      <c r="C21" s="10" t="s">
        <v>1</v>
      </c>
      <c r="D21" s="10" t="s">
        <v>3</v>
      </c>
      <c r="E21" s="10" t="s">
        <v>4</v>
      </c>
      <c r="F21" s="10" t="s">
        <v>118</v>
      </c>
      <c r="G21" s="10" t="s">
        <v>6</v>
      </c>
      <c r="H21" s="10" t="s">
        <v>7</v>
      </c>
      <c r="I21" s="10" t="s">
        <v>8</v>
      </c>
      <c r="J21" s="247" t="s">
        <v>9</v>
      </c>
      <c r="K21" s="13" t="s">
        <v>10</v>
      </c>
      <c r="L21" s="13" t="s">
        <v>11</v>
      </c>
      <c r="M21" s="13" t="s">
        <v>117</v>
      </c>
      <c r="N21" s="13" t="s">
        <v>12</v>
      </c>
      <c r="O21" s="10" t="s">
        <v>13</v>
      </c>
      <c r="P21" s="10" t="s">
        <v>72</v>
      </c>
      <c r="Q21" s="10" t="s">
        <v>110</v>
      </c>
      <c r="R21" s="10" t="s">
        <v>32</v>
      </c>
      <c r="S21" s="10" t="s">
        <v>14</v>
      </c>
      <c r="T21" s="10" t="s">
        <v>15</v>
      </c>
      <c r="U21" s="6" t="s">
        <v>17</v>
      </c>
    </row>
    <row r="22" spans="1:21" ht="15">
      <c r="A22" s="4" t="s">
        <v>158</v>
      </c>
      <c r="B22" s="15">
        <v>9052</v>
      </c>
      <c r="C22" s="15">
        <v>0</v>
      </c>
      <c r="D22" s="140">
        <v>0</v>
      </c>
      <c r="E22" s="140">
        <v>0</v>
      </c>
      <c r="F22" s="140">
        <v>0</v>
      </c>
      <c r="G22" s="140">
        <v>497395</v>
      </c>
      <c r="H22" s="140">
        <v>0</v>
      </c>
      <c r="I22" s="140">
        <v>0</v>
      </c>
      <c r="J22" s="252">
        <v>0</v>
      </c>
      <c r="K22" s="140">
        <v>0</v>
      </c>
      <c r="L22" s="140">
        <v>0</v>
      </c>
      <c r="M22" s="140">
        <v>0</v>
      </c>
      <c r="N22" s="140">
        <v>120</v>
      </c>
      <c r="O22" s="140">
        <v>0</v>
      </c>
      <c r="P22" s="140">
        <v>43261</v>
      </c>
      <c r="Q22" s="140">
        <v>8330</v>
      </c>
      <c r="R22" s="15">
        <v>0</v>
      </c>
      <c r="S22" s="139">
        <v>0</v>
      </c>
      <c r="T22" s="15">
        <v>528</v>
      </c>
      <c r="U22" s="17">
        <f>SUM(B22:T22)</f>
        <v>558686</v>
      </c>
    </row>
    <row r="23" spans="1:21" ht="15">
      <c r="A23" s="4" t="s">
        <v>159</v>
      </c>
      <c r="B23" s="15">
        <v>0</v>
      </c>
      <c r="C23" s="15">
        <v>0</v>
      </c>
      <c r="D23" s="140">
        <v>0</v>
      </c>
      <c r="E23" s="140">
        <v>0</v>
      </c>
      <c r="F23" s="140">
        <v>0</v>
      </c>
      <c r="G23" s="140">
        <v>675938</v>
      </c>
      <c r="H23" s="140">
        <v>0</v>
      </c>
      <c r="I23" s="140">
        <v>0</v>
      </c>
      <c r="J23" s="253">
        <v>0</v>
      </c>
      <c r="K23" s="140">
        <v>0</v>
      </c>
      <c r="L23" s="140">
        <v>0</v>
      </c>
      <c r="M23" s="140">
        <v>0</v>
      </c>
      <c r="N23" s="140">
        <v>3756</v>
      </c>
      <c r="O23" s="140">
        <v>0</v>
      </c>
      <c r="P23" s="140">
        <v>39299</v>
      </c>
      <c r="Q23" s="140">
        <v>139</v>
      </c>
      <c r="R23" s="15">
        <v>0</v>
      </c>
      <c r="S23" s="139">
        <v>0</v>
      </c>
      <c r="T23" s="15">
        <v>0</v>
      </c>
      <c r="U23" s="17">
        <f>SUM(B23:T23)</f>
        <v>719132</v>
      </c>
    </row>
    <row r="24" spans="1:21" ht="15">
      <c r="A24" s="9" t="s">
        <v>116</v>
      </c>
      <c r="B24" s="121">
        <f t="shared" ref="B24:U24" si="5">SUM(B22:B23)</f>
        <v>9052</v>
      </c>
      <c r="C24" s="121">
        <f t="shared" si="5"/>
        <v>0</v>
      </c>
      <c r="D24" s="121">
        <f t="shared" si="5"/>
        <v>0</v>
      </c>
      <c r="E24" s="121">
        <f t="shared" si="5"/>
        <v>0</v>
      </c>
      <c r="F24" s="121">
        <f t="shared" si="5"/>
        <v>0</v>
      </c>
      <c r="G24" s="121">
        <f t="shared" si="5"/>
        <v>1173333</v>
      </c>
      <c r="H24" s="121">
        <f t="shared" si="5"/>
        <v>0</v>
      </c>
      <c r="I24" s="121">
        <f t="shared" si="5"/>
        <v>0</v>
      </c>
      <c r="J24" s="121">
        <f t="shared" si="5"/>
        <v>0</v>
      </c>
      <c r="K24" s="121">
        <f t="shared" si="5"/>
        <v>0</v>
      </c>
      <c r="L24" s="121">
        <f t="shared" si="5"/>
        <v>0</v>
      </c>
      <c r="M24" s="121">
        <f t="shared" si="5"/>
        <v>0</v>
      </c>
      <c r="N24" s="121">
        <f t="shared" si="5"/>
        <v>3876</v>
      </c>
      <c r="O24" s="121">
        <f t="shared" si="5"/>
        <v>0</v>
      </c>
      <c r="P24" s="121">
        <f t="shared" si="5"/>
        <v>82560</v>
      </c>
      <c r="Q24" s="121">
        <f t="shared" si="5"/>
        <v>8469</v>
      </c>
      <c r="R24" s="121">
        <f t="shared" si="5"/>
        <v>0</v>
      </c>
      <c r="S24" s="121">
        <f t="shared" si="5"/>
        <v>0</v>
      </c>
      <c r="T24" s="121">
        <f t="shared" si="5"/>
        <v>528</v>
      </c>
      <c r="U24" s="121">
        <f t="shared" si="5"/>
        <v>1277818</v>
      </c>
    </row>
    <row r="25" spans="1:21" ht="15">
      <c r="A25" s="138"/>
      <c r="B25" s="137"/>
      <c r="C25" s="137"/>
      <c r="D25" s="137"/>
      <c r="E25" s="137"/>
      <c r="F25" s="137"/>
      <c r="G25" s="137"/>
      <c r="H25" s="137"/>
      <c r="I25" s="137"/>
      <c r="J25" s="255"/>
      <c r="K25" s="137"/>
      <c r="L25" s="137"/>
      <c r="M25" s="137"/>
      <c r="N25" s="137"/>
      <c r="O25" s="137"/>
      <c r="P25" s="137"/>
      <c r="Q25" s="137"/>
      <c r="R25" s="137"/>
      <c r="S25" s="137"/>
      <c r="T25" s="18"/>
      <c r="U25" s="17"/>
    </row>
    <row r="26" spans="1:21" ht="15">
      <c r="A26" s="136" t="s">
        <v>114</v>
      </c>
      <c r="B26" s="119">
        <f>B12+B19+B24</f>
        <v>83603</v>
      </c>
      <c r="C26" s="119">
        <f t="shared" ref="C26:T26" si="6">C12+C19+C24</f>
        <v>0</v>
      </c>
      <c r="D26" s="119">
        <f t="shared" si="6"/>
        <v>241876</v>
      </c>
      <c r="E26" s="119">
        <f t="shared" si="6"/>
        <v>487354</v>
      </c>
      <c r="F26" s="119">
        <f t="shared" si="6"/>
        <v>0</v>
      </c>
      <c r="G26" s="119">
        <f t="shared" si="6"/>
        <v>2949285</v>
      </c>
      <c r="H26" s="119">
        <f t="shared" si="6"/>
        <v>828323</v>
      </c>
      <c r="I26" s="119">
        <f t="shared" si="6"/>
        <v>135939</v>
      </c>
      <c r="J26" s="254">
        <f t="shared" si="6"/>
        <v>0</v>
      </c>
      <c r="K26" s="119">
        <f t="shared" si="6"/>
        <v>0</v>
      </c>
      <c r="L26" s="119">
        <f t="shared" si="6"/>
        <v>76156</v>
      </c>
      <c r="M26" s="119">
        <f t="shared" si="6"/>
        <v>0</v>
      </c>
      <c r="N26" s="119">
        <f t="shared" si="6"/>
        <v>464982</v>
      </c>
      <c r="O26" s="119">
        <f t="shared" si="6"/>
        <v>303278</v>
      </c>
      <c r="P26" s="119">
        <f t="shared" si="6"/>
        <v>1712918</v>
      </c>
      <c r="Q26" s="119">
        <f>Q12+Q19+Q24</f>
        <v>1485789</v>
      </c>
      <c r="R26" s="119">
        <f t="shared" si="6"/>
        <v>656131</v>
      </c>
      <c r="S26" s="119">
        <f t="shared" si="6"/>
        <v>2</v>
      </c>
      <c r="T26" s="119">
        <f t="shared" si="6"/>
        <v>236339</v>
      </c>
      <c r="U26" s="119">
        <f>U12+U19+U24</f>
        <v>9661975</v>
      </c>
    </row>
    <row r="27" spans="1:21" s="85" customFormat="1">
      <c r="A27" s="135" t="s">
        <v>61</v>
      </c>
      <c r="J27" s="85" t="s">
        <v>270</v>
      </c>
    </row>
    <row r="28" spans="1:21" s="85" customFormat="1">
      <c r="A28" s="135" t="s">
        <v>115</v>
      </c>
    </row>
    <row r="29" spans="1:21" s="85" customFormat="1">
      <c r="T29" s="134"/>
    </row>
    <row r="30" spans="1:21" s="85" customFormat="1">
      <c r="T30" s="134"/>
    </row>
    <row r="31" spans="1:21" s="85" customFormat="1"/>
    <row r="32" spans="1:21" s="85" customFormat="1">
      <c r="G32" s="133"/>
    </row>
    <row r="33" spans="1:15" s="85" customFormat="1"/>
    <row r="34" spans="1:15" s="85" customFormat="1"/>
    <row r="35" spans="1:15" s="85" customFormat="1"/>
    <row r="36" spans="1:15" s="85" customFormat="1" ht="15">
      <c r="A36" s="80"/>
      <c r="B36" s="80"/>
      <c r="C36" s="80"/>
      <c r="D36" s="80"/>
      <c r="E36" s="80"/>
    </row>
    <row r="37" spans="1:15" s="85" customFormat="1" ht="15">
      <c r="A37" s="267" t="s">
        <v>160</v>
      </c>
      <c r="B37" s="267"/>
      <c r="C37" s="267"/>
      <c r="D37" s="267"/>
      <c r="E37" s="267"/>
    </row>
    <row r="38" spans="1:15" s="85" customFormat="1" ht="15">
      <c r="A38" s="280" t="s">
        <v>266</v>
      </c>
      <c r="B38" s="280"/>
      <c r="C38" s="280"/>
      <c r="D38" s="280"/>
      <c r="E38" s="280"/>
    </row>
    <row r="39" spans="1:15" s="85" customFormat="1"/>
    <row r="40" spans="1:15" ht="30" customHeight="1">
      <c r="A40" s="21" t="s">
        <v>43</v>
      </c>
      <c r="B40" s="21">
        <v>2025</v>
      </c>
      <c r="C40" s="21">
        <v>2026</v>
      </c>
      <c r="D40" s="21" t="s">
        <v>57</v>
      </c>
      <c r="E40" s="21" t="s">
        <v>65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</row>
    <row r="41" spans="1:15" ht="15">
      <c r="A41" s="22" t="s">
        <v>68</v>
      </c>
      <c r="B41" s="20">
        <v>1380901</v>
      </c>
      <c r="C41" s="20">
        <v>964776</v>
      </c>
      <c r="D41" s="20">
        <f>C41-B41</f>
        <v>-416125</v>
      </c>
      <c r="E41" s="23">
        <f>D41/B41</f>
        <v>-0.30134310859359215</v>
      </c>
      <c r="F41" s="85"/>
      <c r="G41" s="85"/>
      <c r="H41" s="85"/>
      <c r="I41" s="85"/>
      <c r="J41" s="85"/>
      <c r="K41" s="85"/>
      <c r="L41" s="85"/>
      <c r="M41" s="85"/>
      <c r="N41" s="85"/>
      <c r="O41" s="85"/>
    </row>
    <row r="42" spans="1:15" ht="15">
      <c r="A42" s="22" t="s">
        <v>66</v>
      </c>
      <c r="B42" s="20">
        <v>1797430</v>
      </c>
      <c r="C42" s="20">
        <v>1824495</v>
      </c>
      <c r="D42" s="20">
        <f>C42-B42</f>
        <v>27065</v>
      </c>
      <c r="E42" s="23">
        <f>D42/B42</f>
        <v>1.505761003210139E-2</v>
      </c>
      <c r="F42" s="85"/>
      <c r="G42" s="85"/>
      <c r="H42" s="85"/>
      <c r="I42" s="85"/>
      <c r="J42" s="85"/>
      <c r="K42" s="85"/>
      <c r="L42" s="85"/>
      <c r="M42" s="85"/>
      <c r="N42" s="85"/>
      <c r="O42" s="85"/>
    </row>
    <row r="43" spans="1:15" ht="15">
      <c r="A43" s="22" t="s">
        <v>44</v>
      </c>
      <c r="B43" s="20">
        <v>2328242</v>
      </c>
      <c r="C43" s="20">
        <v>1599642</v>
      </c>
      <c r="D43" s="20">
        <f>C43-B43</f>
        <v>-728600</v>
      </c>
      <c r="E43" s="23">
        <f>D43/B43</f>
        <v>-0.31293997788889644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</row>
    <row r="44" spans="1:15" ht="15">
      <c r="A44" s="22" t="s">
        <v>45</v>
      </c>
      <c r="B44" s="20">
        <v>2286580</v>
      </c>
      <c r="C44" s="20">
        <v>1999608</v>
      </c>
      <c r="D44" s="20">
        <f>C44-B44</f>
        <v>-286972</v>
      </c>
      <c r="E44" s="23">
        <f>D44/B44</f>
        <v>-0.12550271584637318</v>
      </c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1:15" ht="15">
      <c r="A45" s="24" t="s">
        <v>46</v>
      </c>
      <c r="B45" s="25">
        <f>SUM(B41:B44)</f>
        <v>7793153</v>
      </c>
      <c r="C45" s="25">
        <f>SUM(C41:C44)</f>
        <v>6388521</v>
      </c>
      <c r="D45" s="25">
        <f>SUM(D41:D44)</f>
        <v>-1404632</v>
      </c>
      <c r="E45" s="38">
        <f>D45/B45</f>
        <v>-0.18023924334605004</v>
      </c>
      <c r="F45" s="85"/>
      <c r="G45" s="85"/>
      <c r="H45" s="85"/>
      <c r="I45" s="85"/>
      <c r="J45" s="85"/>
      <c r="K45" s="85"/>
      <c r="L45" s="85"/>
      <c r="M45" s="85"/>
      <c r="N45" s="85"/>
      <c r="O45" s="85"/>
    </row>
    <row r="46" spans="1:15" ht="15">
      <c r="A46" s="22"/>
      <c r="B46" s="19"/>
      <c r="C46" s="19"/>
      <c r="D46" s="20"/>
      <c r="E46" s="26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26.25" customHeight="1">
      <c r="A47" s="21" t="s">
        <v>41</v>
      </c>
      <c r="B47" s="21">
        <v>2025</v>
      </c>
      <c r="C47" s="21">
        <v>2026</v>
      </c>
      <c r="D47" s="21" t="s">
        <v>57</v>
      </c>
      <c r="E47" s="21" t="s">
        <v>65</v>
      </c>
      <c r="F47" s="85"/>
      <c r="G47" s="85"/>
      <c r="H47" s="85"/>
      <c r="I47" s="85"/>
      <c r="J47" s="85"/>
      <c r="K47" s="85"/>
      <c r="L47" s="85"/>
      <c r="M47" s="85"/>
      <c r="N47" s="85"/>
      <c r="O47" s="85"/>
    </row>
    <row r="48" spans="1:15" ht="15">
      <c r="A48" s="22" t="s">
        <v>67</v>
      </c>
      <c r="B48" s="20">
        <v>236190</v>
      </c>
      <c r="C48" s="20">
        <v>625209</v>
      </c>
      <c r="D48" s="20">
        <f>C48-B48</f>
        <v>389019</v>
      </c>
      <c r="E48" s="23">
        <f>D48/B48</f>
        <v>1.6470595706846183</v>
      </c>
      <c r="F48" s="85"/>
      <c r="G48" s="85"/>
      <c r="H48" s="85"/>
      <c r="I48" s="85"/>
      <c r="J48" s="85"/>
      <c r="K48" s="85"/>
      <c r="L48" s="85"/>
      <c r="M48" s="85"/>
      <c r="N48" s="85"/>
      <c r="O48" s="85"/>
    </row>
    <row r="49" spans="1:15" ht="15">
      <c r="A49" s="22" t="s">
        <v>66</v>
      </c>
      <c r="B49" s="20">
        <v>676409</v>
      </c>
      <c r="C49" s="20">
        <v>652398</v>
      </c>
      <c r="D49" s="20">
        <f>C49-B49</f>
        <v>-24011</v>
      </c>
      <c r="E49" s="23">
        <f>D49/B49</f>
        <v>-3.5497753578086634E-2</v>
      </c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spans="1:15" ht="15">
      <c r="A50" s="22" t="s">
        <v>90</v>
      </c>
      <c r="B50" s="20">
        <v>183201</v>
      </c>
      <c r="C50" s="20">
        <v>305314</v>
      </c>
      <c r="D50" s="20">
        <f>C50-B50</f>
        <v>122113</v>
      </c>
      <c r="E50" s="23">
        <f>D50/B50</f>
        <v>0.66655203847140576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</row>
    <row r="51" spans="1:15" ht="15">
      <c r="A51" s="22" t="s">
        <v>89</v>
      </c>
      <c r="B51" s="20">
        <v>310035</v>
      </c>
      <c r="C51" s="20">
        <v>412715</v>
      </c>
      <c r="D51" s="20">
        <f>C51-B51</f>
        <v>102680</v>
      </c>
      <c r="E51" s="23">
        <f>D51/B51</f>
        <v>0.33118841421129874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</row>
    <row r="52" spans="1:15" ht="15">
      <c r="A52" s="24" t="s">
        <v>56</v>
      </c>
      <c r="B52" s="25">
        <f>SUM(B48:B51)</f>
        <v>1405835</v>
      </c>
      <c r="C52" s="25">
        <f>SUM(C48:C51)</f>
        <v>1995636</v>
      </c>
      <c r="D52" s="25">
        <f>SUM(D48:D51)</f>
        <v>589801</v>
      </c>
      <c r="E52" s="38">
        <f>D52/B52</f>
        <v>0.41953785472690608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</row>
    <row r="53" spans="1:15" ht="15">
      <c r="A53" s="22"/>
      <c r="B53" s="19"/>
      <c r="C53" s="19"/>
      <c r="D53" s="20"/>
      <c r="E53" s="26"/>
      <c r="F53" s="132"/>
      <c r="G53" s="85"/>
      <c r="H53" s="85"/>
      <c r="I53" s="85"/>
      <c r="J53" s="85"/>
      <c r="K53" s="85"/>
      <c r="L53" s="85"/>
      <c r="M53" s="85"/>
      <c r="N53" s="85"/>
      <c r="O53" s="85"/>
    </row>
    <row r="54" spans="1:15" ht="24" customHeight="1">
      <c r="A54" s="21" t="s">
        <v>42</v>
      </c>
      <c r="B54" s="21">
        <v>2025</v>
      </c>
      <c r="C54" s="21">
        <v>2026</v>
      </c>
      <c r="D54" s="21" t="s">
        <v>57</v>
      </c>
      <c r="E54" s="21" t="s">
        <v>65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</row>
    <row r="55" spans="1:15" ht="15">
      <c r="A55" s="22" t="s">
        <v>39</v>
      </c>
      <c r="B55" s="27">
        <v>803061</v>
      </c>
      <c r="C55" s="27">
        <v>558686</v>
      </c>
      <c r="D55" s="20">
        <f>C55-B55</f>
        <v>-244375</v>
      </c>
      <c r="E55" s="23">
        <f>D55/B55</f>
        <v>-0.30430440526933822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</row>
    <row r="56" spans="1:15" ht="15">
      <c r="A56" s="22" t="s">
        <v>47</v>
      </c>
      <c r="B56" s="27">
        <v>646285</v>
      </c>
      <c r="C56" s="27">
        <v>719132</v>
      </c>
      <c r="D56" s="20">
        <f>C56-B56</f>
        <v>72847</v>
      </c>
      <c r="E56" s="23">
        <f>D56/B56</f>
        <v>0.11271652599085542</v>
      </c>
      <c r="F56" s="85"/>
      <c r="G56" s="85"/>
      <c r="H56" s="85"/>
      <c r="I56" s="85"/>
      <c r="J56" s="85"/>
      <c r="K56" s="85"/>
      <c r="L56" s="85"/>
      <c r="M56" s="85"/>
      <c r="N56" s="85"/>
      <c r="O56" s="85"/>
    </row>
    <row r="57" spans="1:15" ht="15">
      <c r="A57" s="24" t="s">
        <v>55</v>
      </c>
      <c r="B57" s="28">
        <f>SUM(B55:B56)</f>
        <v>1449346</v>
      </c>
      <c r="C57" s="28">
        <f>SUM(C55:C56)</f>
        <v>1277818</v>
      </c>
      <c r="D57" s="28">
        <f>SUM(D55:D56)</f>
        <v>-171528</v>
      </c>
      <c r="E57" s="37">
        <f>D57/B57</f>
        <v>-0.11834855169159054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</row>
    <row r="58" spans="1:15" ht="15">
      <c r="A58" s="19"/>
      <c r="B58" s="29"/>
      <c r="C58" s="29"/>
      <c r="D58" s="20"/>
      <c r="E58" s="23"/>
      <c r="F58" s="85"/>
      <c r="G58" s="85"/>
      <c r="H58" s="85"/>
      <c r="I58" s="85"/>
      <c r="J58" s="85"/>
      <c r="K58" s="85"/>
      <c r="L58" s="85"/>
      <c r="M58" s="85"/>
      <c r="N58" s="85"/>
      <c r="O58" s="85"/>
    </row>
    <row r="59" spans="1:15" ht="15">
      <c r="A59" s="30" t="s">
        <v>102</v>
      </c>
      <c r="B59" s="28">
        <f>B45+B52+B57</f>
        <v>10648334</v>
      </c>
      <c r="C59" s="28">
        <f>C45+C52+C57</f>
        <v>9661975</v>
      </c>
      <c r="D59" s="28">
        <f>D45+D52+D57</f>
        <v>-986359</v>
      </c>
      <c r="E59" s="37">
        <f>D59/B59</f>
        <v>-9.2630358889944656E-2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</row>
    <row r="60" spans="1:15" s="85" customFormat="1" ht="14.25">
      <c r="A60" s="87" t="s">
        <v>61</v>
      </c>
      <c r="B60" s="82"/>
      <c r="C60" s="82"/>
      <c r="D60" s="82"/>
      <c r="E60" s="82"/>
    </row>
    <row r="61" spans="1:15" s="85" customFormat="1">
      <c r="A61" s="256" t="s">
        <v>271</v>
      </c>
      <c r="B61" s="257"/>
      <c r="C61" s="257"/>
    </row>
    <row r="62" spans="1:15" s="85" customFormat="1"/>
    <row r="63" spans="1:15" s="85" customFormat="1"/>
    <row r="64" spans="1:15" s="85" customFormat="1"/>
    <row r="65" s="85" customFormat="1"/>
    <row r="66" s="85" customFormat="1"/>
    <row r="67" s="85" customFormat="1"/>
    <row r="68" s="85" customFormat="1"/>
    <row r="69" s="85" customFormat="1"/>
    <row r="70" s="85" customFormat="1"/>
    <row r="71" s="85" customFormat="1"/>
    <row r="72" s="85" customFormat="1"/>
    <row r="73" s="85" customFormat="1"/>
    <row r="74" s="85" customFormat="1"/>
    <row r="75" s="85" customFormat="1"/>
    <row r="76" s="85" customFormat="1"/>
    <row r="77" s="85" customFormat="1"/>
    <row r="78" s="85" customFormat="1"/>
    <row r="79" s="85" customFormat="1"/>
    <row r="80" s="85" customFormat="1"/>
    <row r="81" s="85" customFormat="1"/>
    <row r="82" s="85" customFormat="1"/>
    <row r="83" s="85" customFormat="1"/>
    <row r="84" s="85" customFormat="1"/>
    <row r="85" s="85" customFormat="1"/>
    <row r="86" s="85" customFormat="1"/>
    <row r="87" s="85" customFormat="1"/>
    <row r="88" s="85" customFormat="1"/>
    <row r="89" s="85" customFormat="1"/>
    <row r="90" s="85" customFormat="1"/>
    <row r="91" s="85" customFormat="1"/>
    <row r="92" s="85" customFormat="1"/>
    <row r="93" s="85" customFormat="1"/>
    <row r="94" s="85" customFormat="1"/>
    <row r="95" s="85" customFormat="1"/>
    <row r="96" s="85" customFormat="1"/>
    <row r="97" spans="1:5" s="85" customFormat="1">
      <c r="E97" s="131"/>
    </row>
    <row r="98" spans="1:5" s="85" customFormat="1" ht="15" customHeight="1">
      <c r="A98" s="267" t="s">
        <v>91</v>
      </c>
      <c r="B98" s="267"/>
      <c r="C98" s="267"/>
      <c r="D98" s="267"/>
      <c r="E98" s="267"/>
    </row>
    <row r="99" spans="1:5" s="85" customFormat="1" ht="15" customHeight="1">
      <c r="A99" s="283" t="s">
        <v>267</v>
      </c>
      <c r="B99" s="283"/>
      <c r="C99" s="283"/>
      <c r="D99" s="283"/>
      <c r="E99" s="283"/>
    </row>
    <row r="100" spans="1:5" ht="15">
      <c r="A100" s="6" t="s">
        <v>73</v>
      </c>
      <c r="B100" s="246">
        <v>2025</v>
      </c>
      <c r="C100" s="246">
        <v>2026</v>
      </c>
      <c r="D100" s="184" t="s">
        <v>75</v>
      </c>
      <c r="E100" s="184" t="s">
        <v>74</v>
      </c>
    </row>
    <row r="101" spans="1:5" ht="15">
      <c r="A101" s="3" t="s">
        <v>2</v>
      </c>
      <c r="B101" s="185">
        <v>55372</v>
      </c>
      <c r="C101" s="185">
        <v>83603</v>
      </c>
      <c r="D101" s="185">
        <f t="shared" ref="D101:D115" si="7">C101-B101</f>
        <v>28231</v>
      </c>
      <c r="E101" s="186">
        <f t="shared" ref="E101:E110" si="8">D101/B101</f>
        <v>0.50984251968503935</v>
      </c>
    </row>
    <row r="102" spans="1:5" ht="15">
      <c r="A102" s="3" t="s">
        <v>3</v>
      </c>
      <c r="B102" s="185">
        <v>152023</v>
      </c>
      <c r="C102" s="185">
        <v>241876</v>
      </c>
      <c r="D102" s="185">
        <f t="shared" si="7"/>
        <v>89853</v>
      </c>
      <c r="E102" s="186">
        <f t="shared" si="8"/>
        <v>0.59104872289061527</v>
      </c>
    </row>
    <row r="103" spans="1:5" ht="15">
      <c r="A103" s="261" t="s">
        <v>4</v>
      </c>
      <c r="B103" s="259">
        <v>478127</v>
      </c>
      <c r="C103" s="259">
        <v>487354</v>
      </c>
      <c r="D103" s="259">
        <f t="shared" si="7"/>
        <v>9227</v>
      </c>
      <c r="E103" s="260">
        <f t="shared" si="8"/>
        <v>1.9298219929014676E-2</v>
      </c>
    </row>
    <row r="104" spans="1:5" ht="15">
      <c r="A104" s="3" t="s">
        <v>6</v>
      </c>
      <c r="B104" s="185">
        <v>3385231</v>
      </c>
      <c r="C104" s="185">
        <v>2949285</v>
      </c>
      <c r="D104" s="185">
        <f t="shared" si="7"/>
        <v>-435946</v>
      </c>
      <c r="E104" s="186">
        <f t="shared" si="8"/>
        <v>-0.12877880416432438</v>
      </c>
    </row>
    <row r="105" spans="1:5" ht="15">
      <c r="A105" s="3" t="s">
        <v>7</v>
      </c>
      <c r="B105" s="185">
        <v>696974</v>
      </c>
      <c r="C105" s="185">
        <v>828323</v>
      </c>
      <c r="D105" s="185">
        <f t="shared" si="7"/>
        <v>131349</v>
      </c>
      <c r="E105" s="186">
        <f t="shared" si="8"/>
        <v>0.18845609735800761</v>
      </c>
    </row>
    <row r="106" spans="1:5" ht="15">
      <c r="A106" s="3" t="s">
        <v>8</v>
      </c>
      <c r="B106" s="185">
        <v>191601</v>
      </c>
      <c r="C106" s="185">
        <v>135939</v>
      </c>
      <c r="D106" s="185">
        <f t="shared" si="7"/>
        <v>-55662</v>
      </c>
      <c r="E106" s="186">
        <f t="shared" si="8"/>
        <v>-0.29050996602314183</v>
      </c>
    </row>
    <row r="107" spans="1:5" ht="15">
      <c r="A107" s="258" t="s">
        <v>9</v>
      </c>
      <c r="B107" s="259">
        <v>275444</v>
      </c>
      <c r="C107" s="259">
        <v>0</v>
      </c>
      <c r="D107" s="259">
        <f t="shared" si="7"/>
        <v>-275444</v>
      </c>
      <c r="E107" s="260">
        <f t="shared" si="8"/>
        <v>-1</v>
      </c>
    </row>
    <row r="108" spans="1:5" ht="15">
      <c r="A108" s="4" t="s">
        <v>11</v>
      </c>
      <c r="B108" s="185">
        <v>40624</v>
      </c>
      <c r="C108" s="185">
        <v>76156</v>
      </c>
      <c r="D108" s="185">
        <f t="shared" si="7"/>
        <v>35532</v>
      </c>
      <c r="E108" s="186">
        <f t="shared" si="8"/>
        <v>0.87465537613233557</v>
      </c>
    </row>
    <row r="109" spans="1:5" ht="15">
      <c r="A109" s="4" t="s">
        <v>12</v>
      </c>
      <c r="B109" s="185">
        <v>397333</v>
      </c>
      <c r="C109" s="185">
        <v>464982</v>
      </c>
      <c r="D109" s="185">
        <f t="shared" si="7"/>
        <v>67649</v>
      </c>
      <c r="E109" s="186">
        <f t="shared" si="8"/>
        <v>0.17025769316920569</v>
      </c>
    </row>
    <row r="110" spans="1:5" ht="15">
      <c r="A110" s="4" t="s">
        <v>94</v>
      </c>
      <c r="B110" s="185">
        <v>2238874</v>
      </c>
      <c r="C110" s="185">
        <v>1712918</v>
      </c>
      <c r="D110" s="185">
        <f>C110-B110</f>
        <v>-525956</v>
      </c>
      <c r="E110" s="186">
        <f t="shared" si="8"/>
        <v>-0.23491987490140134</v>
      </c>
    </row>
    <row r="111" spans="1:5" ht="15">
      <c r="A111" s="258" t="s">
        <v>110</v>
      </c>
      <c r="B111" s="259">
        <v>1817348</v>
      </c>
      <c r="C111" s="259">
        <v>1485789</v>
      </c>
      <c r="D111" s="259">
        <f>C111-B111</f>
        <v>-331559</v>
      </c>
      <c r="E111" s="260">
        <f>D111/B111</f>
        <v>-0.1824411174964839</v>
      </c>
    </row>
    <row r="112" spans="1:5" ht="15">
      <c r="A112" s="4" t="s">
        <v>13</v>
      </c>
      <c r="B112" s="185">
        <v>475077</v>
      </c>
      <c r="C112" s="185">
        <v>303278</v>
      </c>
      <c r="D112" s="185">
        <f t="shared" si="7"/>
        <v>-171799</v>
      </c>
      <c r="E112" s="186">
        <f>D112/B112</f>
        <v>-0.36162348419308871</v>
      </c>
    </row>
    <row r="113" spans="1:5" ht="15">
      <c r="A113" s="3" t="s">
        <v>32</v>
      </c>
      <c r="B113" s="185">
        <v>193039</v>
      </c>
      <c r="C113" s="185">
        <v>656131</v>
      </c>
      <c r="D113" s="185">
        <f t="shared" si="7"/>
        <v>463092</v>
      </c>
      <c r="E113" s="186">
        <f>D113/B113</f>
        <v>2.398955651448671</v>
      </c>
    </row>
    <row r="114" spans="1:5" ht="15">
      <c r="A114" s="5" t="s">
        <v>14</v>
      </c>
      <c r="B114" s="185">
        <v>4</v>
      </c>
      <c r="C114" s="185">
        <v>2</v>
      </c>
      <c r="D114" s="185">
        <f t="shared" si="7"/>
        <v>-2</v>
      </c>
      <c r="E114" s="186">
        <v>1</v>
      </c>
    </row>
    <row r="115" spans="1:5" ht="15">
      <c r="A115" s="5" t="s">
        <v>15</v>
      </c>
      <c r="B115" s="185">
        <v>251263</v>
      </c>
      <c r="C115" s="185">
        <v>236339</v>
      </c>
      <c r="D115" s="185">
        <f t="shared" si="7"/>
        <v>-14924</v>
      </c>
      <c r="E115" s="186">
        <f>D115/B115</f>
        <v>-5.9395931752784931E-2</v>
      </c>
    </row>
    <row r="116" spans="1:5" ht="15">
      <c r="A116" s="31" t="s">
        <v>114</v>
      </c>
      <c r="B116" s="187">
        <f>SUM(B101:B115)</f>
        <v>10648334</v>
      </c>
      <c r="C116" s="187">
        <f>SUM(C101:C115)</f>
        <v>9661975</v>
      </c>
      <c r="D116" s="187">
        <f>C116-B116</f>
        <v>-986359</v>
      </c>
      <c r="E116" s="188">
        <f>D116/B116</f>
        <v>-9.2630358889944656E-2</v>
      </c>
    </row>
    <row r="117" spans="1:5" s="85" customFormat="1" ht="14.25">
      <c r="A117" s="87" t="s">
        <v>61</v>
      </c>
      <c r="B117" s="82"/>
      <c r="C117" s="82"/>
      <c r="D117" s="82"/>
      <c r="E117" s="82"/>
    </row>
    <row r="118" spans="1:5" s="85" customFormat="1">
      <c r="A118" s="256" t="s">
        <v>272</v>
      </c>
    </row>
    <row r="119" spans="1:5" s="85" customFormat="1"/>
    <row r="120" spans="1:5" s="85" customFormat="1"/>
    <row r="121" spans="1:5" s="85" customFormat="1"/>
    <row r="122" spans="1:5" s="85" customFormat="1"/>
    <row r="123" spans="1:5" s="85" customFormat="1"/>
    <row r="124" spans="1:5" s="85" customFormat="1"/>
    <row r="125" spans="1:5" s="85" customFormat="1"/>
    <row r="126" spans="1:5" s="85" customFormat="1"/>
    <row r="127" spans="1:5" s="85" customFormat="1">
      <c r="A127" s="281" t="s">
        <v>268</v>
      </c>
      <c r="B127" s="281"/>
      <c r="C127" s="281"/>
      <c r="D127" s="281"/>
      <c r="E127" s="281"/>
    </row>
    <row r="128" spans="1:5" s="85" customFormat="1" ht="15" customHeight="1">
      <c r="A128" s="95"/>
      <c r="B128" s="95"/>
      <c r="C128" s="95"/>
      <c r="D128" s="95"/>
      <c r="E128" s="95"/>
    </row>
    <row r="129" spans="1:21" ht="14.25">
      <c r="A129" s="184" t="s">
        <v>76</v>
      </c>
      <c r="B129" s="184">
        <v>2025</v>
      </c>
      <c r="C129" s="184">
        <v>2026</v>
      </c>
      <c r="D129" s="184" t="s">
        <v>95</v>
      </c>
      <c r="E129" s="184" t="s">
        <v>74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1:21" ht="15">
      <c r="A130" s="32" t="s">
        <v>43</v>
      </c>
      <c r="B130" s="33">
        <v>7793153</v>
      </c>
      <c r="C130" s="33">
        <v>6388521</v>
      </c>
      <c r="D130" s="33">
        <f>C130-B130</f>
        <v>-1404632</v>
      </c>
      <c r="E130" s="34">
        <f>D130/B130</f>
        <v>-0.18023924334605004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1:21" ht="15">
      <c r="A131" s="32" t="s">
        <v>51</v>
      </c>
      <c r="B131" s="33">
        <v>1405835</v>
      </c>
      <c r="C131" s="33">
        <v>1995636</v>
      </c>
      <c r="D131" s="33">
        <f>C131-B131</f>
        <v>589801</v>
      </c>
      <c r="E131" s="34">
        <f>D131/B131</f>
        <v>0.41953785472690608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1:21" ht="15">
      <c r="A132" s="32" t="s">
        <v>42</v>
      </c>
      <c r="B132" s="33">
        <v>1449346</v>
      </c>
      <c r="C132" s="33">
        <v>1277818</v>
      </c>
      <c r="D132" s="33">
        <f>C132-B132</f>
        <v>-171528</v>
      </c>
      <c r="E132" s="34">
        <f>D132/B132</f>
        <v>-0.11834855169159054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1:21" ht="15">
      <c r="A133" s="35" t="s">
        <v>16</v>
      </c>
      <c r="B133" s="35">
        <f>SUM(B130:B132)</f>
        <v>10648334</v>
      </c>
      <c r="C133" s="35">
        <f>SUM(C130:C132)</f>
        <v>9661975</v>
      </c>
      <c r="D133" s="35">
        <f>C133-B133</f>
        <v>-986359</v>
      </c>
      <c r="E133" s="36">
        <f>D133/B133</f>
        <v>-9.2630358889944656E-2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</row>
    <row r="134" spans="1:21" s="85" customFormat="1" ht="14.25">
      <c r="A134" s="87" t="s">
        <v>61</v>
      </c>
      <c r="B134" s="82"/>
      <c r="C134" s="82"/>
      <c r="D134" s="82"/>
      <c r="E134" s="82"/>
    </row>
    <row r="135" spans="1:21" s="85" customFormat="1" ht="14.25">
      <c r="A135" s="82"/>
      <c r="B135" s="82"/>
      <c r="C135" s="82"/>
      <c r="D135" s="82"/>
      <c r="E135" s="82"/>
    </row>
    <row r="136" spans="1:21" s="85" customFormat="1"/>
    <row r="137" spans="1:21" s="85" customFormat="1"/>
    <row r="138" spans="1:21" s="85" customFormat="1"/>
    <row r="139" spans="1:21" s="85" customFormat="1"/>
    <row r="140" spans="1:21" s="85" customFormat="1"/>
    <row r="141" spans="1:21" s="85" customFormat="1"/>
    <row r="142" spans="1:21" s="85" customFormat="1"/>
    <row r="143" spans="1:21" s="85" customFormat="1"/>
    <row r="144" spans="1:21" s="85" customFormat="1"/>
    <row r="145" s="85" customFormat="1"/>
    <row r="146" s="85" customFormat="1"/>
    <row r="147" s="85" customFormat="1"/>
    <row r="148" s="85" customFormat="1"/>
    <row r="149" s="85" customFormat="1"/>
    <row r="150" s="85" customFormat="1"/>
    <row r="151" s="85" customFormat="1"/>
    <row r="152" s="85" customFormat="1"/>
    <row r="153" s="85" customFormat="1"/>
    <row r="154" s="85" customFormat="1"/>
    <row r="155" s="85" customFormat="1"/>
    <row r="156" s="85" customFormat="1"/>
    <row r="157" s="85" customFormat="1"/>
    <row r="158" s="85" customFormat="1"/>
    <row r="159" s="85" customFormat="1"/>
    <row r="160" s="85" customFormat="1"/>
    <row r="161" spans="6:21" s="85" customFormat="1"/>
    <row r="162" spans="6:21" s="85" customFormat="1"/>
    <row r="163" spans="6:21" s="85" customFormat="1"/>
    <row r="164" spans="6:21" s="85" customFormat="1"/>
    <row r="165" spans="6:21" s="85" customFormat="1"/>
    <row r="166" spans="6:21" s="85" customFormat="1"/>
    <row r="167" spans="6:21" s="85" customFormat="1"/>
    <row r="168" spans="6:21" s="85" customFormat="1"/>
    <row r="169" spans="6:21" s="85" customFormat="1"/>
    <row r="170" spans="6:21" s="85" customFormat="1"/>
    <row r="171" spans="6:21" s="85" customFormat="1"/>
    <row r="172" spans="6:21" s="85" customFormat="1"/>
    <row r="173" spans="6:21" s="85" customFormat="1"/>
    <row r="174" spans="6:21"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</row>
    <row r="175" spans="6:21"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</row>
    <row r="176" spans="6:21"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</row>
    <row r="177" spans="6:21"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</row>
    <row r="178" spans="6:21"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</row>
    <row r="179" spans="6:21"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</row>
    <row r="180" spans="6:21"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</row>
    <row r="181" spans="6:21"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</row>
    <row r="182" spans="6:21"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</row>
    <row r="183" spans="6:21"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</row>
    <row r="184" spans="6:21"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</row>
    <row r="185" spans="6:21"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</row>
  </sheetData>
  <mergeCells count="9">
    <mergeCell ref="A38:E38"/>
    <mergeCell ref="A127:E127"/>
    <mergeCell ref="A2:U2"/>
    <mergeCell ref="A37:E37"/>
    <mergeCell ref="A5:U5"/>
    <mergeCell ref="A4:U4"/>
    <mergeCell ref="A3:U3"/>
    <mergeCell ref="A98:E98"/>
    <mergeCell ref="A99:E99"/>
  </mergeCells>
  <pageMargins left="0.7" right="0.7" top="0.75" bottom="2.0499999999999998" header="0.3" footer="0.3"/>
  <pageSetup scale="41" fitToHeight="0" orientation="landscape" r:id="rId1"/>
  <rowBreaks count="2" manualBreakCount="2">
    <brk id="61" max="16383" man="1"/>
    <brk id="134" max="20" man="1"/>
  </rowBreaks>
  <ignoredErrors>
    <ignoredError sqref="B116:C116 B45:C45 B52:C52 B57:C57 B133:C133" formulaRange="1"/>
    <ignoredError sqref="E130:E133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05C9-0411-4A5B-9102-BA4A351C5D25}">
  <sheetPr>
    <tabColor theme="5" tint="0.39997558519241921"/>
  </sheetPr>
  <dimension ref="A1:L244"/>
  <sheetViews>
    <sheetView view="pageBreakPreview" topLeftCell="A139" zoomScale="60" zoomScaleNormal="100" workbookViewId="0">
      <selection activeCell="A18" sqref="A17:J19"/>
    </sheetView>
  </sheetViews>
  <sheetFormatPr baseColWidth="10" defaultColWidth="10.85546875" defaultRowHeight="14.25"/>
  <cols>
    <col min="1" max="1" width="10.85546875" style="82"/>
    <col min="2" max="2" width="34.7109375" style="1" customWidth="1"/>
    <col min="3" max="3" width="16.7109375" style="1" customWidth="1"/>
    <col min="4" max="4" width="15.140625" style="1" customWidth="1"/>
    <col min="5" max="5" width="17" style="1" customWidth="1"/>
    <col min="6" max="6" width="16" style="1" customWidth="1"/>
    <col min="7" max="7" width="17" style="1" customWidth="1"/>
    <col min="8" max="8" width="24.28515625" style="1" customWidth="1"/>
    <col min="9" max="12" width="10.85546875" style="82"/>
    <col min="13" max="16384" width="10.85546875" style="1"/>
  </cols>
  <sheetData>
    <row r="1" spans="2:8" s="82" customFormat="1" ht="15">
      <c r="B1" s="80"/>
      <c r="C1" s="80"/>
      <c r="D1" s="89"/>
      <c r="E1" s="86" t="s">
        <v>27</v>
      </c>
      <c r="F1" s="89"/>
      <c r="G1" s="90"/>
      <c r="H1" s="90"/>
    </row>
    <row r="2" spans="2:8" s="82" customFormat="1" ht="15">
      <c r="B2" s="80"/>
      <c r="C2" s="80"/>
      <c r="D2" s="89"/>
      <c r="E2" s="86" t="s">
        <v>88</v>
      </c>
      <c r="F2" s="89"/>
      <c r="G2" s="80"/>
      <c r="H2" s="80"/>
    </row>
    <row r="3" spans="2:8" s="82" customFormat="1" ht="15">
      <c r="B3" s="80"/>
      <c r="C3" s="80"/>
      <c r="D3" s="80"/>
      <c r="E3" s="91" t="s">
        <v>62</v>
      </c>
      <c r="F3" s="80"/>
      <c r="G3" s="92"/>
      <c r="H3" s="92"/>
    </row>
    <row r="4" spans="2:8" s="82" customFormat="1" ht="15">
      <c r="B4" s="80"/>
      <c r="C4" s="212"/>
      <c r="D4" s="213"/>
      <c r="E4" s="214" t="s">
        <v>184</v>
      </c>
      <c r="F4" s="213"/>
      <c r="G4" s="215"/>
      <c r="H4" s="92"/>
    </row>
    <row r="5" spans="2:8">
      <c r="B5" s="287" t="s">
        <v>34</v>
      </c>
      <c r="C5" s="287" t="s">
        <v>6</v>
      </c>
      <c r="D5" s="287" t="s">
        <v>9</v>
      </c>
      <c r="E5" s="287" t="s">
        <v>12</v>
      </c>
      <c r="F5" s="287" t="s">
        <v>123</v>
      </c>
      <c r="G5" s="286" t="s">
        <v>15</v>
      </c>
      <c r="H5" s="286" t="s">
        <v>17</v>
      </c>
    </row>
    <row r="6" spans="2:8">
      <c r="B6" s="287"/>
      <c r="C6" s="287"/>
      <c r="D6" s="287"/>
      <c r="E6" s="287"/>
      <c r="F6" s="287"/>
      <c r="G6" s="286"/>
      <c r="H6" s="286"/>
    </row>
    <row r="7" spans="2:8" ht="15">
      <c r="B7" s="56" t="s">
        <v>35</v>
      </c>
      <c r="C7" s="57">
        <v>130174.75</v>
      </c>
      <c r="D7" s="14">
        <v>228</v>
      </c>
      <c r="E7" s="14">
        <v>1506.75</v>
      </c>
      <c r="F7" s="114">
        <v>56456.25</v>
      </c>
      <c r="G7" s="15">
        <v>3418</v>
      </c>
      <c r="H7" s="58">
        <f>SUM(C7:G7)</f>
        <v>191783.75</v>
      </c>
    </row>
    <row r="8" spans="2:8" ht="15">
      <c r="B8" s="59" t="s">
        <v>36</v>
      </c>
      <c r="C8" s="57">
        <v>681</v>
      </c>
      <c r="D8" s="57">
        <v>1871</v>
      </c>
      <c r="E8" s="57">
        <v>2736.25</v>
      </c>
      <c r="F8" s="60">
        <v>4802.75</v>
      </c>
      <c r="G8" s="57">
        <v>7920.75</v>
      </c>
      <c r="H8" s="58">
        <f>SUM(C8:G8)</f>
        <v>18011.75</v>
      </c>
    </row>
    <row r="9" spans="2:8" ht="15">
      <c r="B9" s="59" t="s">
        <v>125</v>
      </c>
      <c r="C9" s="58">
        <f>SUM(C7:C8)</f>
        <v>130855.75</v>
      </c>
      <c r="D9" s="58">
        <f>SUM(D7:D8)</f>
        <v>2099</v>
      </c>
      <c r="E9" s="58">
        <f>SUM(E7:E8)</f>
        <v>4243</v>
      </c>
      <c r="F9" s="58">
        <f>SUM(F7:F8)</f>
        <v>61259</v>
      </c>
      <c r="G9" s="58">
        <f>SUM(G7:G8)</f>
        <v>11338.75</v>
      </c>
      <c r="H9" s="58">
        <f>SUM(C9:G9)</f>
        <v>209795.5</v>
      </c>
    </row>
    <row r="10" spans="2:8" ht="15">
      <c r="B10" s="18"/>
      <c r="C10" s="18"/>
      <c r="D10" s="18"/>
      <c r="E10" s="18"/>
      <c r="F10" s="18"/>
      <c r="G10" s="18"/>
      <c r="H10" s="18"/>
    </row>
    <row r="11" spans="2:8">
      <c r="B11" s="287" t="s">
        <v>37</v>
      </c>
      <c r="C11" s="287" t="s">
        <v>6</v>
      </c>
      <c r="D11" s="287" t="s">
        <v>9</v>
      </c>
      <c r="E11" s="287" t="s">
        <v>12</v>
      </c>
      <c r="F11" s="287" t="s">
        <v>123</v>
      </c>
      <c r="G11" s="286" t="s">
        <v>15</v>
      </c>
      <c r="H11" s="286" t="s">
        <v>17</v>
      </c>
    </row>
    <row r="12" spans="2:8">
      <c r="B12" s="287"/>
      <c r="C12" s="287"/>
      <c r="D12" s="287"/>
      <c r="E12" s="287"/>
      <c r="F12" s="287"/>
      <c r="G12" s="286"/>
      <c r="H12" s="286"/>
    </row>
    <row r="13" spans="2:8" ht="15">
      <c r="B13" s="59" t="s">
        <v>35</v>
      </c>
      <c r="C13" s="57">
        <v>33121.5</v>
      </c>
      <c r="D13" s="57">
        <v>1461</v>
      </c>
      <c r="E13" s="130">
        <v>4449.5</v>
      </c>
      <c r="F13" s="60">
        <v>24613.75</v>
      </c>
      <c r="G13" s="57">
        <v>9796</v>
      </c>
      <c r="H13" s="58">
        <f>SUM(C13:G13)</f>
        <v>73441.75</v>
      </c>
    </row>
    <row r="14" spans="2:8" ht="15">
      <c r="B14" s="59" t="s">
        <v>36</v>
      </c>
      <c r="C14" s="57">
        <v>98221.25</v>
      </c>
      <c r="D14" s="57">
        <v>545</v>
      </c>
      <c r="E14" s="57">
        <v>344</v>
      </c>
      <c r="F14" s="60">
        <v>29931.25</v>
      </c>
      <c r="G14" s="57">
        <v>0</v>
      </c>
      <c r="H14" s="58">
        <f>SUM(C14:G14)</f>
        <v>129041.5</v>
      </c>
    </row>
    <row r="15" spans="2:8" ht="15">
      <c r="B15" s="59" t="s">
        <v>124</v>
      </c>
      <c r="C15" s="58">
        <f>SUM(C13:C14)</f>
        <v>131342.75</v>
      </c>
      <c r="D15" s="58">
        <f>SUM(D13:D14)</f>
        <v>2006</v>
      </c>
      <c r="E15" s="58">
        <f>SUM(E13:E14)</f>
        <v>4793.5</v>
      </c>
      <c r="F15" s="58">
        <f>SUM(F13:F14)</f>
        <v>54545</v>
      </c>
      <c r="G15" s="58">
        <f>SUM(G13:G14)</f>
        <v>9796</v>
      </c>
      <c r="H15" s="58">
        <f>SUM(C15:G15)</f>
        <v>202483.25</v>
      </c>
    </row>
    <row r="16" spans="2:8" ht="15">
      <c r="B16" s="18"/>
      <c r="C16" s="18"/>
      <c r="D16" s="18"/>
      <c r="E16" s="18"/>
      <c r="F16" s="18"/>
      <c r="G16" s="18"/>
      <c r="H16" s="18"/>
    </row>
    <row r="17" spans="1:9">
      <c r="B17" s="287" t="s">
        <v>38</v>
      </c>
      <c r="C17" s="287" t="s">
        <v>6</v>
      </c>
      <c r="D17" s="287" t="s">
        <v>9</v>
      </c>
      <c r="E17" s="287" t="s">
        <v>12</v>
      </c>
      <c r="F17" s="287" t="s">
        <v>123</v>
      </c>
      <c r="G17" s="286" t="s">
        <v>15</v>
      </c>
      <c r="H17" s="286" t="s">
        <v>17</v>
      </c>
    </row>
    <row r="18" spans="1:9">
      <c r="B18" s="287"/>
      <c r="C18" s="287"/>
      <c r="D18" s="287"/>
      <c r="E18" s="287"/>
      <c r="F18" s="287"/>
      <c r="G18" s="286"/>
      <c r="H18" s="286"/>
    </row>
    <row r="19" spans="1:9" ht="15">
      <c r="B19" s="59" t="s">
        <v>35</v>
      </c>
      <c r="C19" s="130">
        <v>67892.25</v>
      </c>
      <c r="D19" s="57">
        <v>0</v>
      </c>
      <c r="E19" s="61">
        <v>0</v>
      </c>
      <c r="F19" s="61">
        <v>5147.5</v>
      </c>
      <c r="G19" s="57">
        <v>0</v>
      </c>
      <c r="H19" s="15">
        <f>SUM(C19:G19)</f>
        <v>73039.75</v>
      </c>
      <c r="I19" s="129"/>
    </row>
    <row r="20" spans="1:9" ht="15">
      <c r="B20" s="59" t="s">
        <v>36</v>
      </c>
      <c r="C20" s="57">
        <v>33899.75</v>
      </c>
      <c r="D20" s="57">
        <v>0</v>
      </c>
      <c r="E20" s="62">
        <v>0</v>
      </c>
      <c r="F20" s="61">
        <v>4.5</v>
      </c>
      <c r="G20" s="57">
        <v>0</v>
      </c>
      <c r="H20" s="15">
        <f>SUM(C20:G20)</f>
        <v>33904.25</v>
      </c>
      <c r="I20" s="129"/>
    </row>
    <row r="21" spans="1:9" ht="15">
      <c r="B21" s="205" t="s">
        <v>39</v>
      </c>
      <c r="C21" s="119">
        <f t="shared" ref="C21:G21" si="0">SUM(C19:C20)</f>
        <v>101792</v>
      </c>
      <c r="D21" s="119">
        <f t="shared" si="0"/>
        <v>0</v>
      </c>
      <c r="E21" s="119">
        <f t="shared" si="0"/>
        <v>0</v>
      </c>
      <c r="F21" s="119">
        <f t="shared" si="0"/>
        <v>5152</v>
      </c>
      <c r="G21" s="119">
        <f t="shared" si="0"/>
        <v>0</v>
      </c>
      <c r="H21" s="119">
        <f>SUM(H19:H20)</f>
        <v>106944</v>
      </c>
      <c r="I21" s="129"/>
    </row>
    <row r="22" spans="1:9" ht="15">
      <c r="B22" s="59" t="s">
        <v>35</v>
      </c>
      <c r="C22" s="57">
        <v>64290</v>
      </c>
      <c r="D22" s="58">
        <v>0</v>
      </c>
      <c r="E22" s="58">
        <v>0</v>
      </c>
      <c r="F22" s="61">
        <v>3930.75</v>
      </c>
      <c r="G22" s="57">
        <v>0</v>
      </c>
      <c r="H22" s="15">
        <f>SUM(C22:G22)</f>
        <v>68220.75</v>
      </c>
      <c r="I22" s="129"/>
    </row>
    <row r="23" spans="1:9" ht="15">
      <c r="B23" s="59" t="s">
        <v>36</v>
      </c>
      <c r="C23" s="57">
        <v>36207.5</v>
      </c>
      <c r="D23" s="57">
        <v>0</v>
      </c>
      <c r="E23" s="61">
        <v>0</v>
      </c>
      <c r="F23" s="61">
        <v>4.5</v>
      </c>
      <c r="G23" s="57">
        <v>0</v>
      </c>
      <c r="H23" s="15">
        <f>SUM(C23:G23)</f>
        <v>36212</v>
      </c>
      <c r="I23" s="129"/>
    </row>
    <row r="24" spans="1:9" ht="15">
      <c r="B24" s="150" t="s">
        <v>40</v>
      </c>
      <c r="C24" s="58">
        <f>SUM(C22:C23)</f>
        <v>100497.5</v>
      </c>
      <c r="D24" s="58">
        <f>SUM(D22:D23)</f>
        <v>0</v>
      </c>
      <c r="E24" s="58">
        <f>SUM(E22:E23)</f>
        <v>0</v>
      </c>
      <c r="F24" s="58">
        <f>SUM(F22:F23)</f>
        <v>3935.25</v>
      </c>
      <c r="G24" s="58">
        <f>SUM(G22:G23)</f>
        <v>0</v>
      </c>
      <c r="H24" s="58">
        <f>SUM(C24:G24)</f>
        <v>104432.75</v>
      </c>
      <c r="I24" s="129"/>
    </row>
    <row r="25" spans="1:9" ht="15">
      <c r="B25" s="59" t="s">
        <v>122</v>
      </c>
      <c r="C25" s="58">
        <f t="shared" ref="C25:G25" si="1">C21+C24</f>
        <v>202289.5</v>
      </c>
      <c r="D25" s="58">
        <f t="shared" si="1"/>
        <v>0</v>
      </c>
      <c r="E25" s="58">
        <f t="shared" si="1"/>
        <v>0</v>
      </c>
      <c r="F25" s="58">
        <f t="shared" si="1"/>
        <v>9087.25</v>
      </c>
      <c r="G25" s="58">
        <f t="shared" si="1"/>
        <v>0</v>
      </c>
      <c r="H25" s="58">
        <f>H21+H24</f>
        <v>211376.75</v>
      </c>
    </row>
    <row r="26" spans="1:9" ht="15">
      <c r="B26" s="59"/>
      <c r="C26" s="15"/>
      <c r="D26" s="15"/>
      <c r="E26" s="15"/>
      <c r="F26" s="63"/>
      <c r="G26" s="15"/>
      <c r="H26" s="18"/>
    </row>
    <row r="27" spans="1:9" ht="15">
      <c r="B27" s="64" t="s">
        <v>100</v>
      </c>
      <c r="C27" s="65">
        <f>C9+C15+C25</f>
        <v>464488</v>
      </c>
      <c r="D27" s="65">
        <f>D9+D15+D25</f>
        <v>4105</v>
      </c>
      <c r="E27" s="65">
        <f t="shared" ref="E27:F27" si="2">E9+E15+E25</f>
        <v>9036.5</v>
      </c>
      <c r="F27" s="65">
        <f t="shared" si="2"/>
        <v>124891.25</v>
      </c>
      <c r="G27" s="65">
        <f>G9+G15+G25</f>
        <v>21134.75</v>
      </c>
      <c r="H27" s="65">
        <f>H9+H15+H25</f>
        <v>623655.5</v>
      </c>
    </row>
    <row r="28" spans="1:9" ht="15">
      <c r="B28" s="297"/>
      <c r="C28" s="298"/>
      <c r="D28" s="298"/>
      <c r="E28" s="298"/>
      <c r="F28" s="298"/>
      <c r="G28" s="298"/>
      <c r="H28" s="298"/>
    </row>
    <row r="29" spans="1:9" s="82" customFormat="1"/>
    <row r="30" spans="1:9" s="82" customFormat="1"/>
    <row r="31" spans="1:9" s="82" customFormat="1"/>
    <row r="32" spans="1:9" s="82" customFormat="1" ht="15">
      <c r="A32" s="269" t="s">
        <v>185</v>
      </c>
      <c r="B32" s="269"/>
      <c r="C32" s="269"/>
      <c r="D32" s="269"/>
      <c r="E32" s="269"/>
      <c r="F32" s="269"/>
      <c r="G32" s="269"/>
      <c r="H32" s="269"/>
      <c r="I32" s="269"/>
    </row>
    <row r="33" spans="1:8" s="82" customFormat="1" ht="15" customHeight="1">
      <c r="A33" s="93"/>
      <c r="B33" s="289" t="s">
        <v>189</v>
      </c>
      <c r="C33" s="289"/>
      <c r="D33" s="289"/>
      <c r="E33" s="289"/>
      <c r="F33" s="289"/>
      <c r="G33" s="289"/>
      <c r="H33" s="289"/>
    </row>
    <row r="34" spans="1:8" ht="15">
      <c r="A34" s="93"/>
      <c r="B34" s="6" t="s">
        <v>87</v>
      </c>
      <c r="C34" s="6" t="s">
        <v>6</v>
      </c>
      <c r="D34" s="6" t="s">
        <v>9</v>
      </c>
      <c r="E34" s="6" t="s">
        <v>12</v>
      </c>
      <c r="F34" s="6" t="s">
        <v>72</v>
      </c>
      <c r="G34" s="6" t="s">
        <v>15</v>
      </c>
      <c r="H34" s="6" t="s">
        <v>16</v>
      </c>
    </row>
    <row r="35" spans="1:8" ht="15">
      <c r="A35" s="93"/>
      <c r="B35" s="115" t="s">
        <v>50</v>
      </c>
      <c r="C35" s="58">
        <v>130855.75</v>
      </c>
      <c r="D35" s="15">
        <v>2099</v>
      </c>
      <c r="E35" s="16">
        <v>4243</v>
      </c>
      <c r="F35" s="15">
        <v>61259</v>
      </c>
      <c r="G35" s="16">
        <v>11338.75</v>
      </c>
      <c r="H35" s="17">
        <f>SUM(C35:G35)</f>
        <v>209795.5</v>
      </c>
    </row>
    <row r="36" spans="1:8" ht="15">
      <c r="A36" s="93"/>
      <c r="B36" s="115" t="s">
        <v>51</v>
      </c>
      <c r="C36" s="58">
        <v>131342.75</v>
      </c>
      <c r="D36" s="58">
        <v>2006</v>
      </c>
      <c r="E36" s="58">
        <v>4793.5</v>
      </c>
      <c r="F36" s="16">
        <v>54545</v>
      </c>
      <c r="G36" s="16">
        <v>9796</v>
      </c>
      <c r="H36" s="17">
        <f>SUM(C36:G36)</f>
        <v>202483.25</v>
      </c>
    </row>
    <row r="37" spans="1:8" ht="15">
      <c r="A37" s="93"/>
      <c r="B37" s="115" t="s">
        <v>42</v>
      </c>
      <c r="C37" s="58">
        <v>202289.5</v>
      </c>
      <c r="D37" s="16">
        <v>0</v>
      </c>
      <c r="E37" s="16">
        <v>0</v>
      </c>
      <c r="F37" s="16">
        <v>9087.25</v>
      </c>
      <c r="G37" s="16">
        <v>0</v>
      </c>
      <c r="H37" s="17">
        <f>SUM(C37:G37)</f>
        <v>211376.75</v>
      </c>
    </row>
    <row r="38" spans="1:8" ht="15">
      <c r="A38" s="93"/>
      <c r="B38" s="66" t="s">
        <v>100</v>
      </c>
      <c r="C38" s="67">
        <f>SUM(C35:C37)</f>
        <v>464488</v>
      </c>
      <c r="D38" s="67">
        <f>SUM(D35:D37)</f>
        <v>4105</v>
      </c>
      <c r="E38" s="67">
        <f>SUM(E35:E37)</f>
        <v>9036.5</v>
      </c>
      <c r="F38" s="67">
        <f>SUM(F35:F37)</f>
        <v>124891.25</v>
      </c>
      <c r="G38" s="67">
        <f>SUM(G35:G37)</f>
        <v>21134.75</v>
      </c>
      <c r="H38" s="67">
        <f>SUM(C38:G38)</f>
        <v>623655.5</v>
      </c>
    </row>
    <row r="39" spans="1:8" s="82" customFormat="1">
      <c r="B39" s="87" t="s">
        <v>61</v>
      </c>
      <c r="C39" s="149"/>
      <c r="D39" s="149"/>
      <c r="E39" s="149"/>
      <c r="F39" s="149"/>
      <c r="G39" s="149"/>
    </row>
    <row r="40" spans="1:8" s="82" customFormat="1"/>
    <row r="41" spans="1:8" s="82" customFormat="1"/>
    <row r="42" spans="1:8" s="82" customFormat="1"/>
    <row r="43" spans="1:8" s="82" customFormat="1"/>
    <row r="44" spans="1:8" s="82" customFormat="1"/>
    <row r="45" spans="1:8" s="82" customFormat="1"/>
    <row r="46" spans="1:8" s="82" customFormat="1">
      <c r="B46" s="82" t="s">
        <v>48</v>
      </c>
    </row>
    <row r="47" spans="1:8" s="82" customFormat="1"/>
    <row r="48" spans="1:8" s="82" customFormat="1"/>
    <row r="49" spans="2:8" s="82" customFormat="1"/>
    <row r="50" spans="2:8" s="82" customFormat="1"/>
    <row r="51" spans="2:8" s="82" customFormat="1"/>
    <row r="52" spans="2:8" s="82" customFormat="1"/>
    <row r="53" spans="2:8" s="82" customFormat="1"/>
    <row r="54" spans="2:8" s="82" customFormat="1"/>
    <row r="55" spans="2:8" s="82" customFormat="1"/>
    <row r="56" spans="2:8" s="82" customFormat="1" ht="15">
      <c r="B56" s="269" t="s">
        <v>127</v>
      </c>
      <c r="C56" s="269"/>
      <c r="D56" s="269"/>
      <c r="E56" s="269"/>
      <c r="F56" s="269"/>
    </row>
    <row r="57" spans="2:8" s="82" customFormat="1" ht="15">
      <c r="B57" s="288" t="s">
        <v>186</v>
      </c>
      <c r="C57" s="288"/>
      <c r="D57" s="288"/>
      <c r="E57" s="288"/>
      <c r="F57" s="288"/>
    </row>
    <row r="58" spans="2:8" ht="15">
      <c r="B58" s="10" t="s">
        <v>34</v>
      </c>
      <c r="C58" s="13">
        <v>2025</v>
      </c>
      <c r="D58" s="13">
        <v>2026</v>
      </c>
      <c r="E58" s="13" t="s">
        <v>64</v>
      </c>
      <c r="F58" s="13" t="s">
        <v>63</v>
      </c>
      <c r="G58" s="82"/>
      <c r="H58" s="82"/>
    </row>
    <row r="59" spans="2:8" ht="15">
      <c r="B59" s="68" t="s">
        <v>35</v>
      </c>
      <c r="C59" s="7">
        <v>186902.25</v>
      </c>
      <c r="D59" s="7">
        <v>191783.75</v>
      </c>
      <c r="E59" s="7">
        <f>D59-C59</f>
        <v>4881.5</v>
      </c>
      <c r="F59" s="69">
        <f>E59/C59</f>
        <v>2.6117930629513557E-2</v>
      </c>
      <c r="G59" s="82"/>
      <c r="H59" s="82"/>
    </row>
    <row r="60" spans="2:8" ht="15">
      <c r="B60" s="70" t="s">
        <v>36</v>
      </c>
      <c r="C60" s="7">
        <v>22504.75</v>
      </c>
      <c r="D60" s="7">
        <v>18011.75</v>
      </c>
      <c r="E60" s="7">
        <f>D60-C60</f>
        <v>-4493</v>
      </c>
      <c r="F60" s="69">
        <f>E60/C60</f>
        <v>-0.19964674124351525</v>
      </c>
      <c r="G60" s="82"/>
      <c r="H60" s="82"/>
    </row>
    <row r="61" spans="2:8" ht="15">
      <c r="B61" s="70" t="s">
        <v>121</v>
      </c>
      <c r="C61" s="58">
        <f>+C59+C60</f>
        <v>209407</v>
      </c>
      <c r="D61" s="58">
        <f t="shared" ref="D61:E61" si="3">+D59+D60</f>
        <v>209795.5</v>
      </c>
      <c r="E61" s="58">
        <f t="shared" si="3"/>
        <v>388.5</v>
      </c>
      <c r="F61" s="69">
        <v>1</v>
      </c>
      <c r="G61" s="82"/>
      <c r="H61" s="82"/>
    </row>
    <row r="62" spans="2:8" ht="15">
      <c r="B62" s="71"/>
      <c r="C62" s="116"/>
      <c r="D62" s="116"/>
      <c r="E62" s="7"/>
      <c r="F62" s="72"/>
      <c r="G62" s="82"/>
      <c r="H62" s="82"/>
    </row>
    <row r="63" spans="2:8" ht="15">
      <c r="B63" s="209" t="s">
        <v>37</v>
      </c>
      <c r="C63" s="64">
        <v>2025</v>
      </c>
      <c r="D63" s="64">
        <v>2026</v>
      </c>
      <c r="E63" s="64" t="s">
        <v>64</v>
      </c>
      <c r="F63" s="64" t="s">
        <v>63</v>
      </c>
      <c r="G63" s="82"/>
      <c r="H63" s="82"/>
    </row>
    <row r="64" spans="2:8" ht="15">
      <c r="B64" s="70" t="s">
        <v>35</v>
      </c>
      <c r="C64" s="7">
        <v>64718.75</v>
      </c>
      <c r="D64" s="7">
        <v>73441.75</v>
      </c>
      <c r="E64" s="7">
        <f>D64-C64</f>
        <v>8723</v>
      </c>
      <c r="F64" s="73">
        <f>E64/C64</f>
        <v>0.13478319652341864</v>
      </c>
      <c r="G64" s="82"/>
      <c r="H64" s="82"/>
    </row>
    <row r="65" spans="2:11" ht="15">
      <c r="B65" s="70" t="s">
        <v>36</v>
      </c>
      <c r="C65" s="7">
        <v>128073</v>
      </c>
      <c r="D65" s="7">
        <v>129041.5</v>
      </c>
      <c r="E65" s="7">
        <f>D65-C65</f>
        <v>968.5</v>
      </c>
      <c r="F65" s="73">
        <f>E65/C65</f>
        <v>7.5620934935544575E-3</v>
      </c>
      <c r="G65" s="82"/>
      <c r="H65" s="82"/>
    </row>
    <row r="66" spans="2:11" ht="15">
      <c r="B66" s="210" t="s">
        <v>120</v>
      </c>
      <c r="C66" s="65">
        <f>+C64+C65</f>
        <v>192791.75</v>
      </c>
      <c r="D66" s="65">
        <f t="shared" ref="D66:E66" si="4">+D64+D65</f>
        <v>202483.25</v>
      </c>
      <c r="E66" s="65">
        <f t="shared" si="4"/>
        <v>9691.5</v>
      </c>
      <c r="F66" s="211">
        <f>E66/C66</f>
        <v>5.0269267227461757E-2</v>
      </c>
      <c r="G66" s="82"/>
      <c r="H66" s="82"/>
    </row>
    <row r="67" spans="2:11" ht="15">
      <c r="B67" s="71"/>
      <c r="C67" s="116"/>
      <c r="D67" s="116"/>
      <c r="E67" s="7"/>
      <c r="F67" s="72"/>
      <c r="G67" s="82"/>
      <c r="H67" s="82"/>
    </row>
    <row r="68" spans="2:11" ht="15">
      <c r="B68" s="10" t="s">
        <v>38</v>
      </c>
      <c r="C68" s="13">
        <v>2025</v>
      </c>
      <c r="D68" s="13">
        <v>2026</v>
      </c>
      <c r="E68" s="13" t="s">
        <v>64</v>
      </c>
      <c r="F68" s="13" t="s">
        <v>63</v>
      </c>
      <c r="G68" s="82"/>
      <c r="H68" s="82"/>
    </row>
    <row r="69" spans="2:11" ht="15">
      <c r="B69" s="70" t="s">
        <v>35</v>
      </c>
      <c r="C69" s="7">
        <v>76769.5</v>
      </c>
      <c r="D69" s="7">
        <v>73039.75</v>
      </c>
      <c r="E69" s="7">
        <f>D69-C69</f>
        <v>-3729.75</v>
      </c>
      <c r="F69" s="73">
        <f>E69/C69</f>
        <v>-4.8583747451787493E-2</v>
      </c>
      <c r="G69" s="82"/>
      <c r="H69" s="82"/>
    </row>
    <row r="70" spans="2:11" ht="15">
      <c r="B70" s="70" t="s">
        <v>36</v>
      </c>
      <c r="C70" s="7">
        <v>25291</v>
      </c>
      <c r="D70" s="7">
        <v>33904.25</v>
      </c>
      <c r="E70" s="7">
        <f>D70-C70</f>
        <v>8613.25</v>
      </c>
      <c r="F70" s="73">
        <f t="shared" ref="F70:F75" si="5">E70/C70</f>
        <v>0.34056581392590252</v>
      </c>
      <c r="G70" s="82"/>
      <c r="H70" s="82"/>
      <c r="K70" s="83"/>
    </row>
    <row r="71" spans="2:11" ht="15">
      <c r="B71" s="207" t="s">
        <v>39</v>
      </c>
      <c r="C71" s="121">
        <f>+C69+C70</f>
        <v>102060.5</v>
      </c>
      <c r="D71" s="121">
        <f t="shared" ref="D71:E71" si="6">+D69+D70</f>
        <v>106944</v>
      </c>
      <c r="E71" s="121">
        <f t="shared" si="6"/>
        <v>4883.5</v>
      </c>
      <c r="F71" s="208">
        <f t="shared" si="5"/>
        <v>4.7849069914413511E-2</v>
      </c>
      <c r="G71" s="82"/>
      <c r="H71" s="82"/>
    </row>
    <row r="72" spans="2:11" ht="15">
      <c r="B72" s="70" t="s">
        <v>35</v>
      </c>
      <c r="C72" s="7">
        <v>74923</v>
      </c>
      <c r="D72" s="7">
        <v>68220.75</v>
      </c>
      <c r="E72" s="7">
        <f>D72-C72</f>
        <v>-6702.25</v>
      </c>
      <c r="F72" s="73">
        <f t="shared" si="5"/>
        <v>-8.9455173978618047E-2</v>
      </c>
      <c r="G72" s="82"/>
      <c r="H72" s="82"/>
    </row>
    <row r="73" spans="2:11" ht="15">
      <c r="B73" s="70" t="s">
        <v>36</v>
      </c>
      <c r="C73" s="7">
        <v>24720.75</v>
      </c>
      <c r="D73" s="7">
        <v>36212</v>
      </c>
      <c r="E73" s="7">
        <f>D73-C73</f>
        <v>11491.25</v>
      </c>
      <c r="F73" s="73">
        <f t="shared" si="5"/>
        <v>0.46484228836099228</v>
      </c>
      <c r="G73" s="82"/>
      <c r="H73" s="82"/>
    </row>
    <row r="74" spans="2:11" ht="15">
      <c r="B74" s="207" t="s">
        <v>40</v>
      </c>
      <c r="C74" s="121">
        <f>+C72+C73</f>
        <v>99643.75</v>
      </c>
      <c r="D74" s="121">
        <f>+D72+D73</f>
        <v>104432.75</v>
      </c>
      <c r="E74" s="121">
        <f t="shared" ref="E74" si="7">SUM(E72:E73)</f>
        <v>4789</v>
      </c>
      <c r="F74" s="208">
        <f>E74/C74</f>
        <v>4.8061218089443643E-2</v>
      </c>
      <c r="G74" s="82"/>
      <c r="H74" s="82"/>
    </row>
    <row r="75" spans="2:11" ht="15">
      <c r="B75" s="70" t="s">
        <v>38</v>
      </c>
      <c r="C75" s="53">
        <f>+C74+C71</f>
        <v>201704.25</v>
      </c>
      <c r="D75" s="53">
        <f t="shared" ref="D75:E75" si="8">+D74+D71</f>
        <v>211376.75</v>
      </c>
      <c r="E75" s="53">
        <f t="shared" si="8"/>
        <v>9672.5</v>
      </c>
      <c r="F75" s="120">
        <f t="shared" si="5"/>
        <v>4.7953873059194338E-2</v>
      </c>
      <c r="G75" s="82"/>
      <c r="H75" s="82"/>
    </row>
    <row r="76" spans="2:11" ht="15">
      <c r="B76" s="74"/>
      <c r="C76" s="7"/>
      <c r="D76" s="7"/>
      <c r="E76" s="7"/>
      <c r="F76" s="73"/>
      <c r="G76" s="82"/>
      <c r="H76" s="82"/>
    </row>
    <row r="77" spans="2:11" ht="15">
      <c r="B77" s="75" t="s">
        <v>17</v>
      </c>
      <c r="C77" s="44">
        <f>C61+C66+C75</f>
        <v>603903</v>
      </c>
      <c r="D77" s="44">
        <f>D61+D66+D75</f>
        <v>623655.5</v>
      </c>
      <c r="E77" s="44">
        <f>E61+E66+E75</f>
        <v>19752.5</v>
      </c>
      <c r="F77" s="45">
        <f>E77/C77</f>
        <v>3.2708067355187838E-2</v>
      </c>
      <c r="G77" s="82"/>
      <c r="H77" s="82"/>
    </row>
    <row r="78" spans="2:11">
      <c r="B78" s="87" t="s">
        <v>61</v>
      </c>
      <c r="C78" s="82"/>
      <c r="D78" s="82"/>
      <c r="E78" s="82"/>
      <c r="F78" s="82"/>
      <c r="G78" s="82"/>
      <c r="H78" s="82"/>
    </row>
    <row r="79" spans="2:11">
      <c r="B79" s="145"/>
      <c r="C79" s="82"/>
      <c r="D79" s="82">
        <v>571120</v>
      </c>
      <c r="E79" s="82"/>
      <c r="F79" s="82"/>
      <c r="G79" s="82"/>
      <c r="H79" s="82"/>
    </row>
    <row r="80" spans="2:11">
      <c r="B80" s="145"/>
      <c r="C80" s="82"/>
      <c r="D80" s="82"/>
      <c r="E80" s="82"/>
      <c r="F80" s="82"/>
      <c r="G80" s="82"/>
      <c r="H80" s="82"/>
    </row>
    <row r="81" spans="2:8">
      <c r="B81" s="145"/>
      <c r="C81" s="82"/>
      <c r="D81" s="82"/>
      <c r="E81" s="82"/>
      <c r="F81" s="82"/>
      <c r="G81" s="82"/>
      <c r="H81" s="82"/>
    </row>
    <row r="82" spans="2:8">
      <c r="B82" s="145"/>
      <c r="C82" s="82"/>
      <c r="D82" s="82"/>
      <c r="E82" s="82"/>
      <c r="F82" s="82"/>
      <c r="G82" s="82"/>
      <c r="H82" s="82"/>
    </row>
    <row r="83" spans="2:8">
      <c r="B83" s="145"/>
      <c r="C83" s="82"/>
      <c r="D83" s="82"/>
      <c r="E83" s="82"/>
      <c r="F83" s="82"/>
      <c r="G83" s="82"/>
      <c r="H83" s="82"/>
    </row>
    <row r="84" spans="2:8">
      <c r="B84" s="145"/>
      <c r="C84" s="82"/>
      <c r="D84" s="82"/>
      <c r="E84" s="82"/>
      <c r="F84" s="82"/>
      <c r="G84" s="82"/>
      <c r="H84" s="82"/>
    </row>
    <row r="85" spans="2:8">
      <c r="B85" s="145"/>
      <c r="C85" s="82"/>
      <c r="D85" s="82"/>
      <c r="E85" s="82"/>
      <c r="F85" s="82"/>
      <c r="G85" s="82"/>
      <c r="H85" s="82"/>
    </row>
    <row r="86" spans="2:8">
      <c r="B86" s="145"/>
      <c r="C86" s="82"/>
      <c r="D86" s="82"/>
      <c r="E86" s="82"/>
      <c r="F86" s="82"/>
      <c r="G86" s="82"/>
      <c r="H86" s="82"/>
    </row>
    <row r="87" spans="2:8">
      <c r="B87" s="145"/>
      <c r="C87" s="82"/>
      <c r="D87" s="82"/>
      <c r="E87" s="82"/>
      <c r="F87" s="82"/>
      <c r="G87" s="82"/>
      <c r="H87" s="82"/>
    </row>
    <row r="88" spans="2:8">
      <c r="B88" s="145"/>
      <c r="C88" s="82"/>
      <c r="D88" s="82"/>
      <c r="E88" s="82"/>
      <c r="F88" s="82"/>
      <c r="G88" s="82"/>
      <c r="H88" s="82"/>
    </row>
    <row r="89" spans="2:8">
      <c r="B89" s="145"/>
      <c r="C89" s="82"/>
      <c r="D89" s="82"/>
      <c r="E89" s="82"/>
      <c r="F89" s="82"/>
      <c r="G89" s="82"/>
      <c r="H89" s="82"/>
    </row>
    <row r="90" spans="2:8">
      <c r="B90" s="145"/>
      <c r="C90" s="82"/>
      <c r="D90" s="82"/>
      <c r="E90" s="82"/>
      <c r="F90" s="82"/>
      <c r="G90" s="82"/>
      <c r="H90" s="82"/>
    </row>
    <row r="91" spans="2:8">
      <c r="B91" s="145"/>
      <c r="C91" s="82"/>
      <c r="D91" s="82"/>
      <c r="E91" s="82"/>
      <c r="F91" s="82"/>
      <c r="G91" s="82"/>
      <c r="H91" s="82"/>
    </row>
    <row r="92" spans="2:8">
      <c r="B92" s="145"/>
      <c r="C92" s="82"/>
      <c r="D92" s="82"/>
      <c r="E92" s="82"/>
      <c r="F92" s="82"/>
      <c r="G92" s="82"/>
      <c r="H92" s="82"/>
    </row>
    <row r="93" spans="2:8">
      <c r="B93" s="145"/>
      <c r="C93" s="82"/>
      <c r="D93" s="82"/>
      <c r="E93" s="82"/>
      <c r="F93" s="82"/>
      <c r="G93" s="82"/>
      <c r="H93" s="82"/>
    </row>
    <row r="94" spans="2:8">
      <c r="B94" s="145"/>
      <c r="C94" s="82"/>
      <c r="D94" s="82"/>
      <c r="E94" s="82"/>
      <c r="F94" s="82"/>
      <c r="G94" s="82"/>
      <c r="H94" s="82"/>
    </row>
    <row r="95" spans="2:8">
      <c r="B95" s="145"/>
      <c r="C95" s="82"/>
      <c r="D95" s="82"/>
      <c r="E95" s="82"/>
      <c r="F95" s="82"/>
      <c r="G95" s="82"/>
      <c r="H95" s="82"/>
    </row>
    <row r="96" spans="2:8">
      <c r="B96" s="145"/>
      <c r="C96" s="82"/>
      <c r="D96" s="82"/>
      <c r="E96" s="82"/>
      <c r="F96" s="82"/>
      <c r="G96" s="82"/>
      <c r="H96" s="82"/>
    </row>
    <row r="97" spans="2:8">
      <c r="B97" s="145"/>
      <c r="C97" s="82"/>
      <c r="D97" s="82"/>
      <c r="E97" s="82"/>
      <c r="F97" s="82"/>
      <c r="G97" s="82"/>
      <c r="H97" s="82"/>
    </row>
    <row r="98" spans="2:8">
      <c r="B98" s="145"/>
      <c r="C98" s="82"/>
      <c r="D98" s="82"/>
      <c r="E98" s="82"/>
      <c r="F98" s="82"/>
      <c r="G98" s="82"/>
      <c r="H98" s="82"/>
    </row>
    <row r="99" spans="2:8">
      <c r="B99" s="145"/>
      <c r="C99" s="82"/>
      <c r="D99" s="82"/>
      <c r="E99" s="82"/>
      <c r="F99" s="82"/>
      <c r="G99" s="82"/>
      <c r="H99" s="82"/>
    </row>
    <row r="100" spans="2:8">
      <c r="B100" s="146"/>
      <c r="G100" s="82"/>
      <c r="H100" s="82"/>
    </row>
    <row r="101" spans="2:8">
      <c r="B101" s="146"/>
      <c r="G101" s="82"/>
      <c r="H101" s="82"/>
    </row>
    <row r="102" spans="2:8">
      <c r="B102" s="146"/>
      <c r="G102" s="82"/>
      <c r="H102" s="82"/>
    </row>
    <row r="103" spans="2:8">
      <c r="B103" s="146"/>
      <c r="G103" s="82"/>
      <c r="H103" s="82"/>
    </row>
    <row r="104" spans="2:8">
      <c r="B104" s="145"/>
      <c r="C104" s="82"/>
      <c r="D104" s="82"/>
      <c r="E104" s="82"/>
      <c r="F104" s="82"/>
      <c r="G104" s="82"/>
      <c r="H104" s="82"/>
    </row>
    <row r="105" spans="2:8">
      <c r="B105" s="145"/>
      <c r="C105" s="82"/>
      <c r="D105" s="82"/>
      <c r="E105" s="82"/>
      <c r="F105" s="82"/>
      <c r="G105" s="82"/>
      <c r="H105" s="82"/>
    </row>
    <row r="106" spans="2:8">
      <c r="B106" s="284" t="s">
        <v>43</v>
      </c>
      <c r="C106" s="284"/>
      <c r="D106" s="284"/>
      <c r="E106" s="82"/>
      <c r="F106" s="82"/>
      <c r="G106" s="82"/>
      <c r="H106" s="82"/>
    </row>
    <row r="107" spans="2:8" ht="27.6" customHeight="1">
      <c r="B107" s="11" t="s">
        <v>93</v>
      </c>
      <c r="C107" s="10" t="s">
        <v>181</v>
      </c>
      <c r="D107" s="10" t="s">
        <v>187</v>
      </c>
      <c r="E107" s="82"/>
      <c r="F107" s="82"/>
      <c r="G107" s="82"/>
      <c r="H107" s="82"/>
    </row>
    <row r="108" spans="2:8" ht="15">
      <c r="B108" s="12" t="s">
        <v>35</v>
      </c>
      <c r="C108" s="7">
        <v>76769.5</v>
      </c>
      <c r="D108" s="7">
        <v>73039.75</v>
      </c>
      <c r="E108" s="82"/>
      <c r="F108" s="82"/>
      <c r="G108" s="82"/>
      <c r="H108" s="82"/>
    </row>
    <row r="109" spans="2:8" ht="15">
      <c r="B109" s="12" t="s">
        <v>36</v>
      </c>
      <c r="C109" s="7">
        <v>25291</v>
      </c>
      <c r="D109" s="7">
        <v>33904.25</v>
      </c>
      <c r="E109" s="82"/>
      <c r="F109" s="82"/>
      <c r="G109" s="82"/>
      <c r="H109" s="82"/>
    </row>
    <row r="110" spans="2:8" s="82" customFormat="1">
      <c r="B110" s="145"/>
    </row>
    <row r="111" spans="2:8" s="82" customFormat="1">
      <c r="B111" s="145"/>
    </row>
    <row r="112" spans="2:8" s="82" customFormat="1">
      <c r="B112" s="145"/>
    </row>
    <row r="113" spans="2:2" s="82" customFormat="1">
      <c r="B113" s="145"/>
    </row>
    <row r="114" spans="2:2" s="82" customFormat="1">
      <c r="B114" s="145"/>
    </row>
    <row r="115" spans="2:2" s="82" customFormat="1">
      <c r="B115" s="145"/>
    </row>
    <row r="116" spans="2:2" s="82" customFormat="1">
      <c r="B116" s="145"/>
    </row>
    <row r="117" spans="2:2" s="82" customFormat="1">
      <c r="B117" s="145"/>
    </row>
    <row r="118" spans="2:2" s="82" customFormat="1">
      <c r="B118" s="145"/>
    </row>
    <row r="119" spans="2:2" s="82" customFormat="1">
      <c r="B119" s="145"/>
    </row>
    <row r="120" spans="2:2" s="82" customFormat="1">
      <c r="B120" s="145"/>
    </row>
    <row r="121" spans="2:2" s="82" customFormat="1">
      <c r="B121" s="145"/>
    </row>
    <row r="122" spans="2:2" s="82" customFormat="1">
      <c r="B122" s="145"/>
    </row>
    <row r="123" spans="2:2" s="82" customFormat="1">
      <c r="B123" s="145"/>
    </row>
    <row r="124" spans="2:2" s="82" customFormat="1">
      <c r="B124" s="145"/>
    </row>
    <row r="125" spans="2:2" s="82" customFormat="1">
      <c r="B125" s="145"/>
    </row>
    <row r="126" spans="2:2" s="82" customFormat="1">
      <c r="B126" s="145"/>
    </row>
    <row r="127" spans="2:2" s="82" customFormat="1">
      <c r="B127" s="145"/>
    </row>
    <row r="128" spans="2:2" s="82" customFormat="1">
      <c r="B128" s="145"/>
    </row>
    <row r="129" spans="2:8" s="82" customFormat="1">
      <c r="B129" s="145"/>
    </row>
    <row r="130" spans="2:8" s="82" customFormat="1">
      <c r="B130" s="145"/>
    </row>
    <row r="131" spans="2:8">
      <c r="B131" s="284" t="s">
        <v>41</v>
      </c>
      <c r="C131" s="284"/>
      <c r="D131" s="284"/>
      <c r="E131" s="82"/>
      <c r="F131" s="82"/>
      <c r="G131" s="82"/>
      <c r="H131" s="82"/>
    </row>
    <row r="132" spans="2:8" ht="15">
      <c r="B132" s="148" t="s">
        <v>92</v>
      </c>
      <c r="C132" s="10" t="s">
        <v>180</v>
      </c>
      <c r="D132" s="10" t="s">
        <v>187</v>
      </c>
      <c r="E132" s="82"/>
      <c r="F132" s="82"/>
      <c r="G132" s="82"/>
      <c r="H132" s="82"/>
    </row>
    <row r="133" spans="2:8" ht="15">
      <c r="B133" s="147" t="s">
        <v>35</v>
      </c>
      <c r="C133" s="7">
        <v>74923</v>
      </c>
      <c r="D133" s="7">
        <v>68220.75</v>
      </c>
      <c r="E133" s="82"/>
      <c r="F133" s="82"/>
      <c r="G133" s="82"/>
      <c r="H133" s="82"/>
    </row>
    <row r="134" spans="2:8" ht="15">
      <c r="B134" s="147" t="s">
        <v>103</v>
      </c>
      <c r="C134" s="7">
        <v>24720.75</v>
      </c>
      <c r="D134" s="7">
        <v>36212</v>
      </c>
      <c r="E134" s="82"/>
      <c r="F134" s="82"/>
      <c r="G134" s="82"/>
      <c r="H134" s="82"/>
    </row>
    <row r="135" spans="2:8">
      <c r="B135" s="146"/>
      <c r="G135" s="82"/>
      <c r="H135" s="82"/>
    </row>
    <row r="136" spans="2:8">
      <c r="B136" s="146"/>
      <c r="F136" s="82"/>
      <c r="G136" s="82"/>
      <c r="H136" s="82"/>
    </row>
    <row r="137" spans="2:8">
      <c r="B137" s="146"/>
      <c r="G137" s="82"/>
      <c r="H137" s="82"/>
    </row>
    <row r="138" spans="2:8">
      <c r="B138" s="146"/>
      <c r="F138" s="82"/>
      <c r="G138" s="82"/>
      <c r="H138" s="82"/>
    </row>
    <row r="139" spans="2:8">
      <c r="B139" s="146"/>
      <c r="G139" s="82"/>
      <c r="H139" s="82"/>
    </row>
    <row r="140" spans="2:8">
      <c r="B140" s="146"/>
      <c r="F140" s="82"/>
      <c r="G140" s="82"/>
      <c r="H140" s="82"/>
    </row>
    <row r="141" spans="2:8">
      <c r="B141" s="146"/>
      <c r="G141" s="82"/>
      <c r="H141" s="82"/>
    </row>
    <row r="142" spans="2:8">
      <c r="B142" s="146"/>
      <c r="F142" s="82"/>
      <c r="G142" s="82"/>
      <c r="H142" s="82"/>
    </row>
    <row r="143" spans="2:8">
      <c r="B143" s="146"/>
      <c r="G143" s="82"/>
      <c r="H143" s="82"/>
    </row>
    <row r="144" spans="2:8">
      <c r="B144" s="146"/>
      <c r="F144" s="82"/>
      <c r="G144" s="82"/>
      <c r="H144" s="82"/>
    </row>
    <row r="145" spans="2:8">
      <c r="B145" s="146"/>
      <c r="G145" s="82"/>
      <c r="H145" s="82"/>
    </row>
    <row r="146" spans="2:8">
      <c r="B146" s="146"/>
      <c r="F146" s="82"/>
      <c r="G146" s="82"/>
      <c r="H146" s="82"/>
    </row>
    <row r="147" spans="2:8">
      <c r="B147" s="146"/>
      <c r="G147" s="82"/>
      <c r="H147" s="82"/>
    </row>
    <row r="148" spans="2:8">
      <c r="B148" s="146"/>
      <c r="F148" s="82"/>
      <c r="G148" s="82"/>
      <c r="H148" s="82"/>
    </row>
    <row r="149" spans="2:8">
      <c r="B149" s="146"/>
      <c r="G149" s="82"/>
      <c r="H149" s="82"/>
    </row>
    <row r="150" spans="2:8">
      <c r="B150" s="146"/>
      <c r="F150" s="82"/>
      <c r="G150" s="82"/>
      <c r="H150" s="82"/>
    </row>
    <row r="151" spans="2:8">
      <c r="B151" s="146"/>
      <c r="G151" s="82"/>
      <c r="H151" s="82"/>
    </row>
    <row r="152" spans="2:8">
      <c r="B152" s="146"/>
      <c r="F152" s="82"/>
      <c r="G152" s="82"/>
      <c r="H152" s="82"/>
    </row>
    <row r="153" spans="2:8">
      <c r="B153" s="146"/>
      <c r="G153" s="82"/>
      <c r="H153" s="82"/>
    </row>
    <row r="154" spans="2:8">
      <c r="B154" s="146"/>
      <c r="F154" s="82"/>
      <c r="G154" s="82"/>
      <c r="H154" s="82"/>
    </row>
    <row r="155" spans="2:8" s="82" customFormat="1">
      <c r="B155" s="145"/>
    </row>
    <row r="156" spans="2:8" s="82" customFormat="1">
      <c r="B156" s="145"/>
    </row>
    <row r="157" spans="2:8" s="82" customFormat="1">
      <c r="B157" s="145"/>
    </row>
    <row r="158" spans="2:8" s="82" customFormat="1"/>
    <row r="159" spans="2:8" s="82" customFormat="1"/>
    <row r="160" spans="2:8" s="82" customFormat="1"/>
    <row r="161" spans="2:8" s="82" customFormat="1"/>
    <row r="162" spans="2:8" s="82" customFormat="1"/>
    <row r="163" spans="2:8" s="82" customFormat="1" ht="15">
      <c r="B163" s="285" t="s">
        <v>188</v>
      </c>
      <c r="C163" s="285"/>
      <c r="D163" s="285"/>
      <c r="E163" s="285"/>
      <c r="F163" s="285"/>
    </row>
    <row r="164" spans="2:8" s="82" customFormat="1" ht="15">
      <c r="B164" s="94"/>
      <c r="C164" s="80"/>
      <c r="D164" s="80"/>
      <c r="E164" s="80"/>
      <c r="F164" s="80"/>
    </row>
    <row r="165" spans="2:8" ht="15">
      <c r="B165" s="10" t="s">
        <v>49</v>
      </c>
      <c r="C165" s="13">
        <v>2025</v>
      </c>
      <c r="D165" s="13">
        <v>2026</v>
      </c>
      <c r="E165" s="6" t="s">
        <v>75</v>
      </c>
      <c r="F165" s="6" t="s">
        <v>74</v>
      </c>
      <c r="G165" s="82"/>
      <c r="H165" s="82"/>
    </row>
    <row r="166" spans="2:8" ht="15">
      <c r="B166" s="76" t="s">
        <v>96</v>
      </c>
      <c r="C166" s="16">
        <v>209407</v>
      </c>
      <c r="D166" s="7">
        <v>209795.5</v>
      </c>
      <c r="E166" s="16">
        <f>D166-C166</f>
        <v>388.5</v>
      </c>
      <c r="F166" s="42">
        <f>E166/C166</f>
        <v>1.8552388411084634E-3</v>
      </c>
      <c r="G166" s="82"/>
      <c r="H166" s="82"/>
    </row>
    <row r="167" spans="2:8" ht="15">
      <c r="B167" s="76" t="s">
        <v>97</v>
      </c>
      <c r="C167" s="16">
        <v>192791.75</v>
      </c>
      <c r="D167" s="7">
        <v>202483.25</v>
      </c>
      <c r="E167" s="16">
        <f t="shared" ref="E167:E168" si="9">D167-C167</f>
        <v>9691.5</v>
      </c>
      <c r="F167" s="42">
        <f>E167/C167</f>
        <v>5.0269267227461757E-2</v>
      </c>
      <c r="G167" s="82"/>
      <c r="H167" s="82"/>
    </row>
    <row r="168" spans="2:8" ht="15">
      <c r="B168" s="76" t="s">
        <v>98</v>
      </c>
      <c r="C168" s="16">
        <v>201704.25</v>
      </c>
      <c r="D168" s="7">
        <v>211376.75</v>
      </c>
      <c r="E168" s="16">
        <f t="shared" si="9"/>
        <v>9672.5</v>
      </c>
      <c r="F168" s="42">
        <f>E168/C168</f>
        <v>4.7953873059194338E-2</v>
      </c>
      <c r="G168" s="82"/>
      <c r="H168" s="82"/>
    </row>
    <row r="169" spans="2:8" ht="15">
      <c r="B169" s="77" t="s">
        <v>99</v>
      </c>
      <c r="C169" s="43">
        <f>SUM(C166:C168)</f>
        <v>603903</v>
      </c>
      <c r="D169" s="43">
        <f>SUM(D166:D168)</f>
        <v>623655.5</v>
      </c>
      <c r="E169" s="43">
        <f>D169-C169</f>
        <v>19752.5</v>
      </c>
      <c r="F169" s="55">
        <f>E169/C169</f>
        <v>3.2708067355187838E-2</v>
      </c>
      <c r="G169" s="82"/>
      <c r="H169" s="82"/>
    </row>
    <row r="170" spans="2:8" ht="15">
      <c r="B170" s="40" t="s">
        <v>61</v>
      </c>
      <c r="C170" s="80"/>
      <c r="D170" s="206"/>
      <c r="E170"/>
      <c r="F170"/>
      <c r="G170" s="82"/>
      <c r="H170" s="82"/>
    </row>
    <row r="171" spans="2:8">
      <c r="G171" s="82"/>
      <c r="H171" s="82"/>
    </row>
    <row r="172" spans="2:8">
      <c r="G172" s="82"/>
      <c r="H172" s="82"/>
    </row>
    <row r="173" spans="2:8">
      <c r="G173" s="82"/>
      <c r="H173" s="82"/>
    </row>
    <row r="174" spans="2:8">
      <c r="G174" s="82"/>
      <c r="H174" s="82"/>
    </row>
    <row r="175" spans="2:8">
      <c r="G175" s="82"/>
      <c r="H175" s="82"/>
    </row>
    <row r="176" spans="2:8">
      <c r="G176" s="82"/>
      <c r="H176" s="82"/>
    </row>
    <row r="177" spans="7:8">
      <c r="G177" s="82"/>
      <c r="H177" s="82"/>
    </row>
    <row r="178" spans="7:8">
      <c r="G178" s="82"/>
      <c r="H178" s="82"/>
    </row>
    <row r="179" spans="7:8">
      <c r="G179" s="82"/>
      <c r="H179" s="82"/>
    </row>
    <row r="180" spans="7:8">
      <c r="G180" s="82"/>
      <c r="H180" s="82"/>
    </row>
    <row r="181" spans="7:8">
      <c r="G181" s="82"/>
      <c r="H181" s="82"/>
    </row>
    <row r="182" spans="7:8">
      <c r="G182" s="82"/>
      <c r="H182" s="82"/>
    </row>
    <row r="183" spans="7:8">
      <c r="G183" s="82"/>
      <c r="H183" s="82"/>
    </row>
    <row r="184" spans="7:8">
      <c r="G184" s="82"/>
      <c r="H184" s="82"/>
    </row>
    <row r="185" spans="7:8">
      <c r="G185" s="82"/>
      <c r="H185" s="82"/>
    </row>
    <row r="186" spans="7:8">
      <c r="G186" s="82"/>
      <c r="H186" s="82"/>
    </row>
    <row r="187" spans="7:8">
      <c r="G187" s="82"/>
      <c r="H187" s="82"/>
    </row>
    <row r="188" spans="7:8">
      <c r="G188" s="82"/>
      <c r="H188" s="82"/>
    </row>
    <row r="189" spans="7:8">
      <c r="G189" s="82"/>
      <c r="H189" s="82"/>
    </row>
    <row r="190" spans="7:8">
      <c r="G190" s="82"/>
      <c r="H190" s="82"/>
    </row>
    <row r="191" spans="7:8">
      <c r="G191" s="82"/>
      <c r="H191" s="82"/>
    </row>
    <row r="192" spans="7:8">
      <c r="G192" s="82"/>
      <c r="H192" s="82"/>
    </row>
    <row r="193" spans="7:8">
      <c r="G193" s="82"/>
      <c r="H193" s="82"/>
    </row>
    <row r="194" spans="7:8">
      <c r="G194" s="82"/>
      <c r="H194" s="82"/>
    </row>
    <row r="195" spans="7:8">
      <c r="G195" s="82"/>
      <c r="H195" s="82"/>
    </row>
    <row r="196" spans="7:8">
      <c r="G196" s="82"/>
      <c r="H196" s="82"/>
    </row>
    <row r="197" spans="7:8" s="82" customFormat="1"/>
    <row r="198" spans="7:8" s="82" customFormat="1"/>
    <row r="199" spans="7:8" s="82" customFormat="1"/>
    <row r="200" spans="7:8" s="82" customFormat="1"/>
    <row r="201" spans="7:8" s="82" customFormat="1"/>
    <row r="202" spans="7:8" s="82" customFormat="1"/>
    <row r="203" spans="7:8" s="82" customFormat="1"/>
    <row r="204" spans="7:8" s="82" customFormat="1"/>
    <row r="205" spans="7:8" s="82" customFormat="1"/>
    <row r="206" spans="7:8" s="82" customFormat="1"/>
    <row r="207" spans="7:8" s="82" customFormat="1"/>
    <row r="208" spans="7:8" s="82" customFormat="1"/>
    <row r="209" s="82" customFormat="1"/>
    <row r="210" s="82" customFormat="1"/>
    <row r="211" s="82" customFormat="1"/>
    <row r="212" s="82" customFormat="1"/>
    <row r="213" s="82" customFormat="1"/>
    <row r="214" s="82" customFormat="1"/>
    <row r="215" s="82" customFormat="1"/>
    <row r="216" s="82" customFormat="1"/>
    <row r="217" s="82" customFormat="1"/>
    <row r="218" s="82" customFormat="1"/>
    <row r="219" s="82" customFormat="1"/>
    <row r="220" s="82" customFormat="1"/>
    <row r="221" s="82" customFormat="1"/>
    <row r="222" s="82" customFormat="1"/>
    <row r="223" s="82" customFormat="1"/>
    <row r="224" s="82" customFormat="1"/>
    <row r="225" spans="7:8" s="82" customFormat="1"/>
    <row r="226" spans="7:8" s="82" customFormat="1"/>
    <row r="227" spans="7:8" s="82" customFormat="1"/>
    <row r="228" spans="7:8" s="82" customFormat="1"/>
    <row r="229" spans="7:8" s="82" customFormat="1"/>
    <row r="230" spans="7:8" s="82" customFormat="1"/>
    <row r="231" spans="7:8" s="82" customFormat="1"/>
    <row r="232" spans="7:8" s="82" customFormat="1"/>
    <row r="233" spans="7:8">
      <c r="G233" s="82"/>
      <c r="H233" s="82"/>
    </row>
    <row r="234" spans="7:8">
      <c r="G234" s="82"/>
      <c r="H234" s="82"/>
    </row>
    <row r="235" spans="7:8">
      <c r="G235" s="82"/>
      <c r="H235" s="82"/>
    </row>
    <row r="236" spans="7:8">
      <c r="G236" s="82"/>
      <c r="H236" s="82"/>
    </row>
    <row r="237" spans="7:8">
      <c r="G237" s="82"/>
      <c r="H237" s="82"/>
    </row>
    <row r="238" spans="7:8">
      <c r="G238" s="82"/>
      <c r="H238" s="82"/>
    </row>
    <row r="239" spans="7:8">
      <c r="G239" s="82"/>
      <c r="H239" s="82"/>
    </row>
    <row r="240" spans="7:8">
      <c r="G240" s="82"/>
      <c r="H240" s="82"/>
    </row>
    <row r="241" spans="7:8">
      <c r="G241" s="82"/>
      <c r="H241" s="82"/>
    </row>
    <row r="242" spans="7:8">
      <c r="G242" s="82"/>
      <c r="H242" s="82"/>
    </row>
    <row r="243" spans="7:8">
      <c r="G243" s="82"/>
      <c r="H243" s="82"/>
    </row>
    <row r="244" spans="7:8">
      <c r="G244" s="82"/>
      <c r="H244" s="82"/>
    </row>
  </sheetData>
  <mergeCells count="28">
    <mergeCell ref="B33:H33"/>
    <mergeCell ref="H11:H12"/>
    <mergeCell ref="B5:B6"/>
    <mergeCell ref="C5:C6"/>
    <mergeCell ref="D5:D6"/>
    <mergeCell ref="E5:E6"/>
    <mergeCell ref="F5:F6"/>
    <mergeCell ref="D17:D18"/>
    <mergeCell ref="E17:E18"/>
    <mergeCell ref="F17:F18"/>
    <mergeCell ref="G17:G18"/>
    <mergeCell ref="A32:I32"/>
    <mergeCell ref="B131:D131"/>
    <mergeCell ref="B106:D106"/>
    <mergeCell ref="B163:F163"/>
    <mergeCell ref="H5:H6"/>
    <mergeCell ref="B11:B12"/>
    <mergeCell ref="C11:C12"/>
    <mergeCell ref="D11:D12"/>
    <mergeCell ref="E11:E12"/>
    <mergeCell ref="F11:F12"/>
    <mergeCell ref="G5:G6"/>
    <mergeCell ref="B57:F57"/>
    <mergeCell ref="B56:F56"/>
    <mergeCell ref="H17:H18"/>
    <mergeCell ref="B17:B18"/>
    <mergeCell ref="C17:C18"/>
    <mergeCell ref="G11:G12"/>
  </mergeCells>
  <pageMargins left="0.7" right="0.7" top="0.75" bottom="2.0499999999999998" header="0.3" footer="0.3"/>
  <pageSetup scale="56" fitToWidth="2" fitToHeight="0" orientation="landscape" r:id="rId1"/>
  <rowBreaks count="4" manualBreakCount="4">
    <brk id="31" max="7" man="1"/>
    <brk id="78" max="7" man="1"/>
    <brk id="129" max="7" man="1"/>
    <brk id="155" max="7" man="1"/>
  </rowBreaks>
  <ignoredErrors>
    <ignoredError sqref="C169:D169" formulaRange="1"/>
    <ignoredError sqref="H21" formula="1"/>
    <ignoredError sqref="F64:F66 F59:F60 F69:F75 F77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C066-8243-4446-AF5C-455676BB2BAD}">
  <sheetPr>
    <tabColor rgb="FFFFFF00"/>
    <pageSetUpPr fitToPage="1"/>
  </sheetPr>
  <dimension ref="A1:M206"/>
  <sheetViews>
    <sheetView showGridLines="0" view="pageBreakPreview" topLeftCell="A163" zoomScale="85" zoomScaleNormal="100" zoomScaleSheetLayoutView="85" workbookViewId="0">
      <selection activeCell="L207" sqref="L207"/>
    </sheetView>
  </sheetViews>
  <sheetFormatPr baseColWidth="10" defaultRowHeight="15"/>
  <cols>
    <col min="1" max="1" width="13.42578125" style="80" customWidth="1"/>
    <col min="2" max="2" width="26" customWidth="1"/>
    <col min="3" max="3" width="21.28515625" customWidth="1"/>
    <col min="4" max="4" width="24.42578125" customWidth="1"/>
    <col min="5" max="5" width="18" customWidth="1"/>
    <col min="6" max="6" width="20" customWidth="1"/>
    <col min="7" max="7" width="25.140625" customWidth="1"/>
    <col min="8" max="8" width="20.42578125" style="80" customWidth="1"/>
    <col min="9" max="9" width="15.85546875" style="80" bestFit="1" customWidth="1"/>
    <col min="10" max="10" width="15.7109375" style="80" customWidth="1"/>
    <col min="11" max="11" width="13.7109375" style="80" bestFit="1" customWidth="1"/>
    <col min="12" max="13" width="11.42578125" style="80"/>
  </cols>
  <sheetData>
    <row r="1" spans="2:7" s="80" customFormat="1"/>
    <row r="2" spans="2:7" s="80" customFormat="1"/>
    <row r="3" spans="2:7" s="80" customFormat="1"/>
    <row r="4" spans="2:7" s="80" customFormat="1"/>
    <row r="5" spans="2:7" s="80" customFormat="1"/>
    <row r="6" spans="2:7" s="80" customFormat="1">
      <c r="B6" s="269" t="s">
        <v>27</v>
      </c>
      <c r="C6" s="269"/>
      <c r="D6" s="269"/>
      <c r="E6" s="269"/>
      <c r="F6" s="269"/>
      <c r="G6" s="269"/>
    </row>
    <row r="7" spans="2:7" s="80" customFormat="1">
      <c r="B7" s="269" t="s">
        <v>82</v>
      </c>
      <c r="C7" s="269"/>
      <c r="D7" s="269"/>
      <c r="E7" s="269"/>
      <c r="F7" s="269"/>
      <c r="G7" s="269"/>
    </row>
    <row r="8" spans="2:7" s="80" customFormat="1">
      <c r="B8" s="269" t="s">
        <v>137</v>
      </c>
      <c r="C8" s="269"/>
      <c r="D8" s="269"/>
      <c r="E8" s="269"/>
      <c r="F8" s="269"/>
      <c r="G8" s="269"/>
    </row>
    <row r="9" spans="2:7" s="80" customFormat="1">
      <c r="B9" s="269" t="s">
        <v>163</v>
      </c>
      <c r="C9" s="269"/>
      <c r="D9" s="269"/>
      <c r="E9" s="269"/>
      <c r="F9" s="269"/>
      <c r="G9" s="269"/>
    </row>
    <row r="10" spans="2:7" s="80" customFormat="1">
      <c r="B10" s="86"/>
      <c r="C10" s="86"/>
      <c r="D10" s="86"/>
      <c r="E10" s="86"/>
      <c r="F10" s="86"/>
      <c r="G10" s="86"/>
    </row>
    <row r="11" spans="2:7" ht="30">
      <c r="B11" s="6" t="s">
        <v>73</v>
      </c>
      <c r="C11" s="196" t="s">
        <v>155</v>
      </c>
      <c r="D11" s="196" t="s">
        <v>154</v>
      </c>
      <c r="E11" s="196" t="s">
        <v>151</v>
      </c>
      <c r="F11" s="6" t="s">
        <v>153</v>
      </c>
      <c r="G11" s="196" t="s">
        <v>152</v>
      </c>
    </row>
    <row r="12" spans="2:7">
      <c r="B12" s="177" t="s">
        <v>33</v>
      </c>
      <c r="C12" s="180">
        <v>70</v>
      </c>
      <c r="D12" s="180">
        <v>229731</v>
      </c>
      <c r="E12" s="17">
        <f t="shared" ref="E12:E21" si="0">SUM(C12:D12)</f>
        <v>229801</v>
      </c>
      <c r="F12" s="182">
        <v>72809</v>
      </c>
      <c r="G12" s="182">
        <v>34</v>
      </c>
    </row>
    <row r="13" spans="2:7">
      <c r="B13" s="177" t="s">
        <v>79</v>
      </c>
      <c r="C13" s="180">
        <v>66</v>
      </c>
      <c r="D13" s="180">
        <v>236124</v>
      </c>
      <c r="E13" s="17">
        <f t="shared" si="0"/>
        <v>236190</v>
      </c>
      <c r="F13" s="182">
        <v>90466</v>
      </c>
      <c r="G13" s="182">
        <v>206</v>
      </c>
    </row>
    <row r="14" spans="2:7">
      <c r="B14" s="177" t="s">
        <v>8</v>
      </c>
      <c r="C14" s="182">
        <v>9471</v>
      </c>
      <c r="D14" s="182">
        <v>20396</v>
      </c>
      <c r="E14" s="17">
        <f t="shared" si="0"/>
        <v>29867</v>
      </c>
      <c r="F14" s="182">
        <v>10068</v>
      </c>
      <c r="G14" s="182">
        <v>8879</v>
      </c>
    </row>
    <row r="15" spans="2:7">
      <c r="B15" s="177" t="s">
        <v>14</v>
      </c>
      <c r="C15" s="182">
        <v>0</v>
      </c>
      <c r="D15" s="182">
        <v>2965</v>
      </c>
      <c r="E15" s="17">
        <f t="shared" si="0"/>
        <v>2965</v>
      </c>
      <c r="F15" s="182">
        <v>1142</v>
      </c>
      <c r="G15" s="182">
        <v>0</v>
      </c>
    </row>
    <row r="16" spans="2:7">
      <c r="B16" s="178" t="s">
        <v>146</v>
      </c>
      <c r="C16" s="174">
        <v>670</v>
      </c>
      <c r="D16" s="174">
        <v>409</v>
      </c>
      <c r="E16" s="17">
        <f t="shared" si="0"/>
        <v>1079</v>
      </c>
      <c r="F16" s="174">
        <v>639</v>
      </c>
      <c r="G16" s="174">
        <v>377</v>
      </c>
    </row>
    <row r="17" spans="2:7">
      <c r="B17" s="177" t="s">
        <v>141</v>
      </c>
      <c r="C17" s="182">
        <v>12229</v>
      </c>
      <c r="D17" s="182">
        <v>0</v>
      </c>
      <c r="E17" s="17">
        <f t="shared" si="0"/>
        <v>12229</v>
      </c>
      <c r="F17" s="182">
        <v>4176</v>
      </c>
      <c r="G17" s="182">
        <v>9068</v>
      </c>
    </row>
    <row r="18" spans="2:7">
      <c r="B18" s="178" t="s">
        <v>31</v>
      </c>
      <c r="C18" s="182">
        <v>0</v>
      </c>
      <c r="D18" s="182">
        <v>151</v>
      </c>
      <c r="E18" s="17">
        <f t="shared" si="0"/>
        <v>151</v>
      </c>
      <c r="F18" s="182">
        <v>135</v>
      </c>
      <c r="G18" s="182">
        <v>0</v>
      </c>
    </row>
    <row r="19" spans="2:7">
      <c r="B19" s="178" t="s">
        <v>129</v>
      </c>
      <c r="C19" s="182">
        <v>0</v>
      </c>
      <c r="D19" s="182">
        <v>0</v>
      </c>
      <c r="E19" s="17">
        <f t="shared" si="0"/>
        <v>0</v>
      </c>
      <c r="F19" s="182">
        <v>0</v>
      </c>
      <c r="G19" s="182">
        <v>0</v>
      </c>
    </row>
    <row r="20" spans="2:7">
      <c r="B20" s="177" t="s">
        <v>140</v>
      </c>
      <c r="C20" s="182">
        <v>2</v>
      </c>
      <c r="D20" s="16">
        <v>28342</v>
      </c>
      <c r="E20" s="17">
        <f t="shared" si="0"/>
        <v>28344</v>
      </c>
      <c r="F20" s="182">
        <v>9891</v>
      </c>
      <c r="G20" s="182">
        <v>5</v>
      </c>
    </row>
    <row r="21" spans="2:7">
      <c r="B21" s="169" t="s">
        <v>17</v>
      </c>
      <c r="C21" s="43">
        <f>SUM(C12:C20)</f>
        <v>22508</v>
      </c>
      <c r="D21" s="43">
        <f>SUM(D12:D20)</f>
        <v>518118</v>
      </c>
      <c r="E21" s="43">
        <f t="shared" si="0"/>
        <v>540626</v>
      </c>
      <c r="F21" s="43">
        <f>SUM(F12:F20)</f>
        <v>189326</v>
      </c>
      <c r="G21" s="43">
        <f>SUM(G12:G20)</f>
        <v>18569</v>
      </c>
    </row>
    <row r="22" spans="2:7" s="80" customFormat="1">
      <c r="B22" s="181" t="s">
        <v>61</v>
      </c>
    </row>
    <row r="23" spans="2:7" s="80" customFormat="1"/>
    <row r="24" spans="2:7" s="80" customFormat="1">
      <c r="B24" s="6" t="s">
        <v>73</v>
      </c>
      <c r="C24" s="196" t="s">
        <v>151</v>
      </c>
    </row>
    <row r="25" spans="2:7" s="80" customFormat="1">
      <c r="B25" s="177" t="s">
        <v>33</v>
      </c>
      <c r="C25" s="17">
        <v>229801</v>
      </c>
    </row>
    <row r="26" spans="2:7" s="80" customFormat="1">
      <c r="B26" s="177" t="s">
        <v>79</v>
      </c>
      <c r="C26" s="17">
        <v>236190</v>
      </c>
    </row>
    <row r="27" spans="2:7" s="80" customFormat="1">
      <c r="B27" s="177" t="s">
        <v>8</v>
      </c>
      <c r="C27" s="17">
        <v>29867</v>
      </c>
    </row>
    <row r="28" spans="2:7" s="80" customFormat="1">
      <c r="B28" s="177" t="s">
        <v>14</v>
      </c>
      <c r="C28" s="17">
        <v>2965</v>
      </c>
    </row>
    <row r="29" spans="2:7" s="80" customFormat="1">
      <c r="B29" s="178" t="s">
        <v>146</v>
      </c>
      <c r="C29" s="17">
        <v>1079</v>
      </c>
    </row>
    <row r="30" spans="2:7" s="80" customFormat="1">
      <c r="B30" s="177" t="s">
        <v>141</v>
      </c>
      <c r="C30" s="17">
        <v>12229</v>
      </c>
    </row>
    <row r="31" spans="2:7" s="80" customFormat="1">
      <c r="B31" s="178" t="s">
        <v>31</v>
      </c>
      <c r="C31" s="17">
        <v>151</v>
      </c>
    </row>
    <row r="32" spans="2:7" s="80" customFormat="1">
      <c r="B32" s="178" t="s">
        <v>129</v>
      </c>
      <c r="C32" s="17">
        <v>0</v>
      </c>
    </row>
    <row r="33" spans="2:5" s="80" customFormat="1">
      <c r="B33" s="177" t="s">
        <v>140</v>
      </c>
      <c r="C33" s="17">
        <v>28344</v>
      </c>
    </row>
    <row r="34" spans="2:5" s="80" customFormat="1">
      <c r="B34" s="75" t="s">
        <v>17</v>
      </c>
      <c r="C34" s="44">
        <f>SUM(C25:C33)</f>
        <v>540626</v>
      </c>
    </row>
    <row r="35" spans="2:5" s="80" customFormat="1"/>
    <row r="36" spans="2:5" s="80" customFormat="1"/>
    <row r="37" spans="2:5" s="80" customFormat="1" ht="28.9" customHeight="1"/>
    <row r="38" spans="2:5" s="80" customFormat="1"/>
    <row r="39" spans="2:5" s="80" customFormat="1" ht="20.45" customHeight="1"/>
    <row r="40" spans="2:5" s="80" customFormat="1" ht="22.15" customHeight="1"/>
    <row r="41" spans="2:5" s="80" customFormat="1" ht="21.6" customHeight="1"/>
    <row r="42" spans="2:5" s="80" customFormat="1" ht="30.75" customHeight="1"/>
    <row r="43" spans="2:5" s="80" customFormat="1" ht="31.9" customHeight="1"/>
    <row r="44" spans="2:5" s="80" customFormat="1" ht="27.75" customHeight="1"/>
    <row r="45" spans="2:5" s="80" customFormat="1"/>
    <row r="46" spans="2:5" s="80" customFormat="1"/>
    <row r="47" spans="2:5" ht="30" customHeight="1">
      <c r="D47" s="80"/>
      <c r="E47" s="80"/>
    </row>
    <row r="48" spans="2:5">
      <c r="D48" s="80"/>
      <c r="E48" s="80"/>
    </row>
    <row r="49" spans="1:11">
      <c r="B49" s="168"/>
      <c r="C49" s="80"/>
      <c r="D49" s="80"/>
      <c r="E49" s="80"/>
      <c r="F49" s="80"/>
      <c r="G49" s="80"/>
    </row>
    <row r="50" spans="1:11">
      <c r="B50" s="80"/>
      <c r="C50" s="80"/>
      <c r="D50" s="80"/>
      <c r="E50" s="80"/>
      <c r="F50" s="80"/>
      <c r="G50" s="80"/>
    </row>
    <row r="51" spans="1:11">
      <c r="B51" s="80"/>
      <c r="C51" s="80"/>
      <c r="D51" s="80"/>
      <c r="E51" s="80"/>
      <c r="F51" s="80"/>
      <c r="G51" s="80"/>
    </row>
    <row r="52" spans="1:11">
      <c r="B52" s="80"/>
      <c r="C52" s="80"/>
      <c r="D52" s="80"/>
      <c r="E52" s="80"/>
      <c r="F52" s="80"/>
      <c r="G52" s="80"/>
    </row>
    <row r="53" spans="1:11">
      <c r="B53" s="269" t="s">
        <v>27</v>
      </c>
      <c r="C53" s="269"/>
      <c r="D53" s="269"/>
      <c r="E53" s="269"/>
      <c r="F53" s="269"/>
      <c r="G53" s="269"/>
      <c r="H53" s="269"/>
      <c r="I53" s="269"/>
      <c r="J53" s="269"/>
      <c r="K53" s="269"/>
    </row>
    <row r="54" spans="1:11">
      <c r="B54" s="80"/>
      <c r="C54" s="80"/>
      <c r="D54" s="269" t="s">
        <v>82</v>
      </c>
      <c r="E54" s="269"/>
      <c r="F54" s="269"/>
      <c r="G54" s="269"/>
      <c r="H54" s="269"/>
    </row>
    <row r="55" spans="1:11">
      <c r="B55" s="80"/>
      <c r="C55" s="80"/>
      <c r="D55" s="80"/>
      <c r="E55" s="269" t="s">
        <v>137</v>
      </c>
      <c r="F55" s="269"/>
      <c r="G55" s="269"/>
      <c r="H55" s="86"/>
    </row>
    <row r="56" spans="1:11" ht="60" customHeight="1">
      <c r="A56" s="290" t="s">
        <v>175</v>
      </c>
      <c r="B56" s="290"/>
      <c r="C56" s="80"/>
      <c r="D56" s="269" t="s">
        <v>149</v>
      </c>
      <c r="E56" s="269"/>
      <c r="F56" s="269"/>
      <c r="G56" s="269"/>
      <c r="H56" s="269"/>
    </row>
    <row r="57" spans="1:11">
      <c r="A57" s="6" t="s">
        <v>150</v>
      </c>
      <c r="B57" s="6">
        <v>2026</v>
      </c>
      <c r="C57" s="89"/>
      <c r="D57" s="291" t="s">
        <v>164</v>
      </c>
      <c r="E57" s="291"/>
      <c r="F57" s="291"/>
      <c r="G57" s="291"/>
      <c r="H57" s="291"/>
    </row>
    <row r="58" spans="1:11" s="80" customFormat="1">
      <c r="A58" s="177" t="s">
        <v>33</v>
      </c>
      <c r="B58" s="195">
        <v>53</v>
      </c>
      <c r="D58" s="197"/>
      <c r="E58" s="198">
        <v>2025</v>
      </c>
      <c r="F58" s="198">
        <v>2026</v>
      </c>
      <c r="G58" s="198" t="s">
        <v>148</v>
      </c>
      <c r="H58" s="198" t="s">
        <v>147</v>
      </c>
    </row>
    <row r="59" spans="1:11" s="80" customFormat="1">
      <c r="A59" s="177" t="s">
        <v>79</v>
      </c>
      <c r="B59" s="173">
        <v>60</v>
      </c>
      <c r="D59" s="177" t="s">
        <v>33</v>
      </c>
      <c r="E59" s="16">
        <v>306229</v>
      </c>
      <c r="F59" s="16">
        <v>229801</v>
      </c>
      <c r="G59" s="176">
        <f>F59-E59</f>
        <v>-76428</v>
      </c>
      <c r="H59" s="175">
        <f>G59/E59</f>
        <v>-0.24957793024174718</v>
      </c>
    </row>
    <row r="60" spans="1:11" s="80" customFormat="1">
      <c r="A60" s="177" t="s">
        <v>8</v>
      </c>
      <c r="B60" s="173">
        <v>12</v>
      </c>
      <c r="D60" s="177" t="s">
        <v>79</v>
      </c>
      <c r="E60" s="16">
        <v>223696</v>
      </c>
      <c r="F60" s="16">
        <v>236190</v>
      </c>
      <c r="G60" s="176">
        <f t="shared" ref="G60:G68" si="1">F60-E60</f>
        <v>12494</v>
      </c>
      <c r="H60" s="179">
        <f>G60/E60</f>
        <v>5.5852585651956228E-2</v>
      </c>
    </row>
    <row r="61" spans="1:11" s="80" customFormat="1">
      <c r="A61" s="177" t="s">
        <v>14</v>
      </c>
      <c r="B61" s="173">
        <v>2</v>
      </c>
      <c r="D61" s="177" t="s">
        <v>8</v>
      </c>
      <c r="E61" s="16">
        <v>27295</v>
      </c>
      <c r="F61" s="16">
        <v>29867</v>
      </c>
      <c r="G61" s="176">
        <f t="shared" si="1"/>
        <v>2572</v>
      </c>
      <c r="H61" s="175">
        <f>G61/E61</f>
        <v>9.422971240153874E-2</v>
      </c>
    </row>
    <row r="62" spans="1:11" s="80" customFormat="1">
      <c r="A62" s="178" t="s">
        <v>146</v>
      </c>
      <c r="B62" s="173">
        <v>2</v>
      </c>
      <c r="D62" s="177" t="s">
        <v>14</v>
      </c>
      <c r="E62" s="16">
        <v>6685</v>
      </c>
      <c r="F62" s="16">
        <v>2965</v>
      </c>
      <c r="G62" s="176">
        <f t="shared" si="1"/>
        <v>-3720</v>
      </c>
      <c r="H62" s="175">
        <v>0</v>
      </c>
    </row>
    <row r="63" spans="1:11" s="80" customFormat="1">
      <c r="A63" s="177" t="s">
        <v>141</v>
      </c>
      <c r="B63" s="173">
        <v>39</v>
      </c>
      <c r="D63" s="178" t="s">
        <v>146</v>
      </c>
      <c r="E63" s="16">
        <v>0</v>
      </c>
      <c r="F63" s="16">
        <v>1079</v>
      </c>
      <c r="G63" s="176">
        <f t="shared" si="1"/>
        <v>1079</v>
      </c>
      <c r="H63" s="175">
        <v>1</v>
      </c>
    </row>
    <row r="64" spans="1:11" s="80" customFormat="1">
      <c r="A64" s="178" t="s">
        <v>31</v>
      </c>
      <c r="B64" s="173">
        <v>1</v>
      </c>
      <c r="D64" s="177" t="s">
        <v>141</v>
      </c>
      <c r="E64" s="16">
        <v>12474</v>
      </c>
      <c r="F64" s="16">
        <v>12229</v>
      </c>
      <c r="G64" s="176">
        <f t="shared" si="1"/>
        <v>-245</v>
      </c>
      <c r="H64" s="175">
        <f>G64/E64</f>
        <v>-1.9640852974186308E-2</v>
      </c>
    </row>
    <row r="65" spans="1:8" s="80" customFormat="1">
      <c r="A65" s="178" t="s">
        <v>129</v>
      </c>
      <c r="B65" s="173">
        <v>0</v>
      </c>
      <c r="D65" s="178" t="s">
        <v>31</v>
      </c>
      <c r="E65" s="16">
        <v>0</v>
      </c>
      <c r="F65" s="16">
        <v>151</v>
      </c>
      <c r="G65" s="176">
        <f t="shared" si="1"/>
        <v>151</v>
      </c>
      <c r="H65" s="175">
        <v>0</v>
      </c>
    </row>
    <row r="66" spans="1:8" s="80" customFormat="1">
      <c r="A66" s="177" t="s">
        <v>140</v>
      </c>
      <c r="B66" s="173">
        <v>7</v>
      </c>
      <c r="D66" s="178" t="s">
        <v>129</v>
      </c>
      <c r="E66" s="16">
        <v>0</v>
      </c>
      <c r="F66" s="16">
        <v>0</v>
      </c>
      <c r="G66" s="176">
        <f t="shared" si="1"/>
        <v>0</v>
      </c>
      <c r="H66" s="175">
        <v>1</v>
      </c>
    </row>
    <row r="67" spans="1:8" s="80" customFormat="1">
      <c r="A67" s="169" t="s">
        <v>17</v>
      </c>
      <c r="B67" s="169">
        <f>SUM(B58:B66)</f>
        <v>176</v>
      </c>
      <c r="D67" s="177" t="s">
        <v>140</v>
      </c>
      <c r="E67" s="16">
        <v>20772</v>
      </c>
      <c r="F67" s="16">
        <v>28344</v>
      </c>
      <c r="G67" s="176">
        <f t="shared" si="1"/>
        <v>7572</v>
      </c>
      <c r="H67" s="175">
        <v>1</v>
      </c>
    </row>
    <row r="68" spans="1:8" s="80" customFormat="1">
      <c r="D68" s="169" t="s">
        <v>17</v>
      </c>
      <c r="E68" s="43">
        <f>SUM(E59:E67)</f>
        <v>597151</v>
      </c>
      <c r="F68" s="43">
        <f>SUM(F59:F67)</f>
        <v>540626</v>
      </c>
      <c r="G68" s="43">
        <f t="shared" si="1"/>
        <v>-56525</v>
      </c>
      <c r="H68" s="55">
        <f>G68/E68</f>
        <v>-9.4657800120907437E-2</v>
      </c>
    </row>
    <row r="69" spans="1:8" ht="39" customHeight="1">
      <c r="B69" s="80"/>
      <c r="C69" s="80"/>
      <c r="D69" s="166"/>
      <c r="E69" s="80"/>
      <c r="F69" s="80"/>
      <c r="G69" s="80"/>
    </row>
    <row r="70" spans="1:8">
      <c r="B70" s="80"/>
    </row>
    <row r="71" spans="1:8">
      <c r="B71" s="80"/>
    </row>
    <row r="72" spans="1:8">
      <c r="B72" s="80"/>
    </row>
    <row r="73" spans="1:8">
      <c r="B73" s="80"/>
    </row>
    <row r="74" spans="1:8">
      <c r="B74" s="80"/>
    </row>
    <row r="75" spans="1:8">
      <c r="B75" s="80"/>
    </row>
    <row r="76" spans="1:8">
      <c r="B76" s="80"/>
    </row>
    <row r="77" spans="1:8">
      <c r="B77" s="80"/>
    </row>
    <row r="78" spans="1:8">
      <c r="B78" s="80"/>
    </row>
    <row r="79" spans="1:8" s="80" customFormat="1"/>
    <row r="80" spans="1:8" s="80" customFormat="1"/>
    <row r="81" spans="1:12" s="80" customFormat="1" ht="4.9000000000000004" customHeight="1"/>
    <row r="82" spans="1:12" s="80" customFormat="1"/>
    <row r="83" spans="1:12" s="80" customFormat="1"/>
    <row r="87" spans="1:12" s="80" customFormat="1"/>
    <row r="88" spans="1:12" s="80" customFormat="1"/>
    <row r="89" spans="1:12" s="80" customFormat="1"/>
    <row r="90" spans="1:12" s="80" customFormat="1">
      <c r="B90" s="269" t="s">
        <v>27</v>
      </c>
      <c r="C90" s="269"/>
      <c r="D90" s="269"/>
      <c r="E90" s="269"/>
      <c r="F90" s="269"/>
      <c r="G90" s="269"/>
      <c r="H90" s="269"/>
      <c r="I90" s="269"/>
      <c r="J90" s="269"/>
      <c r="K90" s="269"/>
      <c r="L90" s="269"/>
    </row>
    <row r="91" spans="1:12" s="80" customFormat="1">
      <c r="B91" s="269" t="s">
        <v>82</v>
      </c>
      <c r="C91" s="269"/>
      <c r="D91" s="269"/>
      <c r="E91" s="269"/>
      <c r="F91" s="269"/>
      <c r="G91" s="269"/>
      <c r="H91" s="269"/>
      <c r="I91" s="269"/>
      <c r="J91" s="269"/>
      <c r="K91" s="269"/>
      <c r="L91" s="269"/>
    </row>
    <row r="92" spans="1:12" s="80" customFormat="1">
      <c r="B92" s="269" t="s">
        <v>145</v>
      </c>
      <c r="C92" s="269"/>
      <c r="D92" s="269"/>
      <c r="E92" s="269"/>
      <c r="F92" s="269"/>
      <c r="G92" s="269"/>
      <c r="H92" s="269"/>
      <c r="I92" s="269"/>
      <c r="J92" s="269"/>
      <c r="K92" s="269"/>
      <c r="L92" s="269"/>
    </row>
    <row r="93" spans="1:12" s="80" customFormat="1">
      <c r="B93" s="269" t="s">
        <v>165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</row>
    <row r="94" spans="1:12" ht="48" customHeight="1">
      <c r="A94" s="6" t="s">
        <v>144</v>
      </c>
      <c r="B94" s="6" t="s">
        <v>33</v>
      </c>
      <c r="C94" s="6" t="s">
        <v>5</v>
      </c>
      <c r="D94" s="6" t="s">
        <v>8</v>
      </c>
      <c r="E94" s="196" t="s">
        <v>143</v>
      </c>
      <c r="F94" s="196" t="s">
        <v>142</v>
      </c>
      <c r="G94" s="196" t="s">
        <v>141</v>
      </c>
      <c r="H94" s="196" t="s">
        <v>140</v>
      </c>
      <c r="I94" s="6" t="s">
        <v>79</v>
      </c>
      <c r="J94" s="196" t="s">
        <v>139</v>
      </c>
      <c r="K94" s="6" t="s">
        <v>16</v>
      </c>
    </row>
    <row r="95" spans="1:12">
      <c r="A95" s="173" t="s">
        <v>177</v>
      </c>
      <c r="B95" s="172">
        <v>78354</v>
      </c>
      <c r="C95" s="16">
        <v>0</v>
      </c>
      <c r="D95" s="171">
        <v>18278</v>
      </c>
      <c r="E95" s="16">
        <v>2965</v>
      </c>
      <c r="F95" s="16">
        <v>1079</v>
      </c>
      <c r="G95" s="171">
        <v>2890</v>
      </c>
      <c r="H95" s="171">
        <v>11255</v>
      </c>
      <c r="I95" s="174">
        <v>124984</v>
      </c>
      <c r="J95" s="174">
        <v>151</v>
      </c>
      <c r="K95" s="170">
        <f>SUM(B95:J95)</f>
        <v>239956</v>
      </c>
    </row>
    <row r="96" spans="1:12">
      <c r="A96" s="173" t="s">
        <v>178</v>
      </c>
      <c r="B96" s="172">
        <v>68802</v>
      </c>
      <c r="C96" s="16">
        <v>0</v>
      </c>
      <c r="D96" s="16">
        <v>4575</v>
      </c>
      <c r="E96" s="16">
        <v>0</v>
      </c>
      <c r="F96" s="16">
        <v>0</v>
      </c>
      <c r="G96" s="171">
        <v>3535</v>
      </c>
      <c r="H96" s="171">
        <v>13160</v>
      </c>
      <c r="I96" s="171">
        <v>50733</v>
      </c>
      <c r="J96" s="171">
        <v>0</v>
      </c>
      <c r="K96" s="170">
        <f>SUM(B96:J96)</f>
        <v>140805</v>
      </c>
    </row>
    <row r="97" spans="1:11">
      <c r="A97" s="173" t="s">
        <v>179</v>
      </c>
      <c r="B97" s="172">
        <v>82645</v>
      </c>
      <c r="C97" s="16">
        <v>0</v>
      </c>
      <c r="D97" s="16">
        <v>7014</v>
      </c>
      <c r="E97" s="16">
        <v>0</v>
      </c>
      <c r="F97" s="16">
        <v>0</v>
      </c>
      <c r="G97" s="171">
        <v>5804</v>
      </c>
      <c r="H97" s="171">
        <v>3929</v>
      </c>
      <c r="I97" s="171">
        <v>60473</v>
      </c>
      <c r="J97" s="171">
        <v>0</v>
      </c>
      <c r="K97" s="170">
        <f>SUM(B97:J97)</f>
        <v>159865</v>
      </c>
    </row>
    <row r="98" spans="1:11">
      <c r="A98" s="169" t="s">
        <v>16</v>
      </c>
      <c r="B98" s="43">
        <f t="shared" ref="B98:K98" si="2">SUM(B95:B97)</f>
        <v>229801</v>
      </c>
      <c r="C98" s="43">
        <f t="shared" si="2"/>
        <v>0</v>
      </c>
      <c r="D98" s="43">
        <f t="shared" si="2"/>
        <v>29867</v>
      </c>
      <c r="E98" s="43">
        <f t="shared" si="2"/>
        <v>2965</v>
      </c>
      <c r="F98" s="43">
        <f t="shared" si="2"/>
        <v>1079</v>
      </c>
      <c r="G98" s="43">
        <f t="shared" si="2"/>
        <v>12229</v>
      </c>
      <c r="H98" s="43">
        <f t="shared" si="2"/>
        <v>28344</v>
      </c>
      <c r="I98" s="43">
        <f t="shared" si="2"/>
        <v>236190</v>
      </c>
      <c r="J98" s="43">
        <f t="shared" si="2"/>
        <v>151</v>
      </c>
      <c r="K98" s="43">
        <f t="shared" si="2"/>
        <v>540626</v>
      </c>
    </row>
    <row r="99" spans="1:11" s="80" customFormat="1">
      <c r="A99" s="168" t="s">
        <v>61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</row>
    <row r="100" spans="1:11" s="80" customFormat="1"/>
    <row r="101" spans="1:11" s="80" customFormat="1"/>
    <row r="102" spans="1:11" s="80" customFormat="1"/>
    <row r="103" spans="1:11" s="80" customFormat="1"/>
    <row r="104" spans="1:11" s="80" customFormat="1"/>
    <row r="105" spans="1:11" s="80" customFormat="1"/>
    <row r="106" spans="1:11" s="80" customFormat="1"/>
    <row r="107" spans="1:11" s="80" customFormat="1"/>
    <row r="108" spans="1:11" s="80" customFormat="1"/>
    <row r="109" spans="1:11" s="80" customFormat="1"/>
    <row r="110" spans="1:11" s="80" customFormat="1"/>
    <row r="126" s="80" customFormat="1"/>
    <row r="127" s="80" customFormat="1"/>
    <row r="128" s="80" customFormat="1"/>
    <row r="129" spans="2:7" s="80" customFormat="1"/>
    <row r="130" spans="2:7" s="80" customFormat="1"/>
    <row r="131" spans="2:7" s="80" customFormat="1"/>
    <row r="132" spans="2:7" s="80" customFormat="1"/>
    <row r="133" spans="2:7" s="80" customFormat="1">
      <c r="B133" s="269" t="s">
        <v>27</v>
      </c>
      <c r="C133" s="269"/>
      <c r="D133" s="269"/>
      <c r="E133" s="269"/>
      <c r="F133" s="269"/>
    </row>
    <row r="134" spans="2:7" s="80" customFormat="1">
      <c r="B134" s="269" t="s">
        <v>138</v>
      </c>
      <c r="C134" s="269"/>
      <c r="D134" s="269"/>
      <c r="E134" s="269"/>
      <c r="F134" s="269"/>
    </row>
    <row r="135" spans="2:7" s="80" customFormat="1">
      <c r="B135" s="269" t="s">
        <v>137</v>
      </c>
      <c r="C135" s="269"/>
      <c r="D135" s="269"/>
      <c r="E135" s="269"/>
      <c r="F135" s="269"/>
    </row>
    <row r="136" spans="2:7" s="80" customFormat="1">
      <c r="B136" s="269" t="s">
        <v>176</v>
      </c>
      <c r="C136" s="269"/>
      <c r="D136" s="269"/>
      <c r="E136" s="269"/>
      <c r="F136" s="269"/>
    </row>
    <row r="137" spans="2:7" s="80" customFormat="1">
      <c r="B137" s="164"/>
      <c r="C137" s="164"/>
      <c r="D137" s="164"/>
      <c r="E137" s="164"/>
      <c r="F137" s="164"/>
    </row>
    <row r="138" spans="2:7">
      <c r="B138" s="6"/>
      <c r="C138" s="6">
        <v>2025</v>
      </c>
      <c r="D138" s="6">
        <v>2026</v>
      </c>
      <c r="E138" s="6" t="s">
        <v>136</v>
      </c>
      <c r="F138" s="6" t="s">
        <v>135</v>
      </c>
      <c r="G138" s="80"/>
    </row>
    <row r="139" spans="2:7">
      <c r="B139" s="41" t="s">
        <v>134</v>
      </c>
      <c r="C139" s="16">
        <v>65</v>
      </c>
      <c r="D139" s="16">
        <v>53</v>
      </c>
      <c r="E139" s="115">
        <f t="shared" ref="E139:E148" si="3">D139-C139</f>
        <v>-12</v>
      </c>
      <c r="F139" s="42">
        <f>E139/C139</f>
        <v>-0.18461538461538463</v>
      </c>
      <c r="G139" s="80"/>
    </row>
    <row r="140" spans="2:7">
      <c r="B140" s="41" t="s">
        <v>133</v>
      </c>
      <c r="C140" s="16">
        <v>57</v>
      </c>
      <c r="D140" s="16">
        <v>60</v>
      </c>
      <c r="E140" s="115">
        <f t="shared" si="3"/>
        <v>3</v>
      </c>
      <c r="F140" s="42">
        <f>E140/C140</f>
        <v>5.2631578947368418E-2</v>
      </c>
      <c r="G140" s="80"/>
    </row>
    <row r="141" spans="2:7">
      <c r="B141" s="41" t="s">
        <v>8</v>
      </c>
      <c r="C141" s="16">
        <v>9</v>
      </c>
      <c r="D141" s="16">
        <v>12</v>
      </c>
      <c r="E141" s="115">
        <f t="shared" si="3"/>
        <v>3</v>
      </c>
      <c r="F141" s="42">
        <f>E141/C141</f>
        <v>0.33333333333333331</v>
      </c>
      <c r="G141" s="80"/>
    </row>
    <row r="142" spans="2:7">
      <c r="B142" s="41" t="s">
        <v>132</v>
      </c>
      <c r="C142" s="16">
        <v>3</v>
      </c>
      <c r="D142" s="16">
        <v>2</v>
      </c>
      <c r="E142" s="115">
        <f t="shared" si="3"/>
        <v>-1</v>
      </c>
      <c r="F142" s="42">
        <v>0</v>
      </c>
      <c r="G142" s="80"/>
    </row>
    <row r="143" spans="2:7">
      <c r="B143" s="41" t="s">
        <v>131</v>
      </c>
      <c r="C143" s="16">
        <v>0</v>
      </c>
      <c r="D143" s="16">
        <v>2</v>
      </c>
      <c r="E143" s="115">
        <f t="shared" si="3"/>
        <v>2</v>
      </c>
      <c r="F143" s="42">
        <v>1</v>
      </c>
      <c r="G143" s="80"/>
    </row>
    <row r="144" spans="2:7">
      <c r="B144" s="41" t="s">
        <v>130</v>
      </c>
      <c r="C144" s="16">
        <v>39</v>
      </c>
      <c r="D144" s="16">
        <v>39</v>
      </c>
      <c r="E144" s="115">
        <f t="shared" si="3"/>
        <v>0</v>
      </c>
      <c r="F144" s="42">
        <v>1</v>
      </c>
      <c r="G144" s="80"/>
    </row>
    <row r="145" spans="2:7">
      <c r="B145" s="41" t="s">
        <v>31</v>
      </c>
      <c r="C145" s="16">
        <v>0</v>
      </c>
      <c r="D145" s="16">
        <v>1</v>
      </c>
      <c r="E145" s="115">
        <f t="shared" si="3"/>
        <v>1</v>
      </c>
      <c r="F145" s="42">
        <v>1</v>
      </c>
      <c r="G145" s="80"/>
    </row>
    <row r="146" spans="2:7">
      <c r="B146" s="41" t="s">
        <v>129</v>
      </c>
      <c r="C146" s="16">
        <v>0</v>
      </c>
      <c r="D146" s="16">
        <v>0</v>
      </c>
      <c r="E146" s="115">
        <f t="shared" si="3"/>
        <v>0</v>
      </c>
      <c r="F146" s="42">
        <v>1</v>
      </c>
      <c r="G146" s="80"/>
    </row>
    <row r="147" spans="2:7">
      <c r="B147" s="41" t="s">
        <v>128</v>
      </c>
      <c r="C147" s="16">
        <v>4</v>
      </c>
      <c r="D147" s="167">
        <v>7</v>
      </c>
      <c r="E147" s="115">
        <f t="shared" si="3"/>
        <v>3</v>
      </c>
      <c r="F147" s="42">
        <v>1</v>
      </c>
      <c r="G147" s="80"/>
    </row>
    <row r="148" spans="2:7">
      <c r="B148" s="75" t="s">
        <v>17</v>
      </c>
      <c r="C148" s="44">
        <f>SUM(C139:C147)</f>
        <v>177</v>
      </c>
      <c r="D148" s="75">
        <f>SUM(D139:D147)</f>
        <v>176</v>
      </c>
      <c r="E148" s="75">
        <f t="shared" si="3"/>
        <v>-1</v>
      </c>
      <c r="F148" s="45">
        <f>E148/C148</f>
        <v>-5.6497175141242938E-3</v>
      </c>
      <c r="G148" s="80"/>
    </row>
    <row r="149" spans="2:7" s="80" customFormat="1">
      <c r="B149" s="166" t="s">
        <v>61</v>
      </c>
    </row>
    <row r="150" spans="2:7" s="80" customFormat="1">
      <c r="B150" s="166"/>
    </row>
    <row r="151" spans="2:7" s="80" customFormat="1">
      <c r="B151" s="166"/>
    </row>
    <row r="152" spans="2:7" s="80" customFormat="1">
      <c r="B152" s="166"/>
    </row>
    <row r="153" spans="2:7" s="80" customFormat="1">
      <c r="B153" s="166"/>
    </row>
    <row r="154" spans="2:7" s="80" customFormat="1">
      <c r="B154" s="93"/>
    </row>
    <row r="155" spans="2:7" s="80" customFormat="1">
      <c r="B155" s="292"/>
      <c r="C155" s="292"/>
      <c r="D155" s="292"/>
      <c r="E155" s="292"/>
      <c r="F155" s="292"/>
    </row>
    <row r="156" spans="2:7" s="80" customFormat="1">
      <c r="B156" s="165"/>
      <c r="C156" s="165"/>
      <c r="D156" s="165"/>
      <c r="E156" s="165"/>
      <c r="F156" s="165"/>
    </row>
    <row r="157" spans="2:7" s="80" customFormat="1">
      <c r="B157" s="165"/>
      <c r="C157" s="165"/>
      <c r="D157" s="165"/>
      <c r="E157" s="165"/>
      <c r="F157" s="165"/>
    </row>
    <row r="158" spans="2:7" s="80" customFormat="1"/>
    <row r="159" spans="2:7" s="80" customFormat="1"/>
    <row r="160" spans="2:7" s="80" customFormat="1"/>
    <row r="161" s="80" customFormat="1"/>
    <row r="162" s="80" customFormat="1"/>
    <row r="163" s="80" customFormat="1"/>
    <row r="164" s="80" customFormat="1"/>
    <row r="165" s="80" customFormat="1"/>
    <row r="166" s="80" customFormat="1"/>
    <row r="167" s="80" customFormat="1"/>
    <row r="168" s="80" customFormat="1"/>
    <row r="169" s="80" customFormat="1"/>
    <row r="170" s="80" customFormat="1"/>
    <row r="171" s="80" customFormat="1"/>
    <row r="172" s="80" customFormat="1"/>
    <row r="173" s="80" customFormat="1"/>
    <row r="174" s="80" customFormat="1"/>
    <row r="175" s="80" customFormat="1"/>
    <row r="176" s="80" customFormat="1"/>
    <row r="177" s="80" customFormat="1"/>
    <row r="178" s="80" customFormat="1"/>
    <row r="179" s="80" customFormat="1"/>
    <row r="180" s="80" customFormat="1"/>
    <row r="181" s="80" customFormat="1"/>
    <row r="182" s="80" customFormat="1"/>
    <row r="183" s="80" customFormat="1"/>
    <row r="184" s="80" customFormat="1"/>
    <row r="185" s="80" customFormat="1"/>
    <row r="186" s="80" customFormat="1"/>
    <row r="187" s="80" customFormat="1"/>
    <row r="188" s="80" customFormat="1"/>
    <row r="189" s="80" customFormat="1"/>
    <row r="190" s="80" customFormat="1"/>
    <row r="191" s="80" customFormat="1"/>
    <row r="192" s="80" customFormat="1"/>
    <row r="193" spans="4:4" s="80" customFormat="1"/>
    <row r="194" spans="4:4" s="80" customFormat="1"/>
    <row r="195" spans="4:4" s="80" customFormat="1"/>
    <row r="196" spans="4:4" s="80" customFormat="1"/>
    <row r="197" spans="4:4" s="80" customFormat="1"/>
    <row r="198" spans="4:4" s="80" customFormat="1"/>
    <row r="199" spans="4:4" s="80" customFormat="1"/>
    <row r="200" spans="4:4" s="80" customFormat="1"/>
    <row r="201" spans="4:4" s="80" customFormat="1"/>
    <row r="202" spans="4:4" s="80" customFormat="1"/>
    <row r="206" spans="4:4">
      <c r="D206" t="s">
        <v>52</v>
      </c>
    </row>
  </sheetData>
  <mergeCells count="19">
    <mergeCell ref="D57:H57"/>
    <mergeCell ref="B90:L90"/>
    <mergeCell ref="B155:F155"/>
    <mergeCell ref="B133:F133"/>
    <mergeCell ref="B134:F134"/>
    <mergeCell ref="B135:F135"/>
    <mergeCell ref="B91:L91"/>
    <mergeCell ref="B92:L92"/>
    <mergeCell ref="B93:L93"/>
    <mergeCell ref="B136:F136"/>
    <mergeCell ref="D54:H54"/>
    <mergeCell ref="E55:G55"/>
    <mergeCell ref="D56:H56"/>
    <mergeCell ref="B6:G6"/>
    <mergeCell ref="B7:G7"/>
    <mergeCell ref="B8:G8"/>
    <mergeCell ref="B9:G9"/>
    <mergeCell ref="B53:K53"/>
    <mergeCell ref="A56:B56"/>
  </mergeCells>
  <pageMargins left="0.7" right="0.7" top="0.75" bottom="2.0499999999999998" header="0.3" footer="0.3"/>
  <pageSetup scale="57" fitToHeight="0" orientation="landscape" r:id="rId1"/>
  <rowBreaks count="2" manualBreakCount="2">
    <brk id="43" max="10" man="1"/>
    <brk id="126" max="10" man="1"/>
  </rowBreaks>
  <ignoredErrors>
    <ignoredError sqref="E21" formula="1"/>
    <ignoredError sqref="E68:F68 D148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7D80-C039-4C92-B65F-A63F17BA75DD}">
  <sheetPr>
    <tabColor theme="7"/>
    <pageSetUpPr fitToPage="1"/>
  </sheetPr>
  <dimension ref="A1:W98"/>
  <sheetViews>
    <sheetView view="pageBreakPreview" topLeftCell="A58" zoomScale="60" zoomScaleNormal="100" workbookViewId="0">
      <selection activeCell="Q107" sqref="Q107"/>
    </sheetView>
  </sheetViews>
  <sheetFormatPr baseColWidth="10" defaultColWidth="11" defaultRowHeight="15"/>
  <cols>
    <col min="1" max="1" width="20.85546875" style="216" customWidth="1"/>
    <col min="2" max="2" width="16.7109375" style="216" customWidth="1"/>
    <col min="3" max="3" width="24.140625" style="216" customWidth="1"/>
    <col min="4" max="4" width="20.7109375" style="216" customWidth="1"/>
    <col min="5" max="5" width="18.42578125" style="216" customWidth="1"/>
    <col min="6" max="6" width="19.5703125" style="216" customWidth="1"/>
    <col min="7" max="7" width="17.140625" style="216" customWidth="1"/>
    <col min="8" max="8" width="19.5703125" style="216" customWidth="1"/>
    <col min="9" max="9" width="18.42578125" style="216" customWidth="1"/>
    <col min="10" max="10" width="17.5703125" style="216" customWidth="1"/>
    <col min="11" max="11" width="16.140625" style="216" customWidth="1"/>
    <col min="12" max="12" width="20.140625" style="216" customWidth="1"/>
    <col min="13" max="13" width="16.85546875" style="216" customWidth="1"/>
    <col min="14" max="14" width="20.42578125" style="216" customWidth="1"/>
    <col min="15" max="15" width="17.7109375" style="216" customWidth="1"/>
    <col min="16" max="16" width="17.42578125" style="216" customWidth="1"/>
    <col min="17" max="17" width="15.85546875" style="216" customWidth="1"/>
    <col min="18" max="18" width="14.7109375" style="216" customWidth="1"/>
    <col min="19" max="19" width="16.42578125" style="216" customWidth="1"/>
    <col min="20" max="20" width="21.140625" style="216" customWidth="1"/>
    <col min="21" max="21" width="23.7109375" style="216" customWidth="1"/>
    <col min="22" max="16384" width="11" style="216"/>
  </cols>
  <sheetData>
    <row r="1" spans="1:21" s="217" customFormat="1"/>
    <row r="2" spans="1:21" s="217" customFormat="1">
      <c r="A2" s="294" t="s">
        <v>27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</row>
    <row r="3" spans="1:21" s="217" customForma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</row>
    <row r="4" spans="1:21" s="217" customFormat="1">
      <c r="A4" s="294" t="s">
        <v>82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</row>
    <row r="5" spans="1:21" s="217" customFormat="1">
      <c r="A5" s="294" t="s">
        <v>264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</row>
    <row r="6" spans="1:21" s="217" customFormat="1">
      <c r="A6" s="294" t="s">
        <v>163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</row>
    <row r="7" spans="1:21" s="217" customFormat="1">
      <c r="A7" s="294" t="s">
        <v>50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</row>
    <row r="8" spans="1:21" s="217" customFormat="1">
      <c r="D8" s="217" t="s">
        <v>263</v>
      </c>
      <c r="P8" s="233" t="s">
        <v>262</v>
      </c>
    </row>
    <row r="9" spans="1:21" ht="32.450000000000003" customHeight="1">
      <c r="A9" s="228" t="s">
        <v>220</v>
      </c>
      <c r="B9" s="228" t="s">
        <v>219</v>
      </c>
      <c r="C9" s="228" t="s">
        <v>218</v>
      </c>
      <c r="D9" s="220" t="s">
        <v>261</v>
      </c>
      <c r="E9" s="220" t="s">
        <v>260</v>
      </c>
      <c r="F9" s="220" t="s">
        <v>259</v>
      </c>
      <c r="G9" s="220" t="s">
        <v>258</v>
      </c>
      <c r="H9" s="220" t="s">
        <v>257</v>
      </c>
      <c r="I9" s="220" t="s">
        <v>256</v>
      </c>
      <c r="J9" s="220" t="s">
        <v>255</v>
      </c>
      <c r="K9" s="220" t="s">
        <v>254</v>
      </c>
      <c r="L9" s="220" t="s">
        <v>253</v>
      </c>
      <c r="M9" s="220" t="s">
        <v>252</v>
      </c>
      <c r="N9" s="220" t="s">
        <v>207</v>
      </c>
      <c r="O9" s="220" t="s">
        <v>206</v>
      </c>
      <c r="P9" s="220" t="s">
        <v>205</v>
      </c>
      <c r="Q9" s="220" t="s">
        <v>204</v>
      </c>
      <c r="R9" s="220" t="s">
        <v>203</v>
      </c>
      <c r="S9" s="220" t="s">
        <v>202</v>
      </c>
      <c r="T9" s="227" t="s">
        <v>251</v>
      </c>
      <c r="U9" s="232" t="s">
        <v>250</v>
      </c>
    </row>
    <row r="10" spans="1:21" s="217" customFormat="1">
      <c r="A10" s="41" t="s">
        <v>199</v>
      </c>
      <c r="B10" s="41">
        <v>2026</v>
      </c>
      <c r="C10" s="41" t="s">
        <v>6</v>
      </c>
      <c r="D10" s="41">
        <v>6675</v>
      </c>
      <c r="E10" s="41">
        <v>113</v>
      </c>
      <c r="F10" s="41">
        <v>17568</v>
      </c>
      <c r="G10" s="41">
        <v>11</v>
      </c>
      <c r="H10" s="41">
        <v>47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41916.75</v>
      </c>
      <c r="U10" s="41">
        <v>135</v>
      </c>
    </row>
    <row r="11" spans="1:21" s="217" customFormat="1">
      <c r="A11" s="41" t="s">
        <v>199</v>
      </c>
      <c r="B11" s="41">
        <v>2026</v>
      </c>
      <c r="C11" s="41" t="s">
        <v>12</v>
      </c>
      <c r="D11" s="41">
        <v>29</v>
      </c>
      <c r="E11" s="41">
        <v>32</v>
      </c>
      <c r="F11" s="41">
        <v>211</v>
      </c>
      <c r="G11" s="41">
        <v>454</v>
      </c>
      <c r="H11" s="41">
        <v>53</v>
      </c>
      <c r="I11" s="41">
        <v>36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570.25</v>
      </c>
      <c r="U11" s="41">
        <v>1021</v>
      </c>
    </row>
    <row r="12" spans="1:21" s="217" customFormat="1">
      <c r="A12" s="41" t="s">
        <v>198</v>
      </c>
      <c r="B12" s="41">
        <v>2026</v>
      </c>
      <c r="C12" s="41" t="s">
        <v>94</v>
      </c>
      <c r="D12" s="41">
        <v>1731</v>
      </c>
      <c r="E12" s="41">
        <v>165</v>
      </c>
      <c r="F12" s="41">
        <v>478</v>
      </c>
      <c r="G12" s="41">
        <v>104</v>
      </c>
      <c r="H12" s="41">
        <v>6562</v>
      </c>
      <c r="I12" s="41">
        <v>328</v>
      </c>
      <c r="J12" s="41">
        <v>0</v>
      </c>
      <c r="K12" s="41">
        <v>0</v>
      </c>
      <c r="L12" s="41">
        <v>0</v>
      </c>
      <c r="M12" s="41">
        <v>0</v>
      </c>
      <c r="N12" s="41">
        <v>21</v>
      </c>
      <c r="O12" s="41">
        <v>10</v>
      </c>
      <c r="P12" s="41">
        <v>0</v>
      </c>
      <c r="Q12" s="41">
        <v>0</v>
      </c>
      <c r="R12" s="41">
        <v>933</v>
      </c>
      <c r="S12" s="41">
        <v>111</v>
      </c>
      <c r="T12" s="41">
        <v>19571.75</v>
      </c>
      <c r="U12" s="41">
        <v>1370.75</v>
      </c>
    </row>
    <row r="13" spans="1:21" s="217" customFormat="1">
      <c r="A13" s="41" t="s">
        <v>198</v>
      </c>
      <c r="B13" s="41">
        <v>2026</v>
      </c>
      <c r="C13" s="41" t="s">
        <v>6</v>
      </c>
      <c r="D13" s="41">
        <v>6715</v>
      </c>
      <c r="E13" s="41">
        <v>44</v>
      </c>
      <c r="F13" s="41">
        <v>19064</v>
      </c>
      <c r="G13" s="41">
        <v>36</v>
      </c>
      <c r="H13" s="41">
        <v>85</v>
      </c>
      <c r="I13" s="41">
        <v>9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45034.25</v>
      </c>
      <c r="U13" s="41">
        <v>136.25</v>
      </c>
    </row>
    <row r="14" spans="1:21" s="217" customFormat="1">
      <c r="A14" s="41" t="s">
        <v>198</v>
      </c>
      <c r="B14" s="41">
        <v>2026</v>
      </c>
      <c r="C14" s="41" t="s">
        <v>15</v>
      </c>
      <c r="D14" s="41">
        <v>0</v>
      </c>
      <c r="E14" s="41">
        <v>0</v>
      </c>
      <c r="F14" s="41">
        <v>653</v>
      </c>
      <c r="G14" s="41">
        <v>1246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1306</v>
      </c>
      <c r="U14" s="41">
        <v>2492</v>
      </c>
    </row>
    <row r="15" spans="1:21" s="217" customFormat="1">
      <c r="A15" s="41" t="s">
        <v>197</v>
      </c>
      <c r="B15" s="41">
        <v>2026</v>
      </c>
      <c r="C15" s="41" t="s">
        <v>9</v>
      </c>
      <c r="D15" s="41">
        <v>0</v>
      </c>
      <c r="E15" s="41">
        <v>99</v>
      </c>
      <c r="F15" s="41">
        <v>44</v>
      </c>
      <c r="G15" s="41">
        <v>335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88</v>
      </c>
      <c r="U15" s="41">
        <v>769</v>
      </c>
    </row>
    <row r="16" spans="1:21" s="217" customFormat="1">
      <c r="A16" s="41" t="s">
        <v>197</v>
      </c>
      <c r="B16" s="41">
        <v>2026</v>
      </c>
      <c r="C16" s="41" t="s">
        <v>6</v>
      </c>
      <c r="D16" s="41">
        <v>6768</v>
      </c>
      <c r="E16" s="41">
        <v>64</v>
      </c>
      <c r="F16" s="41">
        <v>18112</v>
      </c>
      <c r="G16" s="41">
        <v>165</v>
      </c>
      <c r="H16" s="41">
        <v>103</v>
      </c>
      <c r="I16" s="41">
        <v>7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43223.75</v>
      </c>
      <c r="U16" s="41">
        <v>409.75</v>
      </c>
    </row>
    <row r="17" spans="1:23" s="217" customFormat="1">
      <c r="A17" s="41" t="s">
        <v>197</v>
      </c>
      <c r="B17" s="41">
        <v>2026</v>
      </c>
      <c r="C17" s="41" t="s">
        <v>12</v>
      </c>
      <c r="D17" s="41">
        <v>18</v>
      </c>
      <c r="E17" s="41">
        <v>13</v>
      </c>
      <c r="F17" s="41">
        <v>129</v>
      </c>
      <c r="G17" s="41">
        <v>307</v>
      </c>
      <c r="H17" s="41">
        <v>58</v>
      </c>
      <c r="I17" s="41">
        <v>18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406.5</v>
      </c>
      <c r="U17" s="41">
        <v>667.5</v>
      </c>
    </row>
    <row r="18" spans="1:23" s="217" customFormat="1">
      <c r="A18" s="41" t="s">
        <v>198</v>
      </c>
      <c r="B18" s="41">
        <v>2026</v>
      </c>
      <c r="C18" s="41" t="s">
        <v>12</v>
      </c>
      <c r="D18" s="41">
        <v>22</v>
      </c>
      <c r="E18" s="41">
        <v>13</v>
      </c>
      <c r="F18" s="41">
        <v>173</v>
      </c>
      <c r="G18" s="41">
        <v>478</v>
      </c>
      <c r="H18" s="41">
        <v>72</v>
      </c>
      <c r="I18" s="41">
        <v>35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530</v>
      </c>
      <c r="U18" s="41">
        <v>1047.75</v>
      </c>
    </row>
    <row r="19" spans="1:23" s="217" customFormat="1">
      <c r="A19" s="41" t="s">
        <v>199</v>
      </c>
      <c r="B19" s="41">
        <v>2026</v>
      </c>
      <c r="C19" s="41" t="s">
        <v>15</v>
      </c>
      <c r="D19" s="41">
        <v>0</v>
      </c>
      <c r="E19" s="41">
        <v>0</v>
      </c>
      <c r="F19" s="41">
        <v>470</v>
      </c>
      <c r="G19" s="41">
        <v>1328</v>
      </c>
      <c r="H19" s="41">
        <v>0</v>
      </c>
      <c r="I19" s="41">
        <v>51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940</v>
      </c>
      <c r="U19" s="41">
        <v>2770.75</v>
      </c>
    </row>
    <row r="20" spans="1:23" s="217" customFormat="1">
      <c r="A20" s="41" t="s">
        <v>199</v>
      </c>
      <c r="B20" s="41">
        <v>2026</v>
      </c>
      <c r="C20" s="41" t="s">
        <v>9</v>
      </c>
      <c r="D20" s="41">
        <v>0</v>
      </c>
      <c r="E20" s="41">
        <v>18</v>
      </c>
      <c r="F20" s="41">
        <v>32</v>
      </c>
      <c r="G20" s="41">
        <v>194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64</v>
      </c>
      <c r="U20" s="41">
        <v>406</v>
      </c>
    </row>
    <row r="21" spans="1:23" s="217" customFormat="1">
      <c r="A21" s="41" t="s">
        <v>197</v>
      </c>
      <c r="B21" s="41">
        <v>2026</v>
      </c>
      <c r="C21" s="41" t="s">
        <v>94</v>
      </c>
      <c r="D21" s="41">
        <v>1527</v>
      </c>
      <c r="E21" s="41">
        <v>242</v>
      </c>
      <c r="F21" s="41">
        <v>151</v>
      </c>
      <c r="G21" s="41">
        <v>86</v>
      </c>
      <c r="H21" s="41">
        <v>7386</v>
      </c>
      <c r="I21" s="41">
        <v>295</v>
      </c>
      <c r="J21" s="41">
        <v>0</v>
      </c>
      <c r="K21" s="41">
        <v>0</v>
      </c>
      <c r="L21" s="41">
        <v>0</v>
      </c>
      <c r="M21" s="41">
        <v>0</v>
      </c>
      <c r="N21" s="41">
        <v>35</v>
      </c>
      <c r="O21" s="41">
        <v>18</v>
      </c>
      <c r="P21" s="41">
        <v>0</v>
      </c>
      <c r="Q21" s="41">
        <v>0</v>
      </c>
      <c r="R21" s="41">
        <v>676</v>
      </c>
      <c r="S21" s="41">
        <v>79</v>
      </c>
      <c r="T21" s="41">
        <v>20003.5</v>
      </c>
      <c r="U21" s="41">
        <v>1273.5</v>
      </c>
    </row>
    <row r="22" spans="1:23" s="217" customFormat="1">
      <c r="A22" s="41" t="s">
        <v>197</v>
      </c>
      <c r="B22" s="41">
        <v>2026</v>
      </c>
      <c r="C22" s="41" t="s">
        <v>15</v>
      </c>
      <c r="D22" s="41">
        <v>0</v>
      </c>
      <c r="E22" s="41">
        <v>0</v>
      </c>
      <c r="F22" s="41">
        <v>586</v>
      </c>
      <c r="G22" s="41">
        <v>1329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1172</v>
      </c>
      <c r="U22" s="41">
        <v>2658</v>
      </c>
    </row>
    <row r="23" spans="1:23" s="217" customFormat="1">
      <c r="A23" s="41" t="s">
        <v>199</v>
      </c>
      <c r="B23" s="41">
        <v>2026</v>
      </c>
      <c r="C23" s="41" t="s">
        <v>94</v>
      </c>
      <c r="D23" s="41">
        <v>1358</v>
      </c>
      <c r="E23" s="41">
        <v>220</v>
      </c>
      <c r="F23" s="41">
        <v>119</v>
      </c>
      <c r="G23" s="41">
        <v>68</v>
      </c>
      <c r="H23" s="41">
        <v>5932</v>
      </c>
      <c r="I23" s="41">
        <v>742</v>
      </c>
      <c r="J23" s="41">
        <v>0</v>
      </c>
      <c r="K23" s="41">
        <v>0</v>
      </c>
      <c r="L23" s="41">
        <v>0</v>
      </c>
      <c r="M23" s="41">
        <v>0</v>
      </c>
      <c r="N23" s="41">
        <v>15</v>
      </c>
      <c r="O23" s="41">
        <v>7</v>
      </c>
      <c r="P23" s="41">
        <v>3</v>
      </c>
      <c r="Q23" s="41">
        <v>0</v>
      </c>
      <c r="R23" s="41">
        <v>852</v>
      </c>
      <c r="S23" s="41">
        <v>56</v>
      </c>
      <c r="T23" s="41">
        <v>16881</v>
      </c>
      <c r="U23" s="41">
        <v>2158.5</v>
      </c>
    </row>
    <row r="24" spans="1:23" s="217" customFormat="1">
      <c r="A24" s="41" t="s">
        <v>198</v>
      </c>
      <c r="B24" s="41">
        <v>2026</v>
      </c>
      <c r="C24" s="41" t="s">
        <v>9</v>
      </c>
      <c r="D24" s="41">
        <v>0</v>
      </c>
      <c r="E24" s="41">
        <v>86</v>
      </c>
      <c r="F24" s="41">
        <v>38</v>
      </c>
      <c r="G24" s="41">
        <v>305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76</v>
      </c>
      <c r="U24" s="41">
        <v>696</v>
      </c>
    </row>
    <row r="25" spans="1:23" ht="45">
      <c r="A25" s="231"/>
      <c r="B25" s="231"/>
      <c r="C25" s="222" t="s">
        <v>249</v>
      </c>
      <c r="D25" s="221">
        <f t="shared" ref="D25:U25" si="0">SUM(D10:D24)</f>
        <v>24843</v>
      </c>
      <c r="E25" s="221">
        <f t="shared" si="0"/>
        <v>1109</v>
      </c>
      <c r="F25" s="221">
        <f t="shared" si="0"/>
        <v>57828</v>
      </c>
      <c r="G25" s="221">
        <f t="shared" si="0"/>
        <v>6446</v>
      </c>
      <c r="H25" s="221">
        <f t="shared" si="0"/>
        <v>20298</v>
      </c>
      <c r="I25" s="221">
        <f t="shared" si="0"/>
        <v>1521</v>
      </c>
      <c r="J25" s="221">
        <f t="shared" si="0"/>
        <v>0</v>
      </c>
      <c r="K25" s="221">
        <f t="shared" si="0"/>
        <v>0</v>
      </c>
      <c r="L25" s="221">
        <f t="shared" si="0"/>
        <v>0</v>
      </c>
      <c r="M25" s="221">
        <f t="shared" si="0"/>
        <v>0</v>
      </c>
      <c r="N25" s="221">
        <f t="shared" si="0"/>
        <v>71</v>
      </c>
      <c r="O25" s="221">
        <f t="shared" si="0"/>
        <v>35</v>
      </c>
      <c r="P25" s="221">
        <f t="shared" si="0"/>
        <v>3</v>
      </c>
      <c r="Q25" s="221">
        <f t="shared" si="0"/>
        <v>0</v>
      </c>
      <c r="R25" s="221">
        <f t="shared" si="0"/>
        <v>2461</v>
      </c>
      <c r="S25" s="221">
        <f t="shared" si="0"/>
        <v>246</v>
      </c>
      <c r="T25" s="230">
        <f t="shared" si="0"/>
        <v>191783.75</v>
      </c>
      <c r="U25" s="230">
        <f t="shared" si="0"/>
        <v>18011.75</v>
      </c>
    </row>
    <row r="26" spans="1:23" s="217" customFormat="1">
      <c r="A26" s="218" t="s">
        <v>61</v>
      </c>
      <c r="T26" s="293" t="s">
        <v>71</v>
      </c>
      <c r="U26" s="293"/>
    </row>
    <row r="27" spans="1:23" s="217" customFormat="1"/>
    <row r="28" spans="1:23" s="217" customFormat="1">
      <c r="A28" s="294" t="s">
        <v>51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</row>
    <row r="29" spans="1:23" s="217" customFormat="1"/>
    <row r="30" spans="1:23" ht="30.6" customHeight="1">
      <c r="A30" s="234" t="s">
        <v>220</v>
      </c>
      <c r="B30" s="234" t="s">
        <v>219</v>
      </c>
      <c r="C30" s="234" t="s">
        <v>218</v>
      </c>
      <c r="D30" s="235" t="s">
        <v>248</v>
      </c>
      <c r="E30" s="235" t="s">
        <v>247</v>
      </c>
      <c r="F30" s="235" t="s">
        <v>246</v>
      </c>
      <c r="G30" s="235" t="s">
        <v>245</v>
      </c>
      <c r="H30" s="235" t="s">
        <v>244</v>
      </c>
      <c r="I30" s="235" t="s">
        <v>243</v>
      </c>
      <c r="J30" s="235" t="s">
        <v>242</v>
      </c>
      <c r="K30" s="235" t="s">
        <v>241</v>
      </c>
      <c r="L30" s="235" t="s">
        <v>240</v>
      </c>
      <c r="M30" s="235" t="s">
        <v>239</v>
      </c>
      <c r="N30" s="235" t="s">
        <v>207</v>
      </c>
      <c r="O30" s="235" t="s">
        <v>206</v>
      </c>
      <c r="P30" s="235" t="s">
        <v>205</v>
      </c>
      <c r="Q30" s="235" t="s">
        <v>204</v>
      </c>
      <c r="R30" s="235" t="s">
        <v>203</v>
      </c>
      <c r="S30" s="235" t="s">
        <v>202</v>
      </c>
      <c r="T30" s="235" t="s">
        <v>238</v>
      </c>
      <c r="U30" s="235" t="s">
        <v>237</v>
      </c>
    </row>
    <row r="31" spans="1:23">
      <c r="A31" s="229" t="s">
        <v>199</v>
      </c>
      <c r="B31" s="41">
        <v>2026</v>
      </c>
      <c r="C31" s="41" t="s">
        <v>6</v>
      </c>
      <c r="D31" s="41">
        <v>769</v>
      </c>
      <c r="E31" s="41">
        <v>5386</v>
      </c>
      <c r="F31" s="41">
        <v>4239</v>
      </c>
      <c r="G31" s="41">
        <v>10821</v>
      </c>
      <c r="H31" s="41">
        <v>21</v>
      </c>
      <c r="I31" s="41">
        <v>64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9294.25</v>
      </c>
      <c r="U31" s="41">
        <v>27172</v>
      </c>
      <c r="V31" s="223"/>
      <c r="W31" s="223"/>
    </row>
    <row r="32" spans="1:23">
      <c r="A32" s="229" t="s">
        <v>199</v>
      </c>
      <c r="B32" s="41">
        <v>2026</v>
      </c>
      <c r="C32" s="41" t="s">
        <v>9</v>
      </c>
      <c r="D32" s="41">
        <v>1</v>
      </c>
      <c r="E32" s="41">
        <v>16</v>
      </c>
      <c r="F32" s="41">
        <v>218</v>
      </c>
      <c r="G32" s="41">
        <v>38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437</v>
      </c>
      <c r="U32" s="41">
        <v>92</v>
      </c>
      <c r="V32" s="223"/>
      <c r="W32" s="223"/>
    </row>
    <row r="33" spans="1:23">
      <c r="A33" s="229" t="s">
        <v>199</v>
      </c>
      <c r="B33" s="41">
        <v>2026</v>
      </c>
      <c r="C33" s="41" t="s">
        <v>15</v>
      </c>
      <c r="D33" s="41">
        <v>0</v>
      </c>
      <c r="E33" s="41">
        <v>0</v>
      </c>
      <c r="F33" s="41">
        <v>1445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2890</v>
      </c>
      <c r="U33" s="41">
        <v>0</v>
      </c>
      <c r="V33" s="223"/>
      <c r="W33" s="223"/>
    </row>
    <row r="34" spans="1:23">
      <c r="A34" s="229" t="s">
        <v>198</v>
      </c>
      <c r="B34" s="41">
        <v>2026</v>
      </c>
      <c r="C34" s="41" t="s">
        <v>94</v>
      </c>
      <c r="D34" s="41">
        <v>525</v>
      </c>
      <c r="E34" s="41">
        <v>820</v>
      </c>
      <c r="F34" s="41">
        <v>19</v>
      </c>
      <c r="G34" s="41">
        <v>201</v>
      </c>
      <c r="H34" s="41">
        <v>3173</v>
      </c>
      <c r="I34" s="41">
        <v>3295</v>
      </c>
      <c r="J34" s="41">
        <v>0</v>
      </c>
      <c r="K34" s="41">
        <v>0</v>
      </c>
      <c r="L34" s="41">
        <v>0</v>
      </c>
      <c r="M34" s="41">
        <v>0</v>
      </c>
      <c r="N34" s="41">
        <v>30</v>
      </c>
      <c r="O34" s="41">
        <v>8</v>
      </c>
      <c r="P34" s="41">
        <v>0</v>
      </c>
      <c r="Q34" s="41">
        <v>0</v>
      </c>
      <c r="R34" s="41">
        <v>475</v>
      </c>
      <c r="S34" s="41">
        <v>377</v>
      </c>
      <c r="T34" s="41">
        <v>8801</v>
      </c>
      <c r="U34" s="41">
        <v>9492</v>
      </c>
      <c r="V34" s="223"/>
      <c r="W34" s="223"/>
    </row>
    <row r="35" spans="1:23">
      <c r="A35" s="229" t="s">
        <v>198</v>
      </c>
      <c r="B35" s="41">
        <v>2026</v>
      </c>
      <c r="C35" s="41" t="s">
        <v>9</v>
      </c>
      <c r="D35" s="41">
        <v>0</v>
      </c>
      <c r="E35" s="41">
        <v>32</v>
      </c>
      <c r="F35" s="41">
        <v>227</v>
      </c>
      <c r="G35" s="41">
        <v>89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454</v>
      </c>
      <c r="U35" s="41">
        <v>210</v>
      </c>
      <c r="V35" s="223"/>
      <c r="W35" s="223"/>
    </row>
    <row r="36" spans="1:23">
      <c r="A36" s="229" t="s">
        <v>198</v>
      </c>
      <c r="B36" s="41">
        <v>2026</v>
      </c>
      <c r="C36" s="41" t="s">
        <v>12</v>
      </c>
      <c r="D36" s="41">
        <v>41</v>
      </c>
      <c r="E36" s="41">
        <v>3</v>
      </c>
      <c r="F36" s="41">
        <v>653</v>
      </c>
      <c r="G36" s="41">
        <v>21</v>
      </c>
      <c r="H36" s="41">
        <v>84</v>
      </c>
      <c r="I36" s="41">
        <v>5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1536</v>
      </c>
      <c r="U36" s="41">
        <v>56.25</v>
      </c>
      <c r="V36" s="223"/>
      <c r="W36" s="223"/>
    </row>
    <row r="37" spans="1:23">
      <c r="A37" s="229" t="s">
        <v>198</v>
      </c>
      <c r="B37" s="41">
        <v>2026</v>
      </c>
      <c r="C37" s="41" t="s">
        <v>15</v>
      </c>
      <c r="D37" s="41">
        <v>0</v>
      </c>
      <c r="E37" s="41">
        <v>0</v>
      </c>
      <c r="F37" s="41">
        <v>1897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3794</v>
      </c>
      <c r="U37" s="41">
        <v>0</v>
      </c>
      <c r="V37" s="223"/>
      <c r="W37" s="223"/>
    </row>
    <row r="38" spans="1:23">
      <c r="A38" s="229" t="s">
        <v>197</v>
      </c>
      <c r="B38" s="41">
        <v>2026</v>
      </c>
      <c r="C38" s="41" t="s">
        <v>9</v>
      </c>
      <c r="D38" s="41">
        <v>0</v>
      </c>
      <c r="E38" s="41">
        <v>83</v>
      </c>
      <c r="F38" s="41">
        <v>285</v>
      </c>
      <c r="G38" s="41">
        <v>80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570</v>
      </c>
      <c r="U38" s="41">
        <v>243</v>
      </c>
      <c r="V38" s="223"/>
      <c r="W38" s="223"/>
    </row>
    <row r="39" spans="1:23">
      <c r="A39" s="229" t="s">
        <v>197</v>
      </c>
      <c r="B39" s="41">
        <v>2026</v>
      </c>
      <c r="C39" s="41" t="s">
        <v>6</v>
      </c>
      <c r="D39" s="41">
        <v>911</v>
      </c>
      <c r="E39" s="41">
        <v>6856</v>
      </c>
      <c r="F39" s="41">
        <v>5339</v>
      </c>
      <c r="G39" s="41">
        <v>17135</v>
      </c>
      <c r="H39" s="41">
        <v>1</v>
      </c>
      <c r="I39" s="41">
        <v>101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11591.25</v>
      </c>
      <c r="U39" s="41">
        <v>41353.25</v>
      </c>
      <c r="V39" s="223"/>
      <c r="W39" s="223"/>
    </row>
    <row r="40" spans="1:23">
      <c r="A40" s="229" t="s">
        <v>197</v>
      </c>
      <c r="B40" s="41">
        <v>2026</v>
      </c>
      <c r="C40" s="41" t="s">
        <v>94</v>
      </c>
      <c r="D40" s="41">
        <v>540</v>
      </c>
      <c r="E40" s="41">
        <v>1106</v>
      </c>
      <c r="F40" s="41">
        <v>21</v>
      </c>
      <c r="G40" s="41">
        <v>185</v>
      </c>
      <c r="H40" s="41">
        <v>2951</v>
      </c>
      <c r="I40" s="41">
        <v>3657</v>
      </c>
      <c r="J40" s="41">
        <v>0</v>
      </c>
      <c r="K40" s="41">
        <v>0</v>
      </c>
      <c r="L40" s="41">
        <v>0</v>
      </c>
      <c r="M40" s="41">
        <v>0</v>
      </c>
      <c r="N40" s="41">
        <v>24</v>
      </c>
      <c r="O40" s="41">
        <v>2</v>
      </c>
      <c r="P40" s="41">
        <v>0</v>
      </c>
      <c r="Q40" s="41">
        <v>0</v>
      </c>
      <c r="R40" s="41">
        <v>381</v>
      </c>
      <c r="S40" s="41">
        <v>374</v>
      </c>
      <c r="T40" s="41">
        <v>8103</v>
      </c>
      <c r="U40" s="41">
        <v>10547.75</v>
      </c>
      <c r="V40" s="223"/>
      <c r="W40" s="223"/>
    </row>
    <row r="41" spans="1:23">
      <c r="A41" s="229" t="s">
        <v>197</v>
      </c>
      <c r="B41" s="41">
        <v>2026</v>
      </c>
      <c r="C41" s="41" t="s">
        <v>12</v>
      </c>
      <c r="D41" s="41">
        <v>28</v>
      </c>
      <c r="E41" s="41">
        <v>3</v>
      </c>
      <c r="F41" s="41">
        <v>598</v>
      </c>
      <c r="G41" s="41">
        <v>25</v>
      </c>
      <c r="H41" s="41">
        <v>117</v>
      </c>
      <c r="I41" s="41">
        <v>14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1487.25</v>
      </c>
      <c r="U41" s="41">
        <v>84.5</v>
      </c>
      <c r="V41" s="223"/>
      <c r="W41" s="223"/>
    </row>
    <row r="42" spans="1:23">
      <c r="A42" s="229" t="s">
        <v>198</v>
      </c>
      <c r="B42" s="41">
        <v>2026</v>
      </c>
      <c r="C42" s="41" t="s">
        <v>6</v>
      </c>
      <c r="D42" s="41">
        <v>1114</v>
      </c>
      <c r="E42" s="41">
        <v>5801</v>
      </c>
      <c r="F42" s="41">
        <v>5552</v>
      </c>
      <c r="G42" s="41">
        <v>11907</v>
      </c>
      <c r="H42" s="41">
        <v>8</v>
      </c>
      <c r="I42" s="41">
        <v>36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12236</v>
      </c>
      <c r="U42" s="41">
        <v>29696</v>
      </c>
      <c r="V42" s="223"/>
      <c r="W42" s="223"/>
    </row>
    <row r="43" spans="1:23">
      <c r="A43" s="229" t="s">
        <v>197</v>
      </c>
      <c r="B43" s="41">
        <v>2026</v>
      </c>
      <c r="C43" s="41" t="s">
        <v>15</v>
      </c>
      <c r="D43" s="41">
        <v>0</v>
      </c>
      <c r="E43" s="41">
        <v>0</v>
      </c>
      <c r="F43" s="41">
        <v>1556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3112</v>
      </c>
      <c r="U43" s="41">
        <v>0</v>
      </c>
      <c r="V43" s="223"/>
      <c r="W43" s="223"/>
    </row>
    <row r="44" spans="1:23">
      <c r="A44" s="229" t="s">
        <v>199</v>
      </c>
      <c r="B44" s="41">
        <v>2026</v>
      </c>
      <c r="C44" s="41" t="s">
        <v>12</v>
      </c>
      <c r="D44" s="41">
        <v>38</v>
      </c>
      <c r="E44" s="41">
        <v>1</v>
      </c>
      <c r="F44" s="41">
        <v>621</v>
      </c>
      <c r="G44" s="41">
        <v>64</v>
      </c>
      <c r="H44" s="41">
        <v>65</v>
      </c>
      <c r="I44" s="41">
        <v>33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1426.25</v>
      </c>
      <c r="U44" s="41">
        <v>203.25</v>
      </c>
      <c r="V44" s="223"/>
      <c r="W44" s="223"/>
    </row>
    <row r="45" spans="1:23">
      <c r="A45" s="229" t="s">
        <v>199</v>
      </c>
      <c r="B45" s="41">
        <v>2026</v>
      </c>
      <c r="C45" s="41" t="s">
        <v>94</v>
      </c>
      <c r="D45" s="41">
        <v>578</v>
      </c>
      <c r="E45" s="41">
        <v>853</v>
      </c>
      <c r="F45" s="41">
        <v>14</v>
      </c>
      <c r="G45" s="41">
        <v>200</v>
      </c>
      <c r="H45" s="41">
        <v>2689</v>
      </c>
      <c r="I45" s="41">
        <v>3391</v>
      </c>
      <c r="J45" s="41">
        <v>0</v>
      </c>
      <c r="K45" s="41">
        <v>0</v>
      </c>
      <c r="L45" s="41">
        <v>0</v>
      </c>
      <c r="M45" s="41">
        <v>0</v>
      </c>
      <c r="N45" s="41">
        <v>23</v>
      </c>
      <c r="O45" s="41">
        <v>6</v>
      </c>
      <c r="P45" s="41">
        <v>0</v>
      </c>
      <c r="Q45" s="41">
        <v>30</v>
      </c>
      <c r="R45" s="41">
        <v>458</v>
      </c>
      <c r="S45" s="41">
        <v>419</v>
      </c>
      <c r="T45" s="41">
        <v>7709.75</v>
      </c>
      <c r="U45" s="41">
        <v>9891.5</v>
      </c>
      <c r="V45" s="223"/>
      <c r="W45" s="223"/>
    </row>
    <row r="46" spans="1:23" ht="45">
      <c r="A46" s="240"/>
      <c r="B46" s="240"/>
      <c r="C46" s="241" t="s">
        <v>236</v>
      </c>
      <c r="D46" s="240">
        <f t="shared" ref="D46:U46" si="1">SUM(D31:D45)</f>
        <v>4545</v>
      </c>
      <c r="E46" s="240">
        <f t="shared" si="1"/>
        <v>20960</v>
      </c>
      <c r="F46" s="240">
        <f t="shared" si="1"/>
        <v>22684</v>
      </c>
      <c r="G46" s="240">
        <f t="shared" si="1"/>
        <v>40766</v>
      </c>
      <c r="H46" s="240">
        <f t="shared" si="1"/>
        <v>9109</v>
      </c>
      <c r="I46" s="240">
        <f t="shared" si="1"/>
        <v>10596</v>
      </c>
      <c r="J46" s="240">
        <f t="shared" si="1"/>
        <v>0</v>
      </c>
      <c r="K46" s="240">
        <f t="shared" si="1"/>
        <v>0</v>
      </c>
      <c r="L46" s="240">
        <f t="shared" si="1"/>
        <v>0</v>
      </c>
      <c r="M46" s="240">
        <f t="shared" si="1"/>
        <v>0</v>
      </c>
      <c r="N46" s="240">
        <f t="shared" si="1"/>
        <v>77</v>
      </c>
      <c r="O46" s="240">
        <f t="shared" si="1"/>
        <v>16</v>
      </c>
      <c r="P46" s="240">
        <f t="shared" si="1"/>
        <v>0</v>
      </c>
      <c r="Q46" s="240">
        <f t="shared" si="1"/>
        <v>30</v>
      </c>
      <c r="R46" s="240">
        <f t="shared" si="1"/>
        <v>1314</v>
      </c>
      <c r="S46" s="240">
        <f t="shared" si="1"/>
        <v>1170</v>
      </c>
      <c r="T46" s="240">
        <f t="shared" si="1"/>
        <v>73441.75</v>
      </c>
      <c r="U46" s="240">
        <f t="shared" si="1"/>
        <v>129041.5</v>
      </c>
    </row>
    <row r="47" spans="1:23" s="217" customFormat="1">
      <c r="A47" s="218" t="s">
        <v>61</v>
      </c>
      <c r="T47" s="296" t="s">
        <v>71</v>
      </c>
      <c r="U47" s="296"/>
    </row>
    <row r="48" spans="1:23" s="217" customFormat="1"/>
    <row r="49" spans="1:21" s="217" customFormat="1">
      <c r="A49" s="294" t="s">
        <v>235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</row>
    <row r="50" spans="1:21" ht="30">
      <c r="A50" s="228" t="s">
        <v>220</v>
      </c>
      <c r="B50" s="228" t="s">
        <v>219</v>
      </c>
      <c r="C50" s="228" t="s">
        <v>218</v>
      </c>
      <c r="D50" s="220" t="s">
        <v>234</v>
      </c>
      <c r="E50" s="220" t="s">
        <v>233</v>
      </c>
      <c r="F50" s="220" t="s">
        <v>232</v>
      </c>
      <c r="G50" s="220" t="s">
        <v>231</v>
      </c>
      <c r="H50" s="220" t="s">
        <v>230</v>
      </c>
      <c r="I50" s="220" t="s">
        <v>229</v>
      </c>
      <c r="J50" s="220" t="s">
        <v>228</v>
      </c>
      <c r="K50" s="220" t="s">
        <v>227</v>
      </c>
      <c r="L50" s="220" t="s">
        <v>226</v>
      </c>
      <c r="M50" s="220" t="s">
        <v>225</v>
      </c>
      <c r="N50" s="220" t="s">
        <v>207</v>
      </c>
      <c r="O50" s="220" t="s">
        <v>206</v>
      </c>
      <c r="P50" s="220" t="s">
        <v>205</v>
      </c>
      <c r="Q50" s="220" t="s">
        <v>204</v>
      </c>
      <c r="R50" s="220" t="s">
        <v>203</v>
      </c>
      <c r="S50" s="227" t="s">
        <v>202</v>
      </c>
      <c r="T50" s="226" t="s">
        <v>224</v>
      </c>
      <c r="U50" s="226" t="s">
        <v>223</v>
      </c>
    </row>
    <row r="51" spans="1:21">
      <c r="A51" s="41" t="s">
        <v>199</v>
      </c>
      <c r="B51" s="41">
        <v>2026</v>
      </c>
      <c r="C51" s="41" t="s">
        <v>6</v>
      </c>
      <c r="D51" s="41">
        <v>4191</v>
      </c>
      <c r="E51" s="41">
        <v>1843</v>
      </c>
      <c r="F51" s="41">
        <v>9841</v>
      </c>
      <c r="G51" s="41">
        <v>6032</v>
      </c>
      <c r="H51" s="41">
        <v>9</v>
      </c>
      <c r="I51" s="41">
        <v>41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23893.25</v>
      </c>
      <c r="U51" s="41">
        <v>13999.25</v>
      </c>
    </row>
    <row r="52" spans="1:21">
      <c r="A52" s="41" t="s">
        <v>199</v>
      </c>
      <c r="B52" s="41">
        <v>2026</v>
      </c>
      <c r="C52" s="41" t="s">
        <v>94</v>
      </c>
      <c r="D52" s="41">
        <v>199</v>
      </c>
      <c r="E52" s="41">
        <v>0</v>
      </c>
      <c r="F52" s="41">
        <v>19</v>
      </c>
      <c r="G52" s="41">
        <v>0</v>
      </c>
      <c r="H52" s="41">
        <v>346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1</v>
      </c>
      <c r="O52" s="41">
        <v>0</v>
      </c>
      <c r="P52" s="41">
        <v>0</v>
      </c>
      <c r="Q52" s="41">
        <v>0</v>
      </c>
      <c r="R52" s="41">
        <v>143</v>
      </c>
      <c r="S52" s="41">
        <v>0</v>
      </c>
      <c r="T52" s="41">
        <v>1338.25</v>
      </c>
      <c r="U52" s="41">
        <v>0</v>
      </c>
    </row>
    <row r="53" spans="1:21">
      <c r="A53" s="41" t="s">
        <v>198</v>
      </c>
      <c r="B53" s="41">
        <v>2026</v>
      </c>
      <c r="C53" s="41" t="s">
        <v>94</v>
      </c>
      <c r="D53" s="41">
        <v>289</v>
      </c>
      <c r="E53" s="41">
        <v>0</v>
      </c>
      <c r="F53" s="41">
        <v>14</v>
      </c>
      <c r="G53" s="41">
        <v>0</v>
      </c>
      <c r="H53" s="41">
        <v>589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160</v>
      </c>
      <c r="S53" s="41">
        <v>0</v>
      </c>
      <c r="T53" s="41">
        <v>2002.25</v>
      </c>
      <c r="U53" s="41">
        <v>0</v>
      </c>
    </row>
    <row r="54" spans="1:21">
      <c r="A54" s="41" t="s">
        <v>198</v>
      </c>
      <c r="B54" s="41">
        <v>2026</v>
      </c>
      <c r="C54" s="41" t="s">
        <v>6</v>
      </c>
      <c r="D54" s="41">
        <v>4582</v>
      </c>
      <c r="E54" s="41">
        <v>1617</v>
      </c>
      <c r="F54" s="41">
        <v>10753</v>
      </c>
      <c r="G54" s="41">
        <v>5389</v>
      </c>
      <c r="H54" s="41">
        <v>2</v>
      </c>
      <c r="I54" s="41">
        <v>67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26092.5</v>
      </c>
      <c r="U54" s="41">
        <v>12545.75</v>
      </c>
    </row>
    <row r="55" spans="1:21">
      <c r="A55" s="41" t="s">
        <v>197</v>
      </c>
      <c r="B55" s="41">
        <v>2026</v>
      </c>
      <c r="C55" s="41" t="s">
        <v>6</v>
      </c>
      <c r="D55" s="41">
        <v>3500</v>
      </c>
      <c r="E55" s="41">
        <v>1584</v>
      </c>
      <c r="F55" s="41">
        <v>7201</v>
      </c>
      <c r="G55" s="41">
        <v>2828</v>
      </c>
      <c r="H55" s="41">
        <v>2</v>
      </c>
      <c r="I55" s="41">
        <v>51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17906.5</v>
      </c>
      <c r="U55" s="41">
        <v>7354.75</v>
      </c>
    </row>
    <row r="56" spans="1:21">
      <c r="A56" s="41" t="s">
        <v>197</v>
      </c>
      <c r="B56" s="41">
        <v>2026</v>
      </c>
      <c r="C56" s="41" t="s">
        <v>94</v>
      </c>
      <c r="D56" s="41">
        <v>223</v>
      </c>
      <c r="E56" s="41">
        <v>0</v>
      </c>
      <c r="F56" s="41">
        <v>4</v>
      </c>
      <c r="G56" s="41">
        <v>0</v>
      </c>
      <c r="H56" s="41">
        <v>498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1</v>
      </c>
      <c r="O56" s="41">
        <v>0</v>
      </c>
      <c r="P56" s="41">
        <v>0</v>
      </c>
      <c r="Q56" s="41">
        <v>0</v>
      </c>
      <c r="R56" s="41">
        <v>202</v>
      </c>
      <c r="S56" s="41">
        <v>2</v>
      </c>
      <c r="T56" s="41">
        <v>1807</v>
      </c>
      <c r="U56" s="41">
        <v>4.5</v>
      </c>
    </row>
    <row r="57" spans="1:21" s="217" customFormat="1" ht="45">
      <c r="A57" s="225"/>
      <c r="B57" s="225"/>
      <c r="C57" s="222" t="s">
        <v>222</v>
      </c>
      <c r="D57" s="224">
        <f t="shared" ref="D57:U57" si="2">SUM(D51:D56)</f>
        <v>12984</v>
      </c>
      <c r="E57" s="224">
        <f t="shared" si="2"/>
        <v>5044</v>
      </c>
      <c r="F57" s="224">
        <f t="shared" si="2"/>
        <v>27832</v>
      </c>
      <c r="G57" s="224">
        <f t="shared" si="2"/>
        <v>14249</v>
      </c>
      <c r="H57" s="224">
        <f t="shared" si="2"/>
        <v>1446</v>
      </c>
      <c r="I57" s="224">
        <f t="shared" si="2"/>
        <v>159</v>
      </c>
      <c r="J57" s="224">
        <f t="shared" si="2"/>
        <v>0</v>
      </c>
      <c r="K57" s="224">
        <f t="shared" si="2"/>
        <v>0</v>
      </c>
      <c r="L57" s="224">
        <f t="shared" si="2"/>
        <v>0</v>
      </c>
      <c r="M57" s="224">
        <f t="shared" si="2"/>
        <v>0</v>
      </c>
      <c r="N57" s="224">
        <f t="shared" si="2"/>
        <v>2</v>
      </c>
      <c r="O57" s="224">
        <f t="shared" si="2"/>
        <v>0</v>
      </c>
      <c r="P57" s="224">
        <f t="shared" si="2"/>
        <v>0</v>
      </c>
      <c r="Q57" s="224">
        <f t="shared" si="2"/>
        <v>0</v>
      </c>
      <c r="R57" s="224">
        <f t="shared" si="2"/>
        <v>505</v>
      </c>
      <c r="S57" s="224">
        <f t="shared" si="2"/>
        <v>2</v>
      </c>
      <c r="T57" s="224">
        <f t="shared" si="2"/>
        <v>73039.75</v>
      </c>
      <c r="U57" s="224">
        <f t="shared" si="2"/>
        <v>33904.25</v>
      </c>
    </row>
    <row r="58" spans="1:21" s="217" customFormat="1">
      <c r="T58" s="296" t="s">
        <v>71</v>
      </c>
      <c r="U58" s="296"/>
    </row>
    <row r="59" spans="1:21" s="217" customFormat="1"/>
    <row r="60" spans="1:21" s="217" customFormat="1">
      <c r="A60" s="294" t="s">
        <v>221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</row>
    <row r="61" spans="1:21" s="217" customFormat="1"/>
    <row r="62" spans="1:21" ht="30.6" customHeight="1">
      <c r="A62" s="236" t="s">
        <v>220</v>
      </c>
      <c r="B62" s="236" t="s">
        <v>219</v>
      </c>
      <c r="C62" s="236" t="s">
        <v>218</v>
      </c>
      <c r="D62" s="237" t="s">
        <v>217</v>
      </c>
      <c r="E62" s="237" t="s">
        <v>216</v>
      </c>
      <c r="F62" s="237" t="s">
        <v>215</v>
      </c>
      <c r="G62" s="237" t="s">
        <v>214</v>
      </c>
      <c r="H62" s="237" t="s">
        <v>213</v>
      </c>
      <c r="I62" s="237" t="s">
        <v>212</v>
      </c>
      <c r="J62" s="237" t="s">
        <v>211</v>
      </c>
      <c r="K62" s="237" t="s">
        <v>210</v>
      </c>
      <c r="L62" s="237" t="s">
        <v>209</v>
      </c>
      <c r="M62" s="237" t="s">
        <v>208</v>
      </c>
      <c r="N62" s="237" t="s">
        <v>207</v>
      </c>
      <c r="O62" s="237" t="s">
        <v>206</v>
      </c>
      <c r="P62" s="235" t="s">
        <v>205</v>
      </c>
      <c r="Q62" s="235" t="s">
        <v>204</v>
      </c>
      <c r="R62" s="235" t="s">
        <v>203</v>
      </c>
      <c r="S62" s="238" t="s">
        <v>202</v>
      </c>
      <c r="T62" s="239" t="s">
        <v>201</v>
      </c>
      <c r="U62" s="239" t="s">
        <v>200</v>
      </c>
    </row>
    <row r="63" spans="1:21">
      <c r="A63" s="223" t="s">
        <v>199</v>
      </c>
      <c r="B63" s="223">
        <v>2026</v>
      </c>
      <c r="C63" s="223" t="s">
        <v>6</v>
      </c>
      <c r="D63" s="223">
        <v>3340</v>
      </c>
      <c r="E63" s="223">
        <v>2178</v>
      </c>
      <c r="F63" s="223">
        <v>9057</v>
      </c>
      <c r="G63" s="223">
        <v>6532</v>
      </c>
      <c r="H63" s="223">
        <v>8</v>
      </c>
      <c r="I63" s="223">
        <v>59</v>
      </c>
      <c r="J63" s="223">
        <v>0</v>
      </c>
      <c r="K63" s="223">
        <v>0</v>
      </c>
      <c r="L63" s="223">
        <v>0</v>
      </c>
      <c r="M63" s="223">
        <v>0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21472</v>
      </c>
      <c r="U63" s="223">
        <v>15374.75</v>
      </c>
    </row>
    <row r="64" spans="1:21">
      <c r="A64" s="223" t="s">
        <v>199</v>
      </c>
      <c r="B64" s="223">
        <v>2026</v>
      </c>
      <c r="C64" s="223" t="s">
        <v>94</v>
      </c>
      <c r="D64" s="223">
        <v>163</v>
      </c>
      <c r="E64" s="223">
        <v>0</v>
      </c>
      <c r="F64" s="223">
        <v>5</v>
      </c>
      <c r="G64" s="223">
        <v>0</v>
      </c>
      <c r="H64" s="223">
        <v>272</v>
      </c>
      <c r="I64" s="223">
        <v>0</v>
      </c>
      <c r="J64" s="223">
        <v>0</v>
      </c>
      <c r="K64" s="223">
        <v>0</v>
      </c>
      <c r="L64" s="223">
        <v>0</v>
      </c>
      <c r="M64" s="223">
        <v>0</v>
      </c>
      <c r="N64" s="223">
        <v>1</v>
      </c>
      <c r="O64" s="223">
        <v>0</v>
      </c>
      <c r="P64" s="223">
        <v>0</v>
      </c>
      <c r="Q64" s="223">
        <v>0</v>
      </c>
      <c r="R64" s="223">
        <v>98</v>
      </c>
      <c r="S64" s="223">
        <v>0</v>
      </c>
      <c r="T64" s="223">
        <v>1006.5</v>
      </c>
      <c r="U64" s="223">
        <v>0</v>
      </c>
    </row>
    <row r="65" spans="1:21">
      <c r="A65" s="223" t="s">
        <v>198</v>
      </c>
      <c r="B65" s="223">
        <v>2026</v>
      </c>
      <c r="C65" s="223" t="s">
        <v>94</v>
      </c>
      <c r="D65" s="223">
        <v>253</v>
      </c>
      <c r="E65" s="223">
        <v>0</v>
      </c>
      <c r="F65" s="223">
        <v>6</v>
      </c>
      <c r="G65" s="223">
        <v>0</v>
      </c>
      <c r="H65" s="223">
        <v>455</v>
      </c>
      <c r="I65" s="223">
        <v>0</v>
      </c>
      <c r="J65" s="223">
        <v>0</v>
      </c>
      <c r="K65" s="223">
        <v>0</v>
      </c>
      <c r="L65" s="223">
        <v>0</v>
      </c>
      <c r="M65" s="223">
        <v>0</v>
      </c>
      <c r="N65" s="223">
        <v>0</v>
      </c>
      <c r="O65" s="223">
        <v>0</v>
      </c>
      <c r="P65" s="223">
        <v>0</v>
      </c>
      <c r="Q65" s="223">
        <v>0</v>
      </c>
      <c r="R65" s="223">
        <v>108</v>
      </c>
      <c r="S65" s="223">
        <v>2</v>
      </c>
      <c r="T65" s="223">
        <v>1531.75</v>
      </c>
      <c r="U65" s="223">
        <v>4.5</v>
      </c>
    </row>
    <row r="66" spans="1:21">
      <c r="A66" s="223" t="s">
        <v>198</v>
      </c>
      <c r="B66" s="223">
        <v>2026</v>
      </c>
      <c r="C66" s="223" t="s">
        <v>6</v>
      </c>
      <c r="D66" s="223">
        <v>4498</v>
      </c>
      <c r="E66" s="223">
        <v>1447</v>
      </c>
      <c r="F66" s="223">
        <v>10420</v>
      </c>
      <c r="G66" s="223">
        <v>4400</v>
      </c>
      <c r="H66" s="223">
        <v>2</v>
      </c>
      <c r="I66" s="223">
        <v>38</v>
      </c>
      <c r="J66" s="223">
        <v>0</v>
      </c>
      <c r="K66" s="223">
        <v>0</v>
      </c>
      <c r="L66" s="223">
        <v>0</v>
      </c>
      <c r="M66" s="223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25342.5</v>
      </c>
      <c r="U66" s="223">
        <v>10332.5</v>
      </c>
    </row>
    <row r="67" spans="1:21">
      <c r="A67" s="223" t="s">
        <v>197</v>
      </c>
      <c r="B67" s="223">
        <v>2026</v>
      </c>
      <c r="C67" s="223" t="s">
        <v>6</v>
      </c>
      <c r="D67" s="223">
        <v>3341</v>
      </c>
      <c r="E67" s="223">
        <v>1676</v>
      </c>
      <c r="F67" s="223">
        <v>7065</v>
      </c>
      <c r="G67" s="223">
        <v>4339</v>
      </c>
      <c r="H67" s="223">
        <v>2</v>
      </c>
      <c r="I67" s="223">
        <v>65</v>
      </c>
      <c r="J67" s="223">
        <v>0</v>
      </c>
      <c r="K67" s="223">
        <v>0</v>
      </c>
      <c r="L67" s="223">
        <v>0</v>
      </c>
      <c r="M67" s="223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17475.5</v>
      </c>
      <c r="U67" s="223">
        <v>10500.25</v>
      </c>
    </row>
    <row r="68" spans="1:21">
      <c r="A68" s="223" t="s">
        <v>197</v>
      </c>
      <c r="B68" s="223">
        <v>2026</v>
      </c>
      <c r="C68" s="223" t="s">
        <v>94</v>
      </c>
      <c r="D68" s="223">
        <v>173</v>
      </c>
      <c r="E68" s="223">
        <v>0</v>
      </c>
      <c r="F68" s="223">
        <v>4</v>
      </c>
      <c r="G68" s="223">
        <v>0</v>
      </c>
      <c r="H68" s="223">
        <v>427</v>
      </c>
      <c r="I68" s="223">
        <v>0</v>
      </c>
      <c r="J68" s="223">
        <v>0</v>
      </c>
      <c r="K68" s="223">
        <v>0</v>
      </c>
      <c r="L68" s="223">
        <v>0</v>
      </c>
      <c r="M68" s="223">
        <v>0</v>
      </c>
      <c r="N68" s="223">
        <v>1</v>
      </c>
      <c r="O68" s="223">
        <v>0</v>
      </c>
      <c r="P68" s="223">
        <v>0</v>
      </c>
      <c r="Q68" s="223">
        <v>0</v>
      </c>
      <c r="R68" s="223">
        <v>111</v>
      </c>
      <c r="S68" s="223">
        <v>0</v>
      </c>
      <c r="T68" s="223">
        <v>1392.5</v>
      </c>
      <c r="U68" s="223">
        <v>0</v>
      </c>
    </row>
    <row r="69" spans="1:21" ht="45">
      <c r="A69" s="242"/>
      <c r="B69" s="242"/>
      <c r="C69" s="241" t="s">
        <v>196</v>
      </c>
      <c r="D69" s="243">
        <f t="shared" ref="D69:U69" si="3">SUM(D63:D68)</f>
        <v>11768</v>
      </c>
      <c r="E69" s="243">
        <f t="shared" si="3"/>
        <v>5301</v>
      </c>
      <c r="F69" s="243">
        <f t="shared" si="3"/>
        <v>26557</v>
      </c>
      <c r="G69" s="243">
        <f t="shared" si="3"/>
        <v>15271</v>
      </c>
      <c r="H69" s="243">
        <f t="shared" si="3"/>
        <v>1166</v>
      </c>
      <c r="I69" s="243">
        <f t="shared" si="3"/>
        <v>162</v>
      </c>
      <c r="J69" s="243">
        <f t="shared" si="3"/>
        <v>0</v>
      </c>
      <c r="K69" s="243">
        <f t="shared" si="3"/>
        <v>0</v>
      </c>
      <c r="L69" s="243">
        <f t="shared" si="3"/>
        <v>0</v>
      </c>
      <c r="M69" s="243">
        <f t="shared" si="3"/>
        <v>0</v>
      </c>
      <c r="N69" s="243">
        <f t="shared" si="3"/>
        <v>2</v>
      </c>
      <c r="O69" s="243">
        <f t="shared" si="3"/>
        <v>0</v>
      </c>
      <c r="P69" s="243">
        <f t="shared" si="3"/>
        <v>0</v>
      </c>
      <c r="Q69" s="243">
        <f t="shared" si="3"/>
        <v>0</v>
      </c>
      <c r="R69" s="243">
        <f t="shared" si="3"/>
        <v>317</v>
      </c>
      <c r="S69" s="244">
        <f t="shared" si="3"/>
        <v>2</v>
      </c>
      <c r="T69" s="245">
        <f t="shared" si="3"/>
        <v>68220.75</v>
      </c>
      <c r="U69" s="245">
        <f t="shared" si="3"/>
        <v>36212</v>
      </c>
    </row>
    <row r="70" spans="1:21" s="217" customFormat="1">
      <c r="A70" s="218" t="s">
        <v>61</v>
      </c>
      <c r="T70" s="293" t="s">
        <v>71</v>
      </c>
      <c r="U70" s="293"/>
    </row>
    <row r="71" spans="1:21" s="217" customFormat="1"/>
    <row r="72" spans="1:21" s="217" customFormat="1"/>
    <row r="73" spans="1:21" s="217" customFormat="1"/>
    <row r="74" spans="1:21">
      <c r="A74" s="294" t="s">
        <v>195</v>
      </c>
      <c r="B74" s="294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</row>
    <row r="75" spans="1:21">
      <c r="A75" s="295"/>
      <c r="B75" s="295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 t="s">
        <v>194</v>
      </c>
    </row>
    <row r="76" spans="1:21" ht="51.6" customHeight="1">
      <c r="A76" s="220" t="s">
        <v>193</v>
      </c>
      <c r="B76" s="219">
        <v>209795.5</v>
      </c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</row>
    <row r="77" spans="1:21" ht="48.75" customHeight="1">
      <c r="A77" s="220" t="s">
        <v>192</v>
      </c>
      <c r="B77" s="219">
        <v>202483.25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</row>
    <row r="78" spans="1:21" ht="63" customHeight="1">
      <c r="A78" s="220" t="s">
        <v>191</v>
      </c>
      <c r="B78" s="219">
        <v>106944</v>
      </c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</row>
    <row r="79" spans="1:21" ht="59.25" customHeight="1">
      <c r="A79" s="220" t="s">
        <v>190</v>
      </c>
      <c r="B79" s="219">
        <v>104432.75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</row>
    <row r="80" spans="1:21">
      <c r="A80" s="218" t="s">
        <v>61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</row>
    <row r="81" spans="1:21">
      <c r="A81" s="217"/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</row>
    <row r="82" spans="1:21" s="217" customFormat="1"/>
    <row r="83" spans="1:21" s="217" customFormat="1"/>
    <row r="84" spans="1:21" s="217" customFormat="1"/>
    <row r="85" spans="1:21" s="217" customFormat="1"/>
    <row r="86" spans="1:21" s="217" customFormat="1"/>
    <row r="87" spans="1:21" s="217" customFormat="1"/>
    <row r="88" spans="1:21" s="217" customFormat="1"/>
    <row r="89" spans="1:21" s="217" customFormat="1"/>
    <row r="90" spans="1:21" s="217" customFormat="1"/>
    <row r="91" spans="1:21" s="217" customFormat="1"/>
    <row r="92" spans="1:21" s="217" customFormat="1"/>
    <row r="93" spans="1:21" s="217" customFormat="1"/>
    <row r="94" spans="1:21" s="217" customFormat="1"/>
    <row r="95" spans="1:21" s="217" customFormat="1"/>
    <row r="96" spans="1:21" s="217" customFormat="1"/>
    <row r="97" s="217" customFormat="1"/>
    <row r="98" s="217" customFormat="1"/>
  </sheetData>
  <mergeCells count="13">
    <mergeCell ref="T70:U70"/>
    <mergeCell ref="A74:B75"/>
    <mergeCell ref="A60:U60"/>
    <mergeCell ref="A2:U3"/>
    <mergeCell ref="A28:U28"/>
    <mergeCell ref="T47:U47"/>
    <mergeCell ref="A49:U49"/>
    <mergeCell ref="T58:U58"/>
    <mergeCell ref="A4:U4"/>
    <mergeCell ref="A5:U5"/>
    <mergeCell ref="A6:U6"/>
    <mergeCell ref="A7:U7"/>
    <mergeCell ref="T26:U26"/>
  </mergeCells>
  <pageMargins left="0.7" right="0.7" top="0.75" bottom="2.0499999999999998" header="0.3" footer="0.3"/>
  <pageSetup scale="31" fitToHeight="0" orientation="landscape" r:id="rId1"/>
  <rowBreaks count="3" manualBreakCount="3">
    <brk id="58" max="20" man="1"/>
    <brk id="88" max="20" man="1"/>
    <brk id="96" max="2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9C9D-C355-41D3-BDEF-525E9366B71B}">
  <sheetPr>
    <tabColor rgb="FFFF0000"/>
    <pageSetUpPr fitToPage="1"/>
  </sheetPr>
  <dimension ref="A1"/>
  <sheetViews>
    <sheetView view="pageBreakPreview" zoomScale="60" zoomScaleNormal="100" workbookViewId="0">
      <selection activeCell="A18" sqref="A18:J19"/>
    </sheetView>
  </sheetViews>
  <sheetFormatPr baseColWidth="10" defaultRowHeight="15"/>
  <sheetData/>
  <pageMargins left="0.7" right="0.7" top="0.75" bottom="2.0499999999999998" header="0.3" footer="0.3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Presentación</vt:lpstr>
      <vt:lpstr>EMBARCACIONES </vt:lpstr>
      <vt:lpstr>Representacion porcentual </vt:lpstr>
      <vt:lpstr>COMPARATIVO EMB.</vt:lpstr>
      <vt:lpstr>CARGAS T.M. preliminar. </vt:lpstr>
      <vt:lpstr>CONTENEDORES TEUS</vt:lpstr>
      <vt:lpstr>PASAJEROS</vt:lpstr>
      <vt:lpstr>Contenedores. por unidad Ref.</vt:lpstr>
      <vt:lpstr>Responsables</vt:lpstr>
      <vt:lpstr>'CARGAS T.M. preliminar. '!Área_de_impresión</vt:lpstr>
      <vt:lpstr>'COMPARATIVO EMB.'!Área_de_impresión</vt:lpstr>
      <vt:lpstr>'CONTENEDORES TEUS'!Área_de_impresión</vt:lpstr>
      <vt:lpstr>'Contenedores. por unidad Ref.'!Área_de_impresión</vt:lpstr>
      <vt:lpstr>'EMBARCACIONES '!Área_de_impresión</vt:lpstr>
      <vt:lpstr>PASAJEROS!Área_de_impresión</vt:lpstr>
      <vt:lpstr>Presentación!Área_de_impresión</vt:lpstr>
      <vt:lpstr>'Representacion porcentual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CELERKY BENITEZ MEDRANO</dc:creator>
  <cp:lastModifiedBy>MANUEL ANTONIO GUZMAN CUEVAS</cp:lastModifiedBy>
  <cp:lastPrinted>2026-07-20T12:22:06Z</cp:lastPrinted>
  <dcterms:created xsi:type="dcterms:W3CDTF">2023-01-12T15:54:36Z</dcterms:created>
  <dcterms:modified xsi:type="dcterms:W3CDTF">2026-07-20T12:24:23Z</dcterms:modified>
</cp:coreProperties>
</file>