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el Guzmán\Desktop\OAI\Contabiidad\Ingresos y Egresos 2026\"/>
    </mc:Choice>
  </mc:AlternateContent>
  <xr:revisionPtr revIDLastSave="0" documentId="8_{DEF669D9-B044-4F6B-825A-3AF01A95A2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S Y EGRESOS" sheetId="2" r:id="rId1"/>
    <sheet name="Presup. Aprobado-Ejec OAI (2)" sheetId="4" r:id="rId2"/>
  </sheets>
  <definedNames>
    <definedName name="_xlnm.Print_Area" localSheetId="0">'INGRESOS Y EGRESOS'!$A$1:$G$753</definedName>
    <definedName name="_xlnm.Print_Area" localSheetId="1">'Presup. Aprobado-Ejec OAI (2)'!$A$1:$S$85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4" l="1"/>
  <c r="E10" i="4"/>
  <c r="G10" i="4"/>
  <c r="H10" i="4"/>
  <c r="I10" i="4"/>
  <c r="I80" i="4" s="1"/>
  <c r="J10" i="4"/>
  <c r="K10" i="4"/>
  <c r="K80" i="4" s="1"/>
  <c r="L10" i="4"/>
  <c r="M10" i="4"/>
  <c r="N10" i="4"/>
  <c r="O10" i="4"/>
  <c r="P10" i="4"/>
  <c r="Q10" i="4"/>
  <c r="F11" i="4"/>
  <c r="G11" i="4"/>
  <c r="R11" i="4"/>
  <c r="R12" i="4"/>
  <c r="R13" i="4"/>
  <c r="R14" i="4"/>
  <c r="F15" i="4"/>
  <c r="F10" i="4" s="1"/>
  <c r="D16" i="4"/>
  <c r="D80" i="4" s="1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R17" i="4"/>
  <c r="R18" i="4"/>
  <c r="R19" i="4"/>
  <c r="R20" i="4"/>
  <c r="R21" i="4"/>
  <c r="R22" i="4"/>
  <c r="R23" i="4"/>
  <c r="R24" i="4"/>
  <c r="R25" i="4"/>
  <c r="D26" i="4"/>
  <c r="E26" i="4"/>
  <c r="F26" i="4"/>
  <c r="R26" i="4" s="1"/>
  <c r="G26" i="4"/>
  <c r="H26" i="4"/>
  <c r="I26" i="4"/>
  <c r="J26" i="4"/>
  <c r="K26" i="4"/>
  <c r="L26" i="4"/>
  <c r="M26" i="4"/>
  <c r="N26" i="4"/>
  <c r="O26" i="4"/>
  <c r="P26" i="4"/>
  <c r="Q26" i="4"/>
  <c r="R27" i="4"/>
  <c r="R28" i="4"/>
  <c r="R29" i="4"/>
  <c r="R30" i="4"/>
  <c r="R31" i="4"/>
  <c r="R32" i="4"/>
  <c r="R33" i="4"/>
  <c r="R34" i="4"/>
  <c r="R35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R37" i="4"/>
  <c r="R38" i="4"/>
  <c r="R39" i="4"/>
  <c r="R43" i="4"/>
  <c r="R44" i="4"/>
  <c r="R45" i="4"/>
  <c r="R46" i="4"/>
  <c r="R47" i="4"/>
  <c r="R48" i="4"/>
  <c r="R51" i="4"/>
  <c r="D52" i="4"/>
  <c r="E52" i="4"/>
  <c r="F52" i="4"/>
  <c r="R52" i="4" s="1"/>
  <c r="G52" i="4"/>
  <c r="H52" i="4"/>
  <c r="I52" i="4"/>
  <c r="J52" i="4"/>
  <c r="K52" i="4"/>
  <c r="L52" i="4"/>
  <c r="M52" i="4"/>
  <c r="N52" i="4"/>
  <c r="O52" i="4"/>
  <c r="P52" i="4"/>
  <c r="Q52" i="4"/>
  <c r="R53" i="4"/>
  <c r="R54" i="4"/>
  <c r="R55" i="4"/>
  <c r="R56" i="4"/>
  <c r="R57" i="4"/>
  <c r="R58" i="4"/>
  <c r="R59" i="4"/>
  <c r="R60" i="4"/>
  <c r="R61" i="4"/>
  <c r="D62" i="4"/>
  <c r="E62" i="4"/>
  <c r="F62" i="4"/>
  <c r="G62" i="4"/>
  <c r="H62" i="4"/>
  <c r="I62" i="4"/>
  <c r="R62" i="4" s="1"/>
  <c r="J62" i="4"/>
  <c r="K62" i="4"/>
  <c r="N62" i="4"/>
  <c r="O62" i="4"/>
  <c r="P62" i="4"/>
  <c r="P80" i="4" s="1"/>
  <c r="Q62" i="4"/>
  <c r="Q80" i="4" s="1"/>
  <c r="R63" i="4"/>
  <c r="R64" i="4"/>
  <c r="R65" i="4"/>
  <c r="R66" i="4"/>
  <c r="R67" i="4"/>
  <c r="R68" i="4"/>
  <c r="R69" i="4"/>
  <c r="R70" i="4"/>
  <c r="R71" i="4"/>
  <c r="R73" i="4"/>
  <c r="R74" i="4"/>
  <c r="D75" i="4"/>
  <c r="E75" i="4"/>
  <c r="F75" i="4"/>
  <c r="R75" i="4" s="1"/>
  <c r="G75" i="4"/>
  <c r="I75" i="4"/>
  <c r="J75" i="4"/>
  <c r="J80" i="4" s="1"/>
  <c r="R76" i="4"/>
  <c r="R77" i="4"/>
  <c r="D78" i="4"/>
  <c r="E78" i="4"/>
  <c r="R78" i="4"/>
  <c r="E80" i="4"/>
  <c r="G80" i="4"/>
  <c r="H80" i="4"/>
  <c r="L80" i="4"/>
  <c r="M80" i="4"/>
  <c r="N80" i="4"/>
  <c r="O80" i="4"/>
  <c r="E647" i="2"/>
  <c r="D647" i="2"/>
  <c r="E641" i="2"/>
  <c r="D641" i="2"/>
  <c r="E631" i="2"/>
  <c r="E651" i="2" s="1"/>
  <c r="E625" i="2"/>
  <c r="D625" i="2"/>
  <c r="E605" i="2"/>
  <c r="D605" i="2"/>
  <c r="E599" i="2"/>
  <c r="D599" i="2"/>
  <c r="E589" i="2"/>
  <c r="E609" i="2" s="1"/>
  <c r="E582" i="2"/>
  <c r="D582" i="2"/>
  <c r="E561" i="2"/>
  <c r="D561" i="2"/>
  <c r="E555" i="2"/>
  <c r="D555" i="2"/>
  <c r="E545" i="2"/>
  <c r="E565" i="2" s="1"/>
  <c r="E539" i="2"/>
  <c r="D539" i="2"/>
  <c r="E518" i="2"/>
  <c r="D518" i="2"/>
  <c r="E512" i="2"/>
  <c r="D512" i="2"/>
  <c r="E502" i="2"/>
  <c r="E522" i="2" s="1"/>
  <c r="E496" i="2"/>
  <c r="D496" i="2"/>
  <c r="E473" i="2"/>
  <c r="E462" i="2"/>
  <c r="E443" i="2"/>
  <c r="E476" i="2" s="1"/>
  <c r="E408" i="2"/>
  <c r="F398" i="2"/>
  <c r="E391" i="2"/>
  <c r="E384" i="2"/>
  <c r="E331" i="2"/>
  <c r="E307" i="2"/>
  <c r="F80" i="4" l="1"/>
  <c r="R10" i="4"/>
  <c r="R80" i="4" s="1"/>
  <c r="R15" i="4"/>
  <c r="E412" i="2"/>
  <c r="D25" i="2"/>
  <c r="D38" i="2"/>
  <c r="F37" i="2"/>
  <c r="F36" i="2"/>
  <c r="F24" i="2"/>
  <c r="F23" i="2"/>
  <c r="F22" i="2"/>
  <c r="F21" i="2"/>
  <c r="F20" i="2"/>
  <c r="F14" i="2"/>
  <c r="F38" i="2" l="1"/>
  <c r="F47" i="2"/>
  <c r="F30" i="2"/>
  <c r="D31" i="2" l="1"/>
  <c r="F15" i="2"/>
  <c r="F31" i="2" l="1"/>
  <c r="D15" i="2" l="1"/>
  <c r="F25" i="2"/>
  <c r="F48" i="2" l="1"/>
  <c r="D48" i="2"/>
  <c r="E56" i="2" l="1"/>
  <c r="D56" i="2"/>
  <c r="F43" i="2" l="1"/>
  <c r="D43" i="2"/>
  <c r="C61" i="2" s="1"/>
  <c r="D61" i="2" l="1"/>
</calcChain>
</file>

<file path=xl/sharedStrings.xml><?xml version="1.0" encoding="utf-8"?>
<sst xmlns="http://schemas.openxmlformats.org/spreadsheetml/2006/main" count="1102" uniqueCount="508">
  <si>
    <t>PUERTO</t>
  </si>
  <si>
    <t>REFERENCIA</t>
  </si>
  <si>
    <t>FECHA</t>
  </si>
  <si>
    <t>VALOR US$</t>
  </si>
  <si>
    <t>TOTAL RD$</t>
  </si>
  <si>
    <t>TOTAL GENERAL</t>
  </si>
  <si>
    <t>DEP. EN RD$</t>
  </si>
  <si>
    <t>DEPOSITOS EN TRANSITOS</t>
  </si>
  <si>
    <t>CONCEPTO</t>
  </si>
  <si>
    <t>VALOR RD$</t>
  </si>
  <si>
    <t>SUB-TOTAL</t>
  </si>
  <si>
    <t>DEPOSITOS BANCARIOS</t>
  </si>
  <si>
    <t xml:space="preserve">      </t>
  </si>
  <si>
    <t>VALOR</t>
  </si>
  <si>
    <t>TOTAL</t>
  </si>
  <si>
    <t>CUENTA OPERACIONES</t>
  </si>
  <si>
    <t>PUERTO LA ROMANA</t>
  </si>
  <si>
    <t>PUERTO LUPERON</t>
  </si>
  <si>
    <t xml:space="preserve">TASA </t>
  </si>
  <si>
    <t>FECHA INGRESO</t>
  </si>
  <si>
    <t>DESCRIPCION</t>
  </si>
  <si>
    <t xml:space="preserve">FECHA </t>
  </si>
  <si>
    <t xml:space="preserve">VALOR </t>
  </si>
  <si>
    <t>SUBSIDIO MATERNIDAD</t>
  </si>
  <si>
    <t xml:space="preserve">SANTA BARBARA </t>
  </si>
  <si>
    <t>CONCILIACION DE CUENTA NOMINA</t>
  </si>
  <si>
    <t>Cta # 010-500126-0</t>
  </si>
  <si>
    <t xml:space="preserve"> TOTAL </t>
  </si>
  <si>
    <t>LA CANA</t>
  </si>
  <si>
    <r>
      <t xml:space="preserve">Cta </t>
    </r>
    <r>
      <rPr>
        <b/>
        <sz val="12"/>
        <color indexed="8"/>
        <rFont val="Arial"/>
        <family val="2"/>
      </rPr>
      <t># 010-500107-4</t>
    </r>
  </si>
  <si>
    <t xml:space="preserve">  PAGOS ACH</t>
  </si>
  <si>
    <t>PUERTO PLATA</t>
  </si>
  <si>
    <t xml:space="preserve">TOTAL GENERAL </t>
  </si>
  <si>
    <t>CUENTA DÓLAR</t>
  </si>
  <si>
    <t>SUBSIDIO DE MATERNIDAD</t>
  </si>
  <si>
    <t>SUBTOTAL</t>
  </si>
  <si>
    <t>AGOSTO DEL 2024</t>
  </si>
  <si>
    <t>OFICINA CENTRAL</t>
  </si>
  <si>
    <t>BOCA CHICA</t>
  </si>
  <si>
    <t>AZUA</t>
  </si>
  <si>
    <t>BARAHONA</t>
  </si>
  <si>
    <t>MANZANILLO</t>
  </si>
  <si>
    <t xml:space="preserve"> CREDITO CUENTA CORRIENTE</t>
  </si>
  <si>
    <t>CONCEPTOS</t>
  </si>
  <si>
    <t>VALOR RD $</t>
  </si>
  <si>
    <t>RELACION DE TRANSFERENCIAS ACH. RECIBIDAS DE TERCEROS</t>
  </si>
  <si>
    <t>ACH</t>
  </si>
  <si>
    <t>SANTA BARBARA</t>
  </si>
  <si>
    <t xml:space="preserve">CUENTA </t>
  </si>
  <si>
    <t xml:space="preserve">DESCRIPCION </t>
  </si>
  <si>
    <t>CREDITO</t>
  </si>
  <si>
    <t>DEBITO</t>
  </si>
  <si>
    <t>DEP. EN USD</t>
  </si>
  <si>
    <t>CHEQUES REINTEGRADOS</t>
  </si>
  <si>
    <t>BENEFICIARIOS</t>
  </si>
  <si>
    <t>NO.CHEQUES</t>
  </si>
  <si>
    <t>PUERTOS</t>
  </si>
  <si>
    <t>REGITRO CONTABLE</t>
  </si>
  <si>
    <t>PAGO ACH</t>
  </si>
  <si>
    <t>DEPOSITO EN TRANSITO</t>
  </si>
  <si>
    <t>1.1.01.02.01.02.01</t>
  </si>
  <si>
    <t>SAN PEDRO</t>
  </si>
  <si>
    <t>PRIMA NEGATIVA</t>
  </si>
  <si>
    <t>LUPERON</t>
  </si>
  <si>
    <t>70010109-17</t>
  </si>
  <si>
    <t>OF. CENTRAL</t>
  </si>
  <si>
    <t>040292-1</t>
  </si>
  <si>
    <t>5.5.02.01.01.01</t>
  </si>
  <si>
    <t>LA ROMANA</t>
  </si>
  <si>
    <t>300060162-12</t>
  </si>
  <si>
    <t>70030160-17</t>
  </si>
  <si>
    <t>70030071-17</t>
  </si>
  <si>
    <t>70030428-17</t>
  </si>
  <si>
    <t>70010469-17</t>
  </si>
  <si>
    <t>108156040-1</t>
  </si>
  <si>
    <t>109511524-1</t>
  </si>
  <si>
    <t>310060028-5</t>
  </si>
  <si>
    <t>887070-10</t>
  </si>
  <si>
    <t>020074-1</t>
  </si>
  <si>
    <t>OFICINA PRINCIPAL</t>
  </si>
  <si>
    <t>020077-1</t>
  </si>
  <si>
    <t>020080-1</t>
  </si>
  <si>
    <t>040830-1</t>
  </si>
  <si>
    <t>040834-1</t>
  </si>
  <si>
    <t>040837-1</t>
  </si>
  <si>
    <t>040840-1</t>
  </si>
  <si>
    <t>30030591-9</t>
  </si>
  <si>
    <t>040843-1</t>
  </si>
  <si>
    <t>931057-6</t>
  </si>
  <si>
    <t>734500355-6</t>
  </si>
  <si>
    <t>70030225-17</t>
  </si>
  <si>
    <t>310080093-5</t>
  </si>
  <si>
    <t>30010223-8</t>
  </si>
  <si>
    <t>040399-1</t>
  </si>
  <si>
    <t>040402-1</t>
  </si>
  <si>
    <t>040405-1</t>
  </si>
  <si>
    <t>30010411-8</t>
  </si>
  <si>
    <t>3000030504-5</t>
  </si>
  <si>
    <t>10010070-5</t>
  </si>
  <si>
    <t>734502171-6</t>
  </si>
  <si>
    <t>020400-1</t>
  </si>
  <si>
    <t>020403-1</t>
  </si>
  <si>
    <t>020406-1</t>
  </si>
  <si>
    <t>10200078-8</t>
  </si>
  <si>
    <t>300020487-8</t>
  </si>
  <si>
    <t>734520590-6</t>
  </si>
  <si>
    <t>10080087-5</t>
  </si>
  <si>
    <t>1130070231-8</t>
  </si>
  <si>
    <t>020302-1</t>
  </si>
  <si>
    <t>020305-1</t>
  </si>
  <si>
    <t>020308-1</t>
  </si>
  <si>
    <t>23158808-6</t>
  </si>
  <si>
    <t>734521143-6</t>
  </si>
  <si>
    <t>040252-1</t>
  </si>
  <si>
    <t>310010090-5</t>
  </si>
  <si>
    <t>734503544-6</t>
  </si>
  <si>
    <t>30010058-9</t>
  </si>
  <si>
    <t>30010061-9</t>
  </si>
  <si>
    <t>30010064-9</t>
  </si>
  <si>
    <t>30100620-9</t>
  </si>
  <si>
    <t>30100623-9</t>
  </si>
  <si>
    <t>7471849-6</t>
  </si>
  <si>
    <t>7910430-6</t>
  </si>
  <si>
    <t>040544-1</t>
  </si>
  <si>
    <t>040547-1</t>
  </si>
  <si>
    <t>040550-1</t>
  </si>
  <si>
    <t>040553-1</t>
  </si>
  <si>
    <t>8967795-10</t>
  </si>
  <si>
    <t>040559-1</t>
  </si>
  <si>
    <t>864409-5</t>
  </si>
  <si>
    <t>20288043-6</t>
  </si>
  <si>
    <t>30030679-8</t>
  </si>
  <si>
    <t>30030682-26</t>
  </si>
  <si>
    <t>1364039-10</t>
  </si>
  <si>
    <t>70010116-17</t>
  </si>
  <si>
    <t>734503631-6</t>
  </si>
  <si>
    <t>310010067-5</t>
  </si>
  <si>
    <t>510030166-20</t>
  </si>
  <si>
    <t>703773716-6</t>
  </si>
  <si>
    <t>20020288-1</t>
  </si>
  <si>
    <t>20020291-1</t>
  </si>
  <si>
    <t>20020294-1</t>
  </si>
  <si>
    <t>7866377-13</t>
  </si>
  <si>
    <t>50072-6</t>
  </si>
  <si>
    <t>70030166-17</t>
  </si>
  <si>
    <t>30070125-8</t>
  </si>
  <si>
    <t>50050161-10</t>
  </si>
  <si>
    <t>50050164-10</t>
  </si>
  <si>
    <t>50050168-10</t>
  </si>
  <si>
    <t>703775758-6</t>
  </si>
  <si>
    <t>703775759-6</t>
  </si>
  <si>
    <t>874269-6</t>
  </si>
  <si>
    <t>040286-1</t>
  </si>
  <si>
    <t>040290-1</t>
  </si>
  <si>
    <t>040293-1</t>
  </si>
  <si>
    <t>734523844-6</t>
  </si>
  <si>
    <t>30010027-26</t>
  </si>
  <si>
    <t>30010030-8</t>
  </si>
  <si>
    <t>040334-1</t>
  </si>
  <si>
    <t>040337-1</t>
  </si>
  <si>
    <t>040340-1</t>
  </si>
  <si>
    <t>7966959-6</t>
  </si>
  <si>
    <t>30030188-8</t>
  </si>
  <si>
    <t>738916276-6</t>
  </si>
  <si>
    <t>10180036-5</t>
  </si>
  <si>
    <t>10040058-5</t>
  </si>
  <si>
    <t>040289-1</t>
  </si>
  <si>
    <t>3861210-10</t>
  </si>
  <si>
    <t>50050062-10</t>
  </si>
  <si>
    <t>400050119-9</t>
  </si>
  <si>
    <t>400050122-9</t>
  </si>
  <si>
    <t>400050125-9</t>
  </si>
  <si>
    <t>400050129-9</t>
  </si>
  <si>
    <t>738918263-6</t>
  </si>
  <si>
    <t>738919024-6</t>
  </si>
  <si>
    <t>0082040470-1</t>
  </si>
  <si>
    <t>0082040476-1</t>
  </si>
  <si>
    <t>0082040479-1</t>
  </si>
  <si>
    <t>70030431-17</t>
  </si>
  <si>
    <t>10060509-5</t>
  </si>
  <si>
    <t>040759-1</t>
  </si>
  <si>
    <t>040762-1</t>
  </si>
  <si>
    <t>040765-1</t>
  </si>
  <si>
    <t>040768-1</t>
  </si>
  <si>
    <t>30030657-26</t>
  </si>
  <si>
    <t>30030660-8</t>
  </si>
  <si>
    <t>697012091-6</t>
  </si>
  <si>
    <t>738917280-6</t>
  </si>
  <si>
    <t>70010070-17</t>
  </si>
  <si>
    <t>10020110-5</t>
  </si>
  <si>
    <t>810130102-1</t>
  </si>
  <si>
    <t>020378-1</t>
  </si>
  <si>
    <t>020381-1</t>
  </si>
  <si>
    <t>040375-1</t>
  </si>
  <si>
    <t>738917656-6</t>
  </si>
  <si>
    <t>10010012-5</t>
  </si>
  <si>
    <t>0082020117-1</t>
  </si>
  <si>
    <t>20040377-1</t>
  </si>
  <si>
    <t>20040381-1</t>
  </si>
  <si>
    <t>20040384-1</t>
  </si>
  <si>
    <t>50010103-10</t>
  </si>
  <si>
    <t>50010106-10</t>
  </si>
  <si>
    <t>738918886-6</t>
  </si>
  <si>
    <t>20040232-1</t>
  </si>
  <si>
    <t>20040235-1</t>
  </si>
  <si>
    <t>20040238-1</t>
  </si>
  <si>
    <t>30060333-8</t>
  </si>
  <si>
    <t>020363-1</t>
  </si>
  <si>
    <t>020366-1</t>
  </si>
  <si>
    <t>020370-1</t>
  </si>
  <si>
    <t>020374-1</t>
  </si>
  <si>
    <t>738916788-6</t>
  </si>
  <si>
    <t>70030253-17</t>
  </si>
  <si>
    <t>70030256-17</t>
  </si>
  <si>
    <t>10010226-5</t>
  </si>
  <si>
    <t>3142280-8</t>
  </si>
  <si>
    <t>20020581-1</t>
  </si>
  <si>
    <t>20020584-1</t>
  </si>
  <si>
    <t>20020587-1</t>
  </si>
  <si>
    <t>510070387-20</t>
  </si>
  <si>
    <t>30050465-8</t>
  </si>
  <si>
    <t>738916957-6</t>
  </si>
  <si>
    <t>738917993-6</t>
  </si>
  <si>
    <t>70010465-17</t>
  </si>
  <si>
    <t>0082040407-1</t>
  </si>
  <si>
    <t>10060543-5</t>
  </si>
  <si>
    <t>10060546-5</t>
  </si>
  <si>
    <t>10060553-5</t>
  </si>
  <si>
    <t>20020627-1</t>
  </si>
  <si>
    <t>20020630-1</t>
  </si>
  <si>
    <t>20020633-1</t>
  </si>
  <si>
    <t>20020636-1</t>
  </si>
  <si>
    <t>5301319-10</t>
  </si>
  <si>
    <t>2267421-5</t>
  </si>
  <si>
    <t>50010175-10</t>
  </si>
  <si>
    <t>50010178-10</t>
  </si>
  <si>
    <t>040455-1</t>
  </si>
  <si>
    <t>040458-1</t>
  </si>
  <si>
    <t>040462-1</t>
  </si>
  <si>
    <t>2676249-9</t>
  </si>
  <si>
    <t>3422427-21</t>
  </si>
  <si>
    <t>CALDERAN BANI</t>
  </si>
  <si>
    <t>30030533-26</t>
  </si>
  <si>
    <t>30030536-8</t>
  </si>
  <si>
    <t>738884911-6</t>
  </si>
  <si>
    <t>10060134-5</t>
  </si>
  <si>
    <t>10180052-8</t>
  </si>
  <si>
    <t>10060137-5</t>
  </si>
  <si>
    <t>020285-1</t>
  </si>
  <si>
    <t>020288-1</t>
  </si>
  <si>
    <t>020291-1</t>
  </si>
  <si>
    <t>300020553-8</t>
  </si>
  <si>
    <t>300020556-8</t>
  </si>
  <si>
    <t>2100540-9</t>
  </si>
  <si>
    <t>738886638-6</t>
  </si>
  <si>
    <t>00149619-17</t>
  </si>
  <si>
    <t>10070205-5</t>
  </si>
  <si>
    <t>400090173-9</t>
  </si>
  <si>
    <t>400090176-9</t>
  </si>
  <si>
    <t>400090179-9</t>
  </si>
  <si>
    <t>020352-1</t>
  </si>
  <si>
    <t>020355-1</t>
  </si>
  <si>
    <t>020359-1</t>
  </si>
  <si>
    <t>23158809-6</t>
  </si>
  <si>
    <t>738886161-6</t>
  </si>
  <si>
    <t>2310080068-5</t>
  </si>
  <si>
    <t>9130849-8</t>
  </si>
  <si>
    <t>19452568-21</t>
  </si>
  <si>
    <t>300060157-12</t>
  </si>
  <si>
    <t>020385-1</t>
  </si>
  <si>
    <t>020388-1</t>
  </si>
  <si>
    <t>020391-1</t>
  </si>
  <si>
    <t>3029274-1</t>
  </si>
  <si>
    <t>3057919-1</t>
  </si>
  <si>
    <t>3134233-1</t>
  </si>
  <si>
    <t>738888061-6</t>
  </si>
  <si>
    <t>738888404-6</t>
  </si>
  <si>
    <t>31665858-10</t>
  </si>
  <si>
    <t>0082040389-1</t>
  </si>
  <si>
    <t>0082040395-1</t>
  </si>
  <si>
    <t>0082040398-1</t>
  </si>
  <si>
    <t>23481011-1</t>
  </si>
  <si>
    <t>30070461-9</t>
  </si>
  <si>
    <t>020597-1</t>
  </si>
  <si>
    <t>020600-1</t>
  </si>
  <si>
    <t>020604-1</t>
  </si>
  <si>
    <t>020607-1</t>
  </si>
  <si>
    <t>020614-1</t>
  </si>
  <si>
    <t>5234348-5</t>
  </si>
  <si>
    <t>23158800-6</t>
  </si>
  <si>
    <t>23158801-6</t>
  </si>
  <si>
    <t>738891245-6</t>
  </si>
  <si>
    <t>30030063-8</t>
  </si>
  <si>
    <t>30070086-8</t>
  </si>
  <si>
    <t>2310040125-5</t>
  </si>
  <si>
    <t>2310040128-5</t>
  </si>
  <si>
    <t>2310040131-5</t>
  </si>
  <si>
    <t>2310040134-5</t>
  </si>
  <si>
    <t>020333-1</t>
  </si>
  <si>
    <t>020336-1</t>
  </si>
  <si>
    <t>020339-1</t>
  </si>
  <si>
    <t>60020306-2</t>
  </si>
  <si>
    <t>HAINA ORIENTAL</t>
  </si>
  <si>
    <t>30050495-8</t>
  </si>
  <si>
    <t>23158806-6</t>
  </si>
  <si>
    <t>738889274-6</t>
  </si>
  <si>
    <t>740010249-13</t>
  </si>
  <si>
    <t>9394167-13</t>
  </si>
  <si>
    <t>74401992-13</t>
  </si>
  <si>
    <t>30726650-13</t>
  </si>
  <si>
    <t>40020063-13</t>
  </si>
  <si>
    <t>0574020116-13</t>
  </si>
  <si>
    <t>40020119-13</t>
  </si>
  <si>
    <t>00035531-1</t>
  </si>
  <si>
    <t>779113-13</t>
  </si>
  <si>
    <t>291863-10</t>
  </si>
  <si>
    <t>883388-13</t>
  </si>
  <si>
    <t>4906822-13</t>
  </si>
  <si>
    <t>40020285-13</t>
  </si>
  <si>
    <t>40020288-13</t>
  </si>
  <si>
    <t>40020291-13</t>
  </si>
  <si>
    <t>SUBSIDIO POR ENFERMEDAD</t>
  </si>
  <si>
    <t>JUNIO 2026</t>
  </si>
  <si>
    <t>TRANSFERENCIA DE FONDO</t>
  </si>
  <si>
    <t>01081</t>
  </si>
  <si>
    <t>TRASLADO FONDOS CUENTAS ESCR. RECIBIDA</t>
  </si>
  <si>
    <t>TRANSFERENCIA AUTOMATICA RECIBIDA</t>
  </si>
  <si>
    <t xml:space="preserve">Numero </t>
  </si>
  <si>
    <t>Fecha</t>
  </si>
  <si>
    <t>Beneficiario</t>
  </si>
  <si>
    <t>Concepto</t>
  </si>
  <si>
    <t xml:space="preserve">Cuenta </t>
  </si>
  <si>
    <t>Monto</t>
  </si>
  <si>
    <t>4/17/2026</t>
  </si>
  <si>
    <t>5/13/2026</t>
  </si>
  <si>
    <t>5/20/2026</t>
  </si>
  <si>
    <t>5/28/2026</t>
  </si>
  <si>
    <t>5/29/2026</t>
  </si>
  <si>
    <t>6/18/2026</t>
  </si>
  <si>
    <t>CHRISPHOFER A. EMELENCIANO</t>
  </si>
  <si>
    <t>RUTH DEL SOCORRO DUVERGE DE</t>
  </si>
  <si>
    <t>YELITZA YANIBEL RODRIGUEZ PEREZ</t>
  </si>
  <si>
    <t>JULIO CESAR BALBUENA VARGAS</t>
  </si>
  <si>
    <t>EMILIANY YESEBELT PEÑA BRITO</t>
  </si>
  <si>
    <t>MARIA ALTAGRACIA CORDERO</t>
  </si>
  <si>
    <t>SERAFINA VASQUEZ DE JORGE</t>
  </si>
  <si>
    <t>JUSTINE HALINA BATISTA CAYETANO</t>
  </si>
  <si>
    <t>NIKAURY MAYERLIN MARTE CASTILLO</t>
  </si>
  <si>
    <t>JEANNINE DIAZ VILLALONA</t>
  </si>
  <si>
    <t>LUIS DAVID LORENZO SANCHEZ</t>
  </si>
  <si>
    <t>LAURA ROSIBEL KELLY FRIAS</t>
  </si>
  <si>
    <t>JAIME RAMIREZ MATEO</t>
  </si>
  <si>
    <t>KARY ADNIRIS GARCIA BELTRAN</t>
  </si>
  <si>
    <t>KENNY JOSE DE LA CRUZ</t>
  </si>
  <si>
    <t>GISELLE COLLADO MARTE</t>
  </si>
  <si>
    <t>ELIZABETH NATASHIA UBRI ARAUJO</t>
  </si>
  <si>
    <t>MINIOSCA CUEVAS MATOS</t>
  </si>
  <si>
    <t>MANUEL SABA GUANTE MARTINEZ</t>
  </si>
  <si>
    <t>ALLENDE FRANCIS GUERRA MENDEZ</t>
  </si>
  <si>
    <t>LITSI GORGINA JOSE VALDEZ</t>
  </si>
  <si>
    <t>ANA IRIS MATEO ALMONTE</t>
  </si>
  <si>
    <t>LUZ KARINA SEPULVEDA MEDINA</t>
  </si>
  <si>
    <t>JOSE MIGUEL HERNARDEZ LOPEZ</t>
  </si>
  <si>
    <t>CADIZ OSIRIS FRIAS BENZANT</t>
  </si>
  <si>
    <t>PASCUAL ANTONIO RAMIREZ MONTILLA</t>
  </si>
  <si>
    <t>XAVIER ANTONIO DE LA CRUZ PINEDA</t>
  </si>
  <si>
    <t>RUBEN FRANCISCO MANZANILLO</t>
  </si>
  <si>
    <t>JAHAZIEL VICENTE HERNANDEZ</t>
  </si>
  <si>
    <t>MARIA TERESA JAVIER ORTEGA</t>
  </si>
  <si>
    <t>MAIRA MARILIN RINCON PACHECO</t>
  </si>
  <si>
    <t>FRANCISCO ALEXANDER BRITO GARCIA</t>
  </si>
  <si>
    <t>ADRIAN LEYBA RAMIREZ</t>
  </si>
  <si>
    <t>LUZ SILVIA PAYANO PAREDES</t>
  </si>
  <si>
    <t>RUTH MARLENY CARABALLO MOTA DE</t>
  </si>
  <si>
    <t>LUIS RAFAEL DIAZ DE LA CRUZ</t>
  </si>
  <si>
    <t>DOMINGO ANTONIO CABRERA</t>
  </si>
  <si>
    <t>DOMINGO ORACIO MORILLO ADAMES</t>
  </si>
  <si>
    <t>BAYOHANNY DE LOS SANTOS PEREZ</t>
  </si>
  <si>
    <t>MELVIN VIBERTO OGANDO BALLENILLA</t>
  </si>
  <si>
    <t>SANTA GARCIA PERALTA</t>
  </si>
  <si>
    <t>MARIA NAZARET GARCIA</t>
  </si>
  <si>
    <t>FRANKELIS CUEVAS MATOS</t>
  </si>
  <si>
    <t>CAROLINA MALLERLIN MERCADO DE</t>
  </si>
  <si>
    <t>YULY JOSEFINA DE LA CRUZ RAMIREZ</t>
  </si>
  <si>
    <t>JOSE ENERIO ARIAS TAMAREZ</t>
  </si>
  <si>
    <t>BETSY SANTIAGO RAMIREZ</t>
  </si>
  <si>
    <t>VICTOR MANUEL DISLA SANCHEZ</t>
  </si>
  <si>
    <t>TONY ALFREDO ALCANTARA FELIZ</t>
  </si>
  <si>
    <t>ELISA YAMILET PEREZ SEGURA</t>
  </si>
  <si>
    <t>WILFREDO ABEL GUERRERO BALDERA</t>
  </si>
  <si>
    <t>ROSYMER JACQUELINE ARISTY JOA</t>
  </si>
  <si>
    <t>NATHANAEL GOMEZ AQUINO</t>
  </si>
  <si>
    <t>LUISA MASSIEL LOPEZ GUZMAN</t>
  </si>
  <si>
    <t>GREGORIO ANTONIO LANTIGUA CRUZ</t>
  </si>
  <si>
    <t>YONARY GERONIMO</t>
  </si>
  <si>
    <t>CARMELO DE LA ROSA</t>
  </si>
  <si>
    <t>LUIS ROSENDO AGÜERO TAMAREZ</t>
  </si>
  <si>
    <t>PEDRO ANTONIO GONZALEZ</t>
  </si>
  <si>
    <t>JOSE ALBERTO CASTRO RIVERA</t>
  </si>
  <si>
    <t>PABLO ADAMES</t>
  </si>
  <si>
    <t>QUESIA DALET MOTA MEJIA</t>
  </si>
  <si>
    <t>RAMON ANTONIO GILS LUIS</t>
  </si>
  <si>
    <t>CAROLAY CARABALLO AMPARO</t>
  </si>
  <si>
    <t>JULIO ANEUDY MARTE VARGAS</t>
  </si>
  <si>
    <t>KARINA VASQUEZ VASQUEZ</t>
  </si>
  <si>
    <t>PRESTACIONES LABORALES</t>
  </si>
  <si>
    <t>ASISTENCIA ECONOMICA</t>
  </si>
  <si>
    <t>REPOSICION DE CAJA CHICA</t>
  </si>
  <si>
    <t>PAGO INCENTIVO</t>
  </si>
  <si>
    <t>NOMINA</t>
  </si>
  <si>
    <t>TOTAL DE CHEQUES: 68</t>
  </si>
  <si>
    <t>Fuente: Sistema de Gestión Financiera (SIGEF)</t>
  </si>
  <si>
    <r>
      <rPr>
        <b/>
        <sz val="12"/>
        <color theme="1"/>
        <rFont val="Calibri"/>
        <family val="2"/>
        <scheme val="minor"/>
      </rPr>
      <t>Total devengado:</t>
    </r>
    <r>
      <rPr>
        <sz val="12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</si>
  <si>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12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</si>
  <si>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2"/>
        <color theme="1"/>
        <rFont val="Calibri"/>
        <family val="2"/>
        <scheme val="minor"/>
      </rPr>
      <t>Presupuesto aprobado:</t>
    </r>
    <r>
      <rPr>
        <sz val="12"/>
        <color theme="1"/>
        <rFont val="Calibri"/>
        <family val="2"/>
        <scheme val="minor"/>
      </rPr>
      <t xml:space="preserve"> Se refiere al presupuesto aprobado en la Ley de Presupuesto General del Estado.</t>
    </r>
  </si>
  <si>
    <t>Total general</t>
  </si>
  <si>
    <t>4.3.5 - DISMINUCIÓN DEPÓSITOS FONDOS DE 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</si>
  <si>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</si>
  <si>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</si>
  <si>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</si>
  <si>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</si>
  <si>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NO CORRIENTES</t>
  </si>
  <si>
    <t>4.1.1 - INCREMENTO DE ACTIVOS FINANCIEROS CORRIENTES</t>
  </si>
  <si>
    <t>4.1 - INCREMENTO DE ACTIVOS FINANCIEROS</t>
  </si>
  <si>
    <t>4 - APLICACIONES FINANCIERAS</t>
  </si>
  <si>
    <t>2.9.1 - INTERESES DE LA DEUDA PÚBLICA INTERNA</t>
  </si>
  <si>
    <t>2.9 - GASTOS FINANCIEROS</t>
  </si>
  <si>
    <t>2.8.2 - ADQUISICIÓN DE TÍTULOS VALORES REPRESENTATIVOS DE DEUDA</t>
  </si>
  <si>
    <t>2.8.1 - CONCESIÓN DE PRESTAMOS</t>
  </si>
  <si>
    <t>2.8 - ADQUISICION DE ACTIVOS FINANCIEROS CON FINES DE POLÍTICA</t>
  </si>
  <si>
    <t>2.7.3 - CONSTRUCCIONES EN BIENES CONCESIONADOS</t>
  </si>
  <si>
    <t>2.7.2 - INFRAESTRUCTURA</t>
  </si>
  <si>
    <t>2.7.1 - OBRAS EN EDIFICACIONES</t>
  </si>
  <si>
    <t>2.7 - OBRAS</t>
  </si>
  <si>
    <t>2.6.9 - EDIFICIOS, ESTRUCTURAS, TIERRAS, TERRENOS Y OBJETOS DE VALOR</t>
  </si>
  <si>
    <t>2.6.8 - BIENES INTANGIBLES</t>
  </si>
  <si>
    <t>2.6.7 - ACTIVOS BIOLÓGICOS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</si>
  <si>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</si>
  <si>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</si>
  <si>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</si>
  <si>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</si>
  <si>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AUDIOVISUAL, RECREATIVO Y EDUCACIONAL</t>
  </si>
  <si>
    <t>2.6.1 - MOBILIARIO Y EQUIPO</t>
  </si>
  <si>
    <t>2.6 - BIENES MUEBLES, INMUEBLES E INTANGIBLES</t>
  </si>
  <si>
    <t>2.5.9 - TRANSFERENCIAS DE CAPITAL A OTRAS INSTITUCIONES PÚBLICAS</t>
  </si>
  <si>
    <t>2.5.6 - TRANSFERENCIAS DE CAPITAL AL SECTOR EXTERNO</t>
  </si>
  <si>
    <t>2.5.4 - TRANSFERENCIAS DE CAPITAL  A EMPRESAS PÚBLICAS NO FINANCIERAS</t>
  </si>
  <si>
    <t>2.5.3 - TRANSFERENCIAS DE CAPITAL A GOBIERNOS GENERALES LOCALES</t>
  </si>
  <si>
    <t>2.5.2 - TRANSFERENCIAS DE CAPITAL AL GOBIERNO GENERAL  NACIONAL</t>
  </si>
  <si>
    <t>2.5.1 - TRANSFERENCIAS DE CAPITAL AL SECTOR PRIVADO</t>
  </si>
  <si>
    <t>2.5 - TRANSFERENCIAS DE CAPITAL</t>
  </si>
  <si>
    <t>2.4.9 - TRANSFERENCIAS CORRIENTES A OTRAS INSTITUCIONES PÚBLICAS</t>
  </si>
  <si>
    <t>2.4.7 - TRANSFERENCIAS CORRIENTES AL SECTOR EXTERNO</t>
  </si>
  <si>
    <t>2.4.6 - SUBVENCIONES</t>
  </si>
  <si>
    <t>2.4.5 - TRANSFERENCIAS CORRIENTES A INSTITUCIONES PÚBLICAS FINANCIERAS</t>
  </si>
  <si>
    <t>2.4.4 - TRANSFERENCIAS CORRIENTES A EMPRESAS PÚBLICAS NO FINANCIERAS</t>
  </si>
  <si>
    <t>2.4.3 - TRANSFERENCIAS CORRIENTES A GOBIERNOS GENERALES LOCALES</t>
  </si>
  <si>
    <t>2.4.2 - TRANSFERENCIAS CORRIENTES AL  GOBIERNO GENERAL NACIONAL</t>
  </si>
  <si>
    <t>2.4.1 - TRANSFERENCIAS CORRIENTES AL SECTOR PRIVADO</t>
  </si>
  <si>
    <t>2.4 - TRANSFERENCIAS CORRIENTES</t>
  </si>
  <si>
    <t>2.3.9 - PRODUCTOS Y ÚTILES VARIOS</t>
  </si>
  <si>
    <t>2.3.8 - GASTOS QUE SE ASIGNARÁN DURANTE EL EJERCICIO (ART. 32 Y 33 LEY 423-06)</t>
  </si>
  <si>
    <t>2.3.7 - COMBUSTIBLES, LUBRICANTES, PRODUCTOS QUÍMICOS Y CONEXOS</t>
  </si>
  <si>
    <t>2.3.6 - PRODUCTOS DE MINERALES, METÁLICOS Y NO METÁLICOS</t>
  </si>
  <si>
    <t>2.3.5 - PRODUCTOS DE CUERO, CAUCHO Y PLÁSTICO</t>
  </si>
  <si>
    <t>2.3.4 - PRODUCTOS FARMACÉUTICOS</t>
  </si>
  <si>
    <t>2.3.3 - PRODUCTOS DE PAPEL, CARTÓN E IMPRESOS</t>
  </si>
  <si>
    <t>2.3.2 - TEXTILES Y VESTUARIOS</t>
  </si>
  <si>
    <t>2.3.1 - ALIMENTOS Y PRODUCTOS AGROFORESTALES</t>
  </si>
  <si>
    <t>2.3 - MATERIALES Y SUMINISTROS</t>
  </si>
  <si>
    <t>2.2.9 - OTRAS CONTRATACIONES DE SERVICIOS</t>
  </si>
  <si>
    <t>2.2.8 - OTROS SERVICIOS NO INCLUIDOS EN CONCEPTOS ANTERIORES</t>
  </si>
  <si>
    <t>2.2.7 - SERVICIOS DE CONSERVACIÓN, REPARACIONES MENORES E INSTALACIONES TEMPORALES</t>
  </si>
  <si>
    <t>2.2.6 - SEGUROS</t>
  </si>
  <si>
    <t>2.2.5 - ALQUILERES Y RENTAS</t>
  </si>
  <si>
    <t>2.2.4 - TRANSPORTE Y ALMACENAJE</t>
  </si>
  <si>
    <t>2.2.3 - VIÁTICOS</t>
  </si>
  <si>
    <t>2.2.2 - PUBLICIDAD, IMPRESIÓN Y ENCUADERNACIÓN</t>
  </si>
  <si>
    <t>2.2.1 - SERVICIOS BÁSICOS</t>
  </si>
  <si>
    <t>2.2 - CONTRATACIÓN DE SERVICIOS</t>
  </si>
  <si>
    <t>2.1.5 - CONTRIBUCIONES A LA SEGURIDAD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</si>
  <si>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</si>
  <si>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</si>
  <si>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</si>
  <si>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</si>
  <si>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</si>
  <si>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</si>
  <si>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 xml:space="preserve">Total </t>
  </si>
  <si>
    <t>Diciembre</t>
  </si>
  <si>
    <t xml:space="preserve">Noviembre </t>
  </si>
  <si>
    <t>Octubre</t>
  </si>
  <si>
    <t>Septiembre</t>
  </si>
  <si>
    <t xml:space="preserve">Agosto </t>
  </si>
  <si>
    <t>Julio</t>
  </si>
  <si>
    <t>Junio</t>
  </si>
  <si>
    <t>Mayo</t>
  </si>
  <si>
    <t>Abril</t>
  </si>
  <si>
    <t>Marzo</t>
  </si>
  <si>
    <t>Febrero</t>
  </si>
  <si>
    <t xml:space="preserve">Enero </t>
  </si>
  <si>
    <t xml:space="preserve">Gasto devengado </t>
  </si>
  <si>
    <t>Presupuesto Modificado</t>
  </si>
  <si>
    <t>Presupuesto Aprobado</t>
  </si>
  <si>
    <t>DETALLE</t>
  </si>
  <si>
    <t>En RD$</t>
  </si>
  <si>
    <t xml:space="preserve">Ejecución de Gastos y Aplicaciones Financieras </t>
  </si>
  <si>
    <t xml:space="preserve">AUTORIDAD PORTUARIA DOMINICANA </t>
  </si>
  <si>
    <t>PRESIDENCIA DE LA REPUBLICA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</si>
</sst>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dd\/mm\/yyyy"/>
    <numFmt numFmtId="166" formatCode="dd/mm/yyyy;@"/>
    <numFmt numFmtId="167" formatCode="_(&quot;RD$&quot;* #,##0.00_);_(&quot;RD$&quot;* \(#,##0.00\);_(&quot;RD$&quot;* &quot;-&quot;??_);_(@_)"/>
    <numFmt numFmtId="168" formatCode="0_);\(0\)"/>
    <numFmt numFmtId="169" formatCode="_(* #,##0_);_(* \(#,##0\);_(* &quot;-&quot;??_);_(@_)"/>
    <numFmt numFmtId="170" formatCode="_(* #,##0.0_);_(* \(#,##0.0\);_(* &quot;-&quot;??_);_(@_)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3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0"/>
      <color rgb="FF000000"/>
      <name val="Arial"/>
      <family val="2"/>
    </font>
    <font>
      <i/>
      <sz val="14"/>
      <color rgb="FFFFFFFF"/>
      <name val="Arial"/>
      <family val="2"/>
    </font>
    <font>
      <b/>
      <i/>
      <sz val="10"/>
      <color rgb="FF000080"/>
      <name val="Arial"/>
      <family val="2"/>
    </font>
    <font>
      <sz val="1"/>
      <color rgb="FF000000"/>
      <name val="Arial"/>
      <family val="2"/>
    </font>
    <font>
      <b/>
      <i/>
      <sz val="11"/>
      <color rgb="FF0000FF"/>
      <name val="Arial"/>
      <family val="2"/>
    </font>
    <font>
      <b/>
      <i/>
      <sz val="9"/>
      <color rgb="FF0000FF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color indexed="63"/>
      <name val="Arial"/>
      <family val="2"/>
    </font>
    <font>
      <sz val="11"/>
      <color indexed="6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363636"/>
      <name val="Arial"/>
      <family val="2"/>
    </font>
    <font>
      <sz val="11"/>
      <color indexed="8"/>
      <name val="Arial"/>
      <family val="2"/>
    </font>
    <font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auto="1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1" fillId="5" borderId="0">
      <alignment horizontal="left" vertical="top"/>
    </xf>
    <xf numFmtId="0" fontId="31" fillId="5" borderId="0">
      <alignment horizontal="left" vertical="top"/>
    </xf>
    <xf numFmtId="0" fontId="35" fillId="5" borderId="0">
      <alignment horizontal="left" vertical="top"/>
    </xf>
    <xf numFmtId="0" fontId="37" fillId="5" borderId="0">
      <alignment horizontal="left" vertical="top"/>
    </xf>
    <xf numFmtId="0" fontId="37" fillId="5" borderId="0">
      <alignment horizontal="right" vertical="top"/>
    </xf>
    <xf numFmtId="0" fontId="39" fillId="5" borderId="0">
      <alignment horizontal="left" vertical="top"/>
    </xf>
    <xf numFmtId="0" fontId="40" fillId="5" borderId="0">
      <alignment horizontal="right" vertical="top"/>
    </xf>
    <xf numFmtId="0" fontId="34" fillId="5" borderId="0">
      <alignment horizontal="left" vertical="top"/>
    </xf>
    <xf numFmtId="0" fontId="34" fillId="5" borderId="0">
      <alignment horizontal="left" vertical="top"/>
    </xf>
    <xf numFmtId="0" fontId="41" fillId="5" borderId="0">
      <alignment horizontal="center" vertical="top"/>
    </xf>
    <xf numFmtId="0" fontId="33" fillId="5" borderId="0">
      <alignment horizontal="left" vertical="top"/>
    </xf>
    <xf numFmtId="0" fontId="33" fillId="5" borderId="0">
      <alignment horizontal="left" vertical="top"/>
    </xf>
    <xf numFmtId="0" fontId="32" fillId="5" borderId="0">
      <alignment horizontal="left" vertical="top"/>
    </xf>
    <xf numFmtId="0" fontId="33" fillId="5" borderId="0">
      <alignment horizontal="left" vertical="top"/>
    </xf>
    <xf numFmtId="0" fontId="33" fillId="5" borderId="0">
      <alignment horizontal="left" vertical="top"/>
    </xf>
    <xf numFmtId="0" fontId="33" fillId="5" borderId="0">
      <alignment horizontal="left" vertical="top"/>
    </xf>
    <xf numFmtId="0" fontId="33" fillId="5" borderId="0">
      <alignment horizontal="left" vertical="top"/>
    </xf>
    <xf numFmtId="0" fontId="33" fillId="5" borderId="0">
      <alignment horizontal="left" vertical="top"/>
    </xf>
    <xf numFmtId="0" fontId="31" fillId="5" borderId="0">
      <alignment horizontal="left" vertical="top"/>
    </xf>
    <xf numFmtId="0" fontId="33" fillId="5" borderId="0">
      <alignment horizontal="left" vertical="top"/>
    </xf>
    <xf numFmtId="0" fontId="34" fillId="6" borderId="0">
      <alignment horizontal="left" vertical="top"/>
    </xf>
    <xf numFmtId="0" fontId="35" fillId="5" borderId="0">
      <alignment horizontal="center" vertical="top"/>
    </xf>
    <xf numFmtId="0" fontId="36" fillId="5" borderId="0">
      <alignment horizontal="center" vertical="top"/>
    </xf>
    <xf numFmtId="0" fontId="37" fillId="5" borderId="0">
      <alignment horizontal="right" vertical="top"/>
    </xf>
    <xf numFmtId="0" fontId="38" fillId="5" borderId="0">
      <alignment horizontal="left" vertical="top"/>
    </xf>
    <xf numFmtId="0" fontId="1" fillId="0" borderId="0"/>
  </cellStyleXfs>
  <cellXfs count="362">
    <xf numFmtId="0" fontId="0" fillId="0" borderId="0" xfId="0"/>
    <xf numFmtId="0" fontId="2" fillId="0" borderId="0" xfId="0" applyFont="1"/>
    <xf numFmtId="0" fontId="6" fillId="0" borderId="0" xfId="0" applyFont="1"/>
    <xf numFmtId="0" fontId="6" fillId="2" borderId="0" xfId="0" applyFont="1" applyFill="1"/>
    <xf numFmtId="0" fontId="0" fillId="2" borderId="0" xfId="0" applyFill="1"/>
    <xf numFmtId="0" fontId="4" fillId="0" borderId="0" xfId="0" applyFont="1" applyAlignment="1">
      <alignment horizontal="center"/>
    </xf>
    <xf numFmtId="0" fontId="14" fillId="2" borderId="0" xfId="0" applyFont="1" applyFill="1" applyAlignment="1">
      <alignment horizontal="center"/>
    </xf>
    <xf numFmtId="14" fontId="14" fillId="2" borderId="0" xfId="0" applyNumberFormat="1" applyFont="1" applyFill="1" applyAlignment="1">
      <alignment horizontal="center"/>
    </xf>
    <xf numFmtId="43" fontId="18" fillId="2" borderId="0" xfId="1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43" fontId="14" fillId="2" borderId="0" xfId="1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49" fontId="14" fillId="2" borderId="0" xfId="0" applyNumberFormat="1" applyFont="1" applyFill="1" applyAlignment="1">
      <alignment horizontal="center"/>
    </xf>
    <xf numFmtId="39" fontId="19" fillId="2" borderId="3" xfId="0" applyNumberFormat="1" applyFont="1" applyFill="1" applyBorder="1"/>
    <xf numFmtId="43" fontId="19" fillId="2" borderId="3" xfId="1" applyFont="1" applyFill="1" applyBorder="1"/>
    <xf numFmtId="39" fontId="14" fillId="2" borderId="0" xfId="0" applyNumberFormat="1" applyFont="1" applyFill="1"/>
    <xf numFmtId="43" fontId="18" fillId="2" borderId="0" xfId="1" applyFont="1" applyFill="1" applyBorder="1"/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3" fontId="19" fillId="2" borderId="11" xfId="1" applyFont="1" applyFill="1" applyBorder="1" applyAlignment="1">
      <alignment horizontal="center" vertical="center" wrapText="1"/>
    </xf>
    <xf numFmtId="39" fontId="19" fillId="2" borderId="0" xfId="0" applyNumberFormat="1" applyFont="1" applyFill="1"/>
    <xf numFmtId="43" fontId="19" fillId="2" borderId="0" xfId="1" applyFont="1" applyFill="1" applyBorder="1"/>
    <xf numFmtId="43" fontId="0" fillId="0" borderId="0" xfId="0" applyNumberFormat="1"/>
    <xf numFmtId="14" fontId="17" fillId="2" borderId="0" xfId="0" applyNumberFormat="1" applyFont="1" applyFill="1" applyAlignment="1">
      <alignment horizontal="right"/>
    </xf>
    <xf numFmtId="43" fontId="19" fillId="2" borderId="0" xfId="1" applyFont="1" applyFill="1" applyBorder="1" applyAlignment="1">
      <alignment horizontal="center" vertical="center" wrapText="1"/>
    </xf>
    <xf numFmtId="43" fontId="7" fillId="0" borderId="0" xfId="0" applyNumberFormat="1" applyFont="1" applyAlignment="1">
      <alignment horizontal="center"/>
    </xf>
    <xf numFmtId="0" fontId="10" fillId="2" borderId="0" xfId="0" applyFont="1" applyFill="1" applyAlignment="1">
      <alignment vertical="top"/>
    </xf>
    <xf numFmtId="0" fontId="13" fillId="2" borderId="0" xfId="0" applyFont="1" applyFill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43" fontId="12" fillId="0" borderId="0" xfId="1" applyFont="1" applyBorder="1" applyAlignment="1">
      <alignment horizontal="center"/>
    </xf>
    <xf numFmtId="43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1" applyFont="1" applyBorder="1" applyAlignment="1">
      <alignment horizontal="center"/>
    </xf>
    <xf numFmtId="0" fontId="25" fillId="0" borderId="0" xfId="0" applyFont="1"/>
    <xf numFmtId="43" fontId="15" fillId="2" borderId="0" xfId="0" applyNumberFormat="1" applyFont="1" applyFill="1"/>
    <xf numFmtId="0" fontId="3" fillId="0" borderId="0" xfId="0" applyFont="1" applyAlignment="1">
      <alignment horizontal="center"/>
    </xf>
    <xf numFmtId="0" fontId="26" fillId="0" borderId="0" xfId="0" applyFont="1"/>
    <xf numFmtId="43" fontId="25" fillId="0" borderId="0" xfId="0" applyNumberFormat="1" applyFont="1"/>
    <xf numFmtId="0" fontId="0" fillId="0" borderId="0" xfId="0" applyAlignment="1">
      <alignment vertical="center"/>
    </xf>
    <xf numFmtId="12" fontId="8" fillId="2" borderId="0" xfId="1" applyNumberFormat="1" applyFont="1" applyFill="1" applyBorder="1" applyAlignment="1">
      <alignment vertical="center" wrapText="1"/>
    </xf>
    <xf numFmtId="43" fontId="8" fillId="2" borderId="0" xfId="1" applyFont="1" applyFill="1" applyBorder="1" applyAlignment="1">
      <alignment vertical="center" wrapText="1"/>
    </xf>
    <xf numFmtId="43" fontId="6" fillId="2" borderId="0" xfId="1" applyFont="1" applyFill="1" applyBorder="1" applyAlignment="1">
      <alignment vertical="center" wrapText="1"/>
    </xf>
    <xf numFmtId="49" fontId="27" fillId="2" borderId="0" xfId="1" applyNumberFormat="1" applyFont="1" applyFill="1" applyBorder="1" applyAlignment="1"/>
    <xf numFmtId="0" fontId="28" fillId="2" borderId="0" xfId="0" applyFont="1" applyFill="1" applyAlignment="1">
      <alignment vertical="center"/>
    </xf>
    <xf numFmtId="43" fontId="24" fillId="2" borderId="0" xfId="1" applyFont="1" applyFill="1" applyAlignment="1">
      <alignment vertical="center"/>
    </xf>
    <xf numFmtId="43" fontId="29" fillId="2" borderId="0" xfId="1" applyFont="1" applyFill="1" applyBorder="1" applyAlignment="1"/>
    <xf numFmtId="165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7" fillId="2" borderId="0" xfId="0" applyFont="1" applyFill="1"/>
    <xf numFmtId="43" fontId="2" fillId="0" borderId="1" xfId="5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42" fillId="0" borderId="0" xfId="0" applyFont="1"/>
    <xf numFmtId="0" fontId="28" fillId="2" borderId="0" xfId="0" applyFont="1" applyFill="1" applyAlignment="1">
      <alignment horizontal="center"/>
    </xf>
    <xf numFmtId="0" fontId="28" fillId="2" borderId="0" xfId="0" applyFont="1" applyFill="1"/>
    <xf numFmtId="43" fontId="27" fillId="2" borderId="0" xfId="1" applyFont="1" applyFill="1" applyBorder="1" applyAlignment="1">
      <alignment horizontal="right" vertical="center" wrapText="1"/>
    </xf>
    <xf numFmtId="43" fontId="29" fillId="0" borderId="12" xfId="0" applyNumberFormat="1" applyFont="1" applyBorder="1"/>
    <xf numFmtId="49" fontId="28" fillId="2" borderId="0" xfId="0" applyNumberFormat="1" applyFont="1" applyFill="1" applyAlignment="1">
      <alignment horizontal="center"/>
    </xf>
    <xf numFmtId="43" fontId="28" fillId="2" borderId="0" xfId="1" applyFont="1" applyFill="1"/>
    <xf numFmtId="43" fontId="27" fillId="2" borderId="0" xfId="1" applyFont="1" applyFill="1" applyBorder="1" applyAlignment="1">
      <alignment horizontal="right"/>
    </xf>
    <xf numFmtId="43" fontId="27" fillId="2" borderId="0" xfId="1" applyFont="1" applyFill="1" applyBorder="1"/>
    <xf numFmtId="49" fontId="3" fillId="2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43" fontId="5" fillId="0" borderId="1" xfId="5" applyFont="1" applyBorder="1" applyAlignment="1">
      <alignment horizontal="right"/>
    </xf>
    <xf numFmtId="43" fontId="45" fillId="0" borderId="1" xfId="5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43" fontId="2" fillId="0" borderId="1" xfId="5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12" fontId="2" fillId="2" borderId="1" xfId="5" applyNumberFormat="1" applyFont="1" applyFill="1" applyBorder="1" applyAlignment="1">
      <alignment horizontal="center"/>
    </xf>
    <xf numFmtId="43" fontId="2" fillId="2" borderId="1" xfId="5" applyFont="1" applyFill="1" applyBorder="1"/>
    <xf numFmtId="0" fontId="2" fillId="0" borderId="1" xfId="0" applyFont="1" applyBorder="1" applyAlignment="1">
      <alignment horizontal="center"/>
    </xf>
    <xf numFmtId="165" fontId="47" fillId="0" borderId="1" xfId="0" applyNumberFormat="1" applyFont="1" applyBorder="1" applyAlignment="1">
      <alignment horizontal="center"/>
    </xf>
    <xf numFmtId="165" fontId="44" fillId="0" borderId="1" xfId="0" applyNumberFormat="1" applyFont="1" applyBorder="1" applyAlignment="1">
      <alignment horizontal="center"/>
    </xf>
    <xf numFmtId="165" fontId="45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45" fillId="0" borderId="1" xfId="0" applyFont="1" applyBorder="1" applyAlignment="1">
      <alignment horizontal="center"/>
    </xf>
    <xf numFmtId="14" fontId="19" fillId="2" borderId="0" xfId="0" applyNumberFormat="1" applyFont="1" applyFill="1" applyAlignment="1">
      <alignment horizontal="right"/>
    </xf>
    <xf numFmtId="43" fontId="23" fillId="3" borderId="7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" fontId="29" fillId="0" borderId="12" xfId="0" applyNumberFormat="1" applyFont="1" applyBorder="1"/>
    <xf numFmtId="43" fontId="27" fillId="2" borderId="12" xfId="1" applyFont="1" applyFill="1" applyBorder="1"/>
    <xf numFmtId="4" fontId="27" fillId="7" borderId="12" xfId="0" applyNumberFormat="1" applyFont="1" applyFill="1" applyBorder="1"/>
    <xf numFmtId="0" fontId="27" fillId="2" borderId="6" xfId="0" applyFont="1" applyFill="1" applyBorder="1" applyAlignment="1">
      <alignment horizontal="center" vertical="center" wrapText="1"/>
    </xf>
    <xf numFmtId="49" fontId="27" fillId="2" borderId="17" xfId="0" applyNumberFormat="1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center" vertical="center" wrapText="1"/>
    </xf>
    <xf numFmtId="43" fontId="27" fillId="2" borderId="18" xfId="1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43" fontId="27" fillId="2" borderId="17" xfId="1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43" fontId="27" fillId="2" borderId="6" xfId="1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43" fontId="27" fillId="0" borderId="18" xfId="1" applyFont="1" applyFill="1" applyBorder="1" applyAlignment="1">
      <alignment horizontal="center" vertical="center" wrapText="1"/>
    </xf>
    <xf numFmtId="0" fontId="48" fillId="0" borderId="0" xfId="0" applyFont="1"/>
    <xf numFmtId="0" fontId="20" fillId="0" borderId="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43" fontId="20" fillId="0" borderId="17" xfId="1" applyFont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 wrapText="1"/>
    </xf>
    <xf numFmtId="43" fontId="50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49" fontId="20" fillId="0" borderId="0" xfId="0" applyNumberFormat="1" applyFont="1"/>
    <xf numFmtId="0" fontId="19" fillId="2" borderId="3" xfId="0" applyFont="1" applyFill="1" applyBorder="1" applyAlignment="1">
      <alignment horizontal="right"/>
    </xf>
    <xf numFmtId="43" fontId="19" fillId="2" borderId="3" xfId="1" applyFont="1" applyFill="1" applyBorder="1" applyAlignment="1">
      <alignment horizontal="right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43" fontId="20" fillId="0" borderId="23" xfId="1" applyFont="1" applyBorder="1" applyAlignment="1">
      <alignment horizontal="center" vertical="center"/>
    </xf>
    <xf numFmtId="43" fontId="20" fillId="0" borderId="24" xfId="1" applyFont="1" applyBorder="1" applyAlignment="1">
      <alignment horizontal="center" vertical="center"/>
    </xf>
    <xf numFmtId="0" fontId="50" fillId="0" borderId="25" xfId="0" applyFont="1" applyBorder="1" applyAlignment="1">
      <alignment horizontal="center"/>
    </xf>
    <xf numFmtId="0" fontId="50" fillId="0" borderId="21" xfId="0" applyFont="1" applyBorder="1" applyAlignment="1">
      <alignment horizontal="left"/>
    </xf>
    <xf numFmtId="0" fontId="50" fillId="0" borderId="26" xfId="0" applyFont="1" applyBorder="1" applyAlignment="1">
      <alignment horizontal="center"/>
    </xf>
    <xf numFmtId="0" fontId="50" fillId="0" borderId="3" xfId="0" applyFont="1" applyBorder="1" applyAlignment="1">
      <alignment horizontal="left"/>
    </xf>
    <xf numFmtId="0" fontId="50" fillId="0" borderId="3" xfId="0" applyFont="1" applyBorder="1" applyAlignment="1">
      <alignment horizontal="center"/>
    </xf>
    <xf numFmtId="14" fontId="50" fillId="0" borderId="3" xfId="0" applyNumberFormat="1" applyFont="1" applyBorder="1" applyAlignment="1">
      <alignment horizontal="center"/>
    </xf>
    <xf numFmtId="43" fontId="50" fillId="2" borderId="1" xfId="5" applyFont="1" applyFill="1" applyBorder="1" applyAlignment="1">
      <alignment horizontal="center"/>
    </xf>
    <xf numFmtId="43" fontId="50" fillId="0" borderId="23" xfId="5" applyFont="1" applyBorder="1" applyAlignment="1">
      <alignment horizontal="center"/>
    </xf>
    <xf numFmtId="43" fontId="2" fillId="0" borderId="3" xfId="5" applyFont="1" applyFill="1" applyBorder="1" applyAlignment="1">
      <alignment horizontal="right"/>
    </xf>
    <xf numFmtId="43" fontId="44" fillId="0" borderId="1" xfId="5" applyFont="1" applyFill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3" fontId="2" fillId="0" borderId="1" xfId="5" applyFont="1" applyFill="1" applyBorder="1" applyAlignment="1"/>
    <xf numFmtId="166" fontId="2" fillId="0" borderId="1" xfId="5" applyNumberFormat="1" applyFont="1" applyFill="1" applyBorder="1" applyAlignment="1">
      <alignment horizontal="center" wrapText="1"/>
    </xf>
    <xf numFmtId="43" fontId="7" fillId="0" borderId="1" xfId="5" applyFont="1" applyFill="1" applyBorder="1" applyAlignment="1">
      <alignment horizontal="center"/>
    </xf>
    <xf numFmtId="43" fontId="7" fillId="0" borderId="2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43" fontId="7" fillId="0" borderId="2" xfId="5" applyFont="1" applyFill="1" applyBorder="1" applyAlignment="1">
      <alignment horizontal="center"/>
    </xf>
    <xf numFmtId="43" fontId="7" fillId="2" borderId="3" xfId="5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43" fontId="7" fillId="0" borderId="1" xfId="0" applyNumberFormat="1" applyFont="1" applyBorder="1" applyAlignment="1">
      <alignment horizontal="center"/>
    </xf>
    <xf numFmtId="168" fontId="2" fillId="0" borderId="1" xfId="5" applyNumberFormat="1" applyFont="1" applyFill="1" applyBorder="1" applyAlignment="1">
      <alignment horizontal="center"/>
    </xf>
    <xf numFmtId="166" fontId="44" fillId="0" borderId="1" xfId="0" applyNumberFormat="1" applyFont="1" applyBorder="1" applyAlignment="1">
      <alignment horizontal="center"/>
    </xf>
    <xf numFmtId="1" fontId="44" fillId="0" borderId="1" xfId="0" applyNumberFormat="1" applyFont="1" applyBorder="1" applyAlignment="1">
      <alignment horizontal="center"/>
    </xf>
    <xf numFmtId="1" fontId="2" fillId="0" borderId="1" xfId="5" applyNumberFormat="1" applyFont="1" applyFill="1" applyBorder="1" applyAlignment="1">
      <alignment horizontal="center" wrapText="1"/>
    </xf>
    <xf numFmtId="43" fontId="2" fillId="0" borderId="1" xfId="5" applyFont="1" applyFill="1" applyBorder="1" applyAlignment="1">
      <alignment horizontal="center"/>
    </xf>
    <xf numFmtId="0" fontId="45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43" fontId="7" fillId="0" borderId="1" xfId="5" applyFont="1" applyBorder="1" applyAlignment="1">
      <alignment horizontal="center"/>
    </xf>
    <xf numFmtId="0" fontId="20" fillId="0" borderId="0" xfId="0" applyFont="1"/>
    <xf numFmtId="43" fontId="16" fillId="2" borderId="31" xfId="1" applyFont="1" applyFill="1" applyBorder="1" applyAlignment="1">
      <alignment horizontal="center"/>
    </xf>
    <xf numFmtId="43" fontId="18" fillId="2" borderId="32" xfId="1" applyFont="1" applyFill="1" applyBorder="1" applyAlignment="1">
      <alignment horizontal="center" vertical="center" wrapText="1"/>
    </xf>
    <xf numFmtId="43" fontId="7" fillId="0" borderId="1" xfId="5" applyFont="1" applyFill="1" applyBorder="1"/>
    <xf numFmtId="14" fontId="51" fillId="0" borderId="1" xfId="0" applyNumberFormat="1" applyFont="1" applyBorder="1" applyAlignment="1">
      <alignment horizontal="center"/>
    </xf>
    <xf numFmtId="43" fontId="7" fillId="0" borderId="3" xfId="5" applyFont="1" applyFill="1" applyBorder="1"/>
    <xf numFmtId="14" fontId="51" fillId="0" borderId="3" xfId="0" applyNumberFormat="1" applyFont="1" applyBorder="1" applyAlignment="1">
      <alignment horizontal="center"/>
    </xf>
    <xf numFmtId="0" fontId="20" fillId="2" borderId="7" xfId="0" applyFont="1" applyFill="1" applyBorder="1" applyAlignment="1">
      <alignment horizontal="center" wrapText="1"/>
    </xf>
    <xf numFmtId="43" fontId="20" fillId="0" borderId="19" xfId="1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5" fillId="2" borderId="33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14" fontId="7" fillId="0" borderId="1" xfId="0" applyNumberFormat="1" applyFont="1" applyBorder="1" applyAlignment="1">
      <alignment horizontal="center"/>
    </xf>
    <xf numFmtId="43" fontId="7" fillId="2" borderId="1" xfId="5" applyFont="1" applyFill="1" applyBorder="1" applyAlignment="1">
      <alignment horizontal="center"/>
    </xf>
    <xf numFmtId="43" fontId="18" fillId="2" borderId="11" xfId="1" applyFont="1" applyFill="1" applyBorder="1" applyAlignment="1">
      <alignment horizontal="center" vertical="center" wrapText="1"/>
    </xf>
    <xf numFmtId="43" fontId="7" fillId="0" borderId="23" xfId="5" applyFont="1" applyBorder="1" applyAlignment="1">
      <alignment horizontal="center"/>
    </xf>
    <xf numFmtId="43" fontId="7" fillId="0" borderId="2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 vertical="center" wrapText="1"/>
    </xf>
    <xf numFmtId="0" fontId="52" fillId="5" borderId="1" xfId="0" applyFont="1" applyFill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/>
    </xf>
    <xf numFmtId="43" fontId="44" fillId="0" borderId="1" xfId="5" applyFont="1" applyFill="1" applyBorder="1" applyAlignment="1">
      <alignment horizontal="right"/>
    </xf>
    <xf numFmtId="0" fontId="53" fillId="0" borderId="1" xfId="0" applyFont="1" applyBorder="1" applyAlignment="1">
      <alignment horizontal="center"/>
    </xf>
    <xf numFmtId="49" fontId="44" fillId="0" borderId="1" xfId="0" applyNumberFormat="1" applyFont="1" applyBorder="1" applyAlignment="1">
      <alignment horizontal="center"/>
    </xf>
    <xf numFmtId="43" fontId="2" fillId="0" borderId="1" xfId="0" applyNumberFormat="1" applyFont="1" applyBorder="1"/>
    <xf numFmtId="0" fontId="2" fillId="0" borderId="0" xfId="0" applyFont="1" applyAlignment="1">
      <alignment horizontal="center"/>
    </xf>
    <xf numFmtId="0" fontId="5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7" fillId="2" borderId="33" xfId="0" applyFont="1" applyFill="1" applyBorder="1" applyAlignment="1">
      <alignment horizontal="center" vertical="center" wrapText="1"/>
    </xf>
    <xf numFmtId="49" fontId="27" fillId="2" borderId="13" xfId="0" applyNumberFormat="1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43" fontId="27" fillId="2" borderId="34" xfId="1" applyFont="1" applyFill="1" applyBorder="1" applyAlignment="1">
      <alignment horizontal="center" vertical="center" wrapText="1"/>
    </xf>
    <xf numFmtId="43" fontId="2" fillId="2" borderId="1" xfId="5" applyFont="1" applyFill="1" applyBorder="1" applyAlignment="1"/>
    <xf numFmtId="43" fontId="2" fillId="0" borderId="21" xfId="5" applyFont="1" applyFill="1" applyBorder="1" applyAlignment="1">
      <alignment horizontal="right"/>
    </xf>
    <xf numFmtId="2" fontId="7" fillId="0" borderId="23" xfId="0" applyNumberFormat="1" applyFont="1" applyBorder="1"/>
    <xf numFmtId="16" fontId="2" fillId="0" borderId="1" xfId="0" applyNumberFormat="1" applyFont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3" fontId="2" fillId="2" borderId="1" xfId="5" applyFont="1" applyFill="1" applyBorder="1" applyAlignment="1">
      <alignment vertical="center"/>
    </xf>
    <xf numFmtId="14" fontId="2" fillId="2" borderId="35" xfId="0" applyNumberFormat="1" applyFont="1" applyFill="1" applyBorder="1" applyAlignment="1">
      <alignment horizontal="center" wrapText="1"/>
    </xf>
    <xf numFmtId="0" fontId="2" fillId="2" borderId="36" xfId="0" applyFont="1" applyFill="1" applyBorder="1" applyAlignment="1">
      <alignment horizontal="center" wrapText="1"/>
    </xf>
    <xf numFmtId="43" fontId="2" fillId="0" borderId="37" xfId="5" applyFont="1" applyBorder="1" applyAlignment="1">
      <alignment horizontal="center" wrapText="1"/>
    </xf>
    <xf numFmtId="43" fontId="20" fillId="2" borderId="11" xfId="1" applyFont="1" applyFill="1" applyBorder="1" applyAlignment="1">
      <alignment horizontal="center" vertical="center" wrapText="1"/>
    </xf>
    <xf numFmtId="43" fontId="5" fillId="0" borderId="19" xfId="1" applyFont="1" applyBorder="1" applyAlignment="1">
      <alignment horizontal="center"/>
    </xf>
    <xf numFmtId="43" fontId="5" fillId="0" borderId="20" xfId="0" applyNumberFormat="1" applyFont="1" applyBorder="1" applyAlignment="1">
      <alignment horizontal="center"/>
    </xf>
    <xf numFmtId="165" fontId="44" fillId="0" borderId="3" xfId="0" applyNumberFormat="1" applyFont="1" applyBorder="1" applyAlignment="1">
      <alignment horizontal="center"/>
    </xf>
    <xf numFmtId="43" fontId="0" fillId="0" borderId="1" xfId="5" applyFont="1" applyBorder="1"/>
    <xf numFmtId="14" fontId="2" fillId="2" borderId="1" xfId="0" applyNumberFormat="1" applyFont="1" applyFill="1" applyBorder="1" applyAlignment="1">
      <alignment horizontal="center" vertical="center" wrapText="1"/>
    </xf>
    <xf numFmtId="2" fontId="2" fillId="2" borderId="1" xfId="5" applyNumberFormat="1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1" xfId="5" applyNumberFormat="1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43" fontId="2" fillId="0" borderId="1" xfId="5" applyFont="1" applyFill="1" applyBorder="1" applyAlignment="1">
      <alignment vertical="center"/>
    </xf>
    <xf numFmtId="164" fontId="5" fillId="0" borderId="12" xfId="0" applyNumberFormat="1" applyFont="1" applyBorder="1" applyAlignment="1">
      <alignment horizontal="center" vertical="center" wrapText="1"/>
    </xf>
    <xf numFmtId="14" fontId="6" fillId="2" borderId="0" xfId="0" applyNumberFormat="1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2" fontId="45" fillId="2" borderId="0" xfId="1" applyNumberFormat="1" applyFont="1" applyFill="1" applyBorder="1" applyAlignment="1">
      <alignment horizontal="center" vertical="center" wrapText="1"/>
    </xf>
    <xf numFmtId="43" fontId="46" fillId="2" borderId="0" xfId="1" applyFont="1" applyFill="1" applyBorder="1" applyAlignment="1">
      <alignment horizontal="center" vertical="center" wrapText="1"/>
    </xf>
    <xf numFmtId="43" fontId="5" fillId="2" borderId="12" xfId="1" applyFont="1" applyFill="1" applyBorder="1" applyAlignment="1">
      <alignment horizontal="center" vertical="center" wrapText="1"/>
    </xf>
    <xf numFmtId="12" fontId="8" fillId="2" borderId="0" xfId="1" applyNumberFormat="1" applyFont="1" applyFill="1" applyBorder="1" applyAlignment="1">
      <alignment horizontal="center" vertical="center" wrapText="1"/>
    </xf>
    <xf numFmtId="43" fontId="8" fillId="2" borderId="0" xfId="1" applyFont="1" applyFill="1" applyBorder="1" applyAlignment="1">
      <alignment horizontal="center" vertical="center" wrapText="1"/>
    </xf>
    <xf numFmtId="43" fontId="6" fillId="2" borderId="0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27" fillId="2" borderId="10" xfId="0" applyNumberFormat="1" applyFont="1" applyFill="1" applyBorder="1" applyAlignment="1">
      <alignment horizontal="center" vertical="center"/>
    </xf>
    <xf numFmtId="14" fontId="9" fillId="2" borderId="0" xfId="1" applyNumberFormat="1" applyFont="1" applyFill="1" applyBorder="1" applyAlignment="1">
      <alignment horizontal="right" vertical="center" wrapText="1"/>
    </xf>
    <xf numFmtId="43" fontId="9" fillId="2" borderId="0" xfId="1" applyFont="1" applyFill="1" applyBorder="1" applyAlignment="1">
      <alignment horizontal="center" vertical="center" wrapText="1"/>
    </xf>
    <xf numFmtId="14" fontId="12" fillId="2" borderId="0" xfId="0" applyNumberFormat="1" applyFont="1" applyFill="1" applyAlignment="1">
      <alignment horizontal="center" vertical="center" wrapText="1"/>
    </xf>
    <xf numFmtId="12" fontId="12" fillId="2" borderId="0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43" fontId="6" fillId="0" borderId="0" xfId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12" fontId="45" fillId="0" borderId="3" xfId="5" applyNumberFormat="1" applyFont="1" applyFill="1" applyBorder="1" applyAlignment="1">
      <alignment horizontal="center" vertical="center" wrapText="1"/>
    </xf>
    <xf numFmtId="43" fontId="2" fillId="0" borderId="1" xfId="5" applyFont="1" applyFill="1" applyBorder="1" applyAlignment="1">
      <alignment horizontal="center" vertical="center" wrapText="1"/>
    </xf>
    <xf numFmtId="43" fontId="46" fillId="2" borderId="1" xfId="1" applyFont="1" applyFill="1" applyBorder="1" applyAlignment="1">
      <alignment horizontal="center" vertical="center" wrapText="1"/>
    </xf>
    <xf numFmtId="39" fontId="46" fillId="2" borderId="1" xfId="1" applyNumberFormat="1" applyFont="1" applyFill="1" applyBorder="1" applyAlignment="1">
      <alignment horizontal="center" vertical="center" wrapText="1"/>
    </xf>
    <xf numFmtId="14" fontId="45" fillId="2" borderId="1" xfId="5" applyNumberFormat="1" applyFont="1" applyFill="1" applyBorder="1" applyAlignment="1">
      <alignment horizontal="center" vertical="center" wrapText="1"/>
    </xf>
    <xf numFmtId="12" fontId="45" fillId="2" borderId="1" xfId="5" applyNumberFormat="1" applyFont="1" applyFill="1" applyBorder="1" applyAlignment="1">
      <alignment horizontal="center" vertical="center" wrapText="1"/>
    </xf>
    <xf numFmtId="39" fontId="45" fillId="2" borderId="1" xfId="5" applyNumberFormat="1" applyFont="1" applyFill="1" applyBorder="1" applyAlignment="1">
      <alignment horizontal="center" vertical="center" wrapText="1"/>
    </xf>
    <xf numFmtId="43" fontId="45" fillId="2" borderId="1" xfId="5" applyFont="1" applyFill="1" applyBorder="1" applyAlignment="1">
      <alignment horizontal="center" vertical="center" wrapText="1"/>
    </xf>
    <xf numFmtId="43" fontId="19" fillId="2" borderId="16" xfId="1" applyFont="1" applyFill="1" applyBorder="1" applyAlignment="1">
      <alignment horizontal="center" vertical="center" wrapText="1"/>
    </xf>
    <xf numFmtId="43" fontId="20" fillId="2" borderId="16" xfId="1" applyFont="1" applyFill="1" applyBorder="1" applyAlignment="1">
      <alignment horizontal="right" vertical="center" wrapText="1"/>
    </xf>
    <xf numFmtId="14" fontId="2" fillId="2" borderId="38" xfId="5" applyNumberFormat="1" applyFont="1" applyFill="1" applyBorder="1" applyAlignment="1">
      <alignment horizontal="center" vertical="center"/>
    </xf>
    <xf numFmtId="49" fontId="2" fillId="2" borderId="38" xfId="5" applyNumberFormat="1" applyFont="1" applyFill="1" applyBorder="1" applyAlignment="1">
      <alignment horizontal="center" vertical="center"/>
    </xf>
    <xf numFmtId="43" fontId="2" fillId="2" borderId="38" xfId="5" applyFont="1" applyFill="1" applyBorder="1" applyAlignment="1">
      <alignment horizontal="center" vertical="center" wrapText="1"/>
    </xf>
    <xf numFmtId="43" fontId="45" fillId="2" borderId="38" xfId="5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3" fontId="2" fillId="0" borderId="1" xfId="5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5" fillId="4" borderId="1" xfId="0" applyFont="1" applyFill="1" applyBorder="1"/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14" fontId="19" fillId="2" borderId="0" xfId="0" applyNumberFormat="1" applyFont="1" applyFill="1" applyAlignment="1">
      <alignment horizontal="right"/>
    </xf>
    <xf numFmtId="14" fontId="19" fillId="2" borderId="0" xfId="0" applyNumberFormat="1" applyFont="1" applyFill="1" applyAlignment="1">
      <alignment horizontal="center"/>
    </xf>
    <xf numFmtId="14" fontId="19" fillId="2" borderId="15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3" fillId="3" borderId="9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/>
    </xf>
    <xf numFmtId="14" fontId="20" fillId="2" borderId="0" xfId="0" applyNumberFormat="1" applyFont="1" applyFill="1" applyAlignment="1">
      <alignment horizontal="right"/>
    </xf>
    <xf numFmtId="14" fontId="20" fillId="2" borderId="0" xfId="0" applyNumberFormat="1" applyFont="1" applyFill="1" applyAlignment="1">
      <alignment horizontal="right" vertical="center"/>
    </xf>
    <xf numFmtId="14" fontId="46" fillId="2" borderId="4" xfId="1" applyNumberFormat="1" applyFont="1" applyFill="1" applyBorder="1" applyAlignment="1">
      <alignment horizontal="right" vertical="center" wrapText="1"/>
    </xf>
    <xf numFmtId="14" fontId="46" fillId="2" borderId="14" xfId="1" applyNumberFormat="1" applyFont="1" applyFill="1" applyBorder="1" applyAlignment="1">
      <alignment horizontal="right" vertical="center" wrapText="1"/>
    </xf>
    <xf numFmtId="14" fontId="46" fillId="2" borderId="5" xfId="1" applyNumberFormat="1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43" fontId="29" fillId="2" borderId="0" xfId="1" applyFont="1" applyFill="1" applyBorder="1" applyAlignment="1">
      <alignment horizontal="center" vertical="center"/>
    </xf>
    <xf numFmtId="49" fontId="10" fillId="2" borderId="0" xfId="1" applyNumberFormat="1" applyFont="1" applyFill="1" applyBorder="1" applyAlignment="1">
      <alignment horizontal="center" vertical="center"/>
    </xf>
    <xf numFmtId="49" fontId="27" fillId="2" borderId="0" xfId="0" applyNumberFormat="1" applyFont="1" applyFill="1" applyAlignment="1">
      <alignment horizontal="center" vertical="center"/>
    </xf>
    <xf numFmtId="0" fontId="29" fillId="4" borderId="9" xfId="0" applyFont="1" applyFill="1" applyBorder="1" applyAlignment="1">
      <alignment horizontal="center"/>
    </xf>
    <xf numFmtId="0" fontId="29" fillId="4" borderId="8" xfId="0" applyFont="1" applyFill="1" applyBorder="1" applyAlignment="1">
      <alignment horizontal="center"/>
    </xf>
    <xf numFmtId="43" fontId="29" fillId="4" borderId="8" xfId="0" applyNumberFormat="1" applyFont="1" applyFill="1" applyBorder="1" applyAlignment="1">
      <alignment horizontal="left"/>
    </xf>
    <xf numFmtId="43" fontId="29" fillId="4" borderId="7" xfId="0" applyNumberFormat="1" applyFont="1" applyFill="1" applyBorder="1" applyAlignment="1">
      <alignment horizontal="left"/>
    </xf>
    <xf numFmtId="0" fontId="19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right" vertical="center"/>
    </xf>
    <xf numFmtId="43" fontId="24" fillId="2" borderId="0" xfId="1" applyFont="1" applyFill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14" fontId="5" fillId="0" borderId="4" xfId="0" applyNumberFormat="1" applyFont="1" applyBorder="1" applyAlignment="1">
      <alignment horizontal="right"/>
    </xf>
    <xf numFmtId="14" fontId="5" fillId="0" borderId="14" xfId="0" applyNumberFormat="1" applyFont="1" applyBorder="1" applyAlignment="1">
      <alignment horizontal="right"/>
    </xf>
    <xf numFmtId="14" fontId="5" fillId="0" borderId="5" xfId="0" applyNumberFormat="1" applyFont="1" applyBorder="1" applyAlignment="1">
      <alignment horizontal="right"/>
    </xf>
    <xf numFmtId="0" fontId="43" fillId="2" borderId="16" xfId="0" applyFont="1" applyFill="1" applyBorder="1" applyAlignment="1">
      <alignment horizontal="right"/>
    </xf>
    <xf numFmtId="0" fontId="27" fillId="2" borderId="15" xfId="0" applyFont="1" applyFill="1" applyBorder="1" applyAlignment="1">
      <alignment horizontal="center"/>
    </xf>
    <xf numFmtId="43" fontId="27" fillId="2" borderId="16" xfId="1" applyFont="1" applyFill="1" applyBorder="1" applyAlignment="1">
      <alignment horizontal="right"/>
    </xf>
    <xf numFmtId="0" fontId="49" fillId="2" borderId="0" xfId="0" applyFont="1" applyFill="1" applyAlignment="1">
      <alignment horizontal="center"/>
    </xf>
    <xf numFmtId="0" fontId="42" fillId="2" borderId="13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2" fillId="2" borderId="3" xfId="0" applyFont="1" applyFill="1" applyBorder="1" applyAlignment="1">
      <alignment horizontal="center" vertical="center" wrapText="1"/>
    </xf>
    <xf numFmtId="43" fontId="29" fillId="2" borderId="15" xfId="1" applyFont="1" applyFill="1" applyBorder="1" applyAlignment="1">
      <alignment horizontal="center"/>
    </xf>
    <xf numFmtId="0" fontId="44" fillId="2" borderId="13" xfId="0" applyFont="1" applyFill="1" applyBorder="1" applyAlignment="1">
      <alignment horizontal="center" vertical="center"/>
    </xf>
    <xf numFmtId="0" fontId="44" fillId="2" borderId="21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49" fontId="19" fillId="0" borderId="0" xfId="0" applyNumberFormat="1" applyFont="1" applyAlignment="1">
      <alignment horizontal="center"/>
    </xf>
    <xf numFmtId="0" fontId="5" fillId="0" borderId="29" xfId="0" applyFont="1" applyBorder="1" applyAlignment="1">
      <alignment horizontal="right"/>
    </xf>
    <xf numFmtId="0" fontId="5" fillId="0" borderId="30" xfId="0" applyFont="1" applyBorder="1" applyAlignment="1">
      <alignment horizontal="right"/>
    </xf>
    <xf numFmtId="0" fontId="19" fillId="2" borderId="0" xfId="0" applyFont="1" applyFill="1" applyAlignment="1">
      <alignment horizontal="center"/>
    </xf>
    <xf numFmtId="14" fontId="18" fillId="2" borderId="0" xfId="0" applyNumberFormat="1" applyFont="1" applyFill="1" applyAlignment="1">
      <alignment horizontal="right"/>
    </xf>
    <xf numFmtId="39" fontId="50" fillId="0" borderId="2" xfId="5" applyNumberFormat="1" applyFont="1" applyBorder="1" applyAlignment="1">
      <alignment horizontal="right"/>
    </xf>
    <xf numFmtId="39" fontId="50" fillId="0" borderId="3" xfId="5" applyNumberFormat="1" applyFont="1" applyBorder="1" applyAlignment="1">
      <alignment horizontal="right"/>
    </xf>
    <xf numFmtId="39" fontId="50" fillId="0" borderId="27" xfId="5" applyNumberFormat="1" applyFont="1" applyBorder="1" applyAlignment="1">
      <alignment horizontal="right" vertical="top"/>
    </xf>
    <xf numFmtId="39" fontId="50" fillId="0" borderId="28" xfId="5" applyNumberFormat="1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4" fillId="0" borderId="0" xfId="0" applyFont="1"/>
    <xf numFmtId="169" fontId="48" fillId="0" borderId="0" xfId="0" applyNumberFormat="1" applyFont="1"/>
    <xf numFmtId="0" fontId="48" fillId="0" borderId="0" xfId="0" applyFont="1" applyAlignment="1">
      <alignment horizontal="center" readingOrder="1"/>
    </xf>
    <xf numFmtId="0" fontId="48" fillId="0" borderId="0" xfId="0" applyFont="1" applyAlignment="1">
      <alignment wrapText="1"/>
    </xf>
    <xf numFmtId="0" fontId="16" fillId="0" borderId="0" xfId="0" applyFont="1"/>
    <xf numFmtId="169" fontId="55" fillId="0" borderId="0" xfId="0" applyNumberFormat="1" applyFont="1"/>
    <xf numFmtId="0" fontId="48" fillId="0" borderId="38" xfId="0" applyFont="1" applyBorder="1" applyAlignment="1">
      <alignment vertical="center" wrapText="1"/>
    </xf>
    <xf numFmtId="43" fontId="48" fillId="0" borderId="0" xfId="0" applyNumberFormat="1" applyFont="1"/>
    <xf numFmtId="43" fontId="48" fillId="0" borderId="0" xfId="0" applyNumberFormat="1" applyFont="1" applyAlignment="1">
      <alignment horizontal="center" readingOrder="1"/>
    </xf>
    <xf numFmtId="0" fontId="56" fillId="0" borderId="38" xfId="0" applyFont="1" applyBorder="1" applyAlignment="1">
      <alignment wrapText="1"/>
    </xf>
    <xf numFmtId="169" fontId="54" fillId="0" borderId="0" xfId="0" applyNumberFormat="1" applyFont="1"/>
    <xf numFmtId="43" fontId="48" fillId="0" borderId="0" xfId="1" applyFont="1"/>
    <xf numFmtId="169" fontId="0" fillId="0" borderId="0" xfId="0" applyNumberFormat="1"/>
    <xf numFmtId="169" fontId="57" fillId="8" borderId="0" xfId="1" applyNumberFormat="1" applyFont="1" applyFill="1" applyBorder="1" applyAlignment="1">
      <alignment horizontal="center" readingOrder="1"/>
    </xf>
    <xf numFmtId="169" fontId="57" fillId="8" borderId="39" xfId="1" applyNumberFormat="1" applyFont="1" applyFill="1" applyBorder="1" applyAlignment="1">
      <alignment horizontal="center" readingOrder="1"/>
    </xf>
    <xf numFmtId="0" fontId="50" fillId="8" borderId="39" xfId="0" applyFont="1" applyFill="1" applyBorder="1" applyAlignment="1">
      <alignment vertical="center" wrapText="1"/>
    </xf>
    <xf numFmtId="169" fontId="48" fillId="0" borderId="0" xfId="1" applyNumberFormat="1" applyFont="1"/>
    <xf numFmtId="169" fontId="48" fillId="0" borderId="0" xfId="1" applyNumberFormat="1" applyFont="1" applyAlignment="1">
      <alignment horizontal="center" readingOrder="1"/>
    </xf>
    <xf numFmtId="0" fontId="48" fillId="0" borderId="0" xfId="0" applyFont="1" applyAlignment="1">
      <alignment horizontal="left" wrapText="1"/>
    </xf>
    <xf numFmtId="169" fontId="56" fillId="0" borderId="0" xfId="1" applyNumberFormat="1" applyFont="1" applyAlignment="1">
      <alignment horizontal="center" readingOrder="1"/>
    </xf>
    <xf numFmtId="0" fontId="56" fillId="0" borderId="0" xfId="0" applyFont="1" applyAlignment="1">
      <alignment horizontal="left" wrapText="1"/>
    </xf>
    <xf numFmtId="169" fontId="48" fillId="0" borderId="0" xfId="1" applyNumberFormat="1" applyFont="1" applyBorder="1"/>
    <xf numFmtId="169" fontId="48" fillId="0" borderId="0" xfId="1" applyNumberFormat="1" applyFont="1" applyBorder="1" applyAlignment="1">
      <alignment horizontal="center" readingOrder="1"/>
    </xf>
    <xf numFmtId="169" fontId="56" fillId="0" borderId="0" xfId="1" applyNumberFormat="1" applyFont="1" applyBorder="1"/>
    <xf numFmtId="169" fontId="56" fillId="0" borderId="0" xfId="1" applyNumberFormat="1" applyFont="1" applyBorder="1" applyAlignment="1">
      <alignment horizontal="center" readingOrder="1"/>
    </xf>
    <xf numFmtId="0" fontId="56" fillId="0" borderId="40" xfId="0" applyFont="1" applyBorder="1" applyAlignment="1">
      <alignment horizontal="left" wrapText="1"/>
    </xf>
    <xf numFmtId="169" fontId="48" fillId="0" borderId="0" xfId="0" applyNumberFormat="1" applyFont="1" applyAlignment="1">
      <alignment horizontal="center" readingOrder="1"/>
    </xf>
    <xf numFmtId="169" fontId="56" fillId="0" borderId="0" xfId="0" applyNumberFormat="1" applyFont="1" applyAlignment="1">
      <alignment horizontal="center" readingOrder="1"/>
    </xf>
    <xf numFmtId="169" fontId="56" fillId="0" borderId="0" xfId="0" applyNumberFormat="1" applyFont="1"/>
    <xf numFmtId="169" fontId="48" fillId="0" borderId="0" xfId="1" applyNumberFormat="1" applyFont="1" applyBorder="1" applyAlignment="1">
      <alignment horizontal="center" vertical="center"/>
    </xf>
    <xf numFmtId="43" fontId="48" fillId="0" borderId="0" xfId="1" applyFont="1" applyBorder="1"/>
    <xf numFmtId="169" fontId="48" fillId="0" borderId="0" xfId="1" applyNumberFormat="1" applyFont="1" applyFill="1" applyBorder="1" applyAlignment="1">
      <alignment horizontal="left" vertical="center" wrapText="1"/>
    </xf>
    <xf numFmtId="43" fontId="56" fillId="0" borderId="0" xfId="1" applyFont="1" applyBorder="1"/>
    <xf numFmtId="170" fontId="58" fillId="0" borderId="0" xfId="0" applyNumberFormat="1" applyFont="1"/>
    <xf numFmtId="170" fontId="56" fillId="0" borderId="0" xfId="0" applyNumberFormat="1" applyFont="1"/>
    <xf numFmtId="170" fontId="56" fillId="0" borderId="0" xfId="0" applyNumberFormat="1" applyFont="1" applyAlignment="1">
      <alignment horizontal="center" readingOrder="1"/>
    </xf>
    <xf numFmtId="0" fontId="59" fillId="9" borderId="0" xfId="0" applyFont="1" applyFill="1" applyAlignment="1">
      <alignment horizontal="center"/>
    </xf>
    <xf numFmtId="0" fontId="59" fillId="9" borderId="41" xfId="0" applyFont="1" applyFill="1" applyBorder="1" applyAlignment="1">
      <alignment horizontal="center"/>
    </xf>
    <xf numFmtId="0" fontId="57" fillId="9" borderId="42" xfId="0" applyFont="1" applyFill="1" applyBorder="1" applyAlignment="1">
      <alignment horizontal="center"/>
    </xf>
    <xf numFmtId="0" fontId="57" fillId="9" borderId="41" xfId="0" applyFont="1" applyFill="1" applyBorder="1" applyAlignment="1">
      <alignment horizontal="center"/>
    </xf>
    <xf numFmtId="169" fontId="57" fillId="9" borderId="42" xfId="0" applyNumberFormat="1" applyFont="1" applyFill="1" applyBorder="1" applyAlignment="1">
      <alignment horizontal="center"/>
    </xf>
    <xf numFmtId="43" fontId="57" fillId="10" borderId="43" xfId="1" applyFont="1" applyFill="1" applyBorder="1" applyAlignment="1">
      <alignment horizontal="center" vertical="center" wrapText="1"/>
    </xf>
    <xf numFmtId="43" fontId="57" fillId="10" borderId="43" xfId="1" applyFont="1" applyFill="1" applyBorder="1" applyAlignment="1">
      <alignment horizontal="center" vertical="center" wrapText="1" readingOrder="1"/>
    </xf>
    <xf numFmtId="0" fontId="57" fillId="10" borderId="44" xfId="0" applyFont="1" applyFill="1" applyBorder="1" applyAlignment="1">
      <alignment horizontal="center" vertical="center" wrapText="1"/>
    </xf>
    <xf numFmtId="0" fontId="59" fillId="9" borderId="0" xfId="0" applyFont="1" applyFill="1" applyAlignment="1">
      <alignment horizontal="center" vertical="center"/>
    </xf>
    <xf numFmtId="0" fontId="59" fillId="9" borderId="45" xfId="0" applyFont="1" applyFill="1" applyBorder="1" applyAlignment="1">
      <alignment horizontal="center" vertical="center"/>
    </xf>
    <xf numFmtId="0" fontId="59" fillId="9" borderId="46" xfId="0" applyFont="1" applyFill="1" applyBorder="1" applyAlignment="1">
      <alignment horizontal="center" vertical="center"/>
    </xf>
    <xf numFmtId="0" fontId="59" fillId="9" borderId="47" xfId="0" applyFont="1" applyFill="1" applyBorder="1" applyAlignment="1">
      <alignment horizontal="center" vertical="center"/>
    </xf>
    <xf numFmtId="43" fontId="57" fillId="10" borderId="44" xfId="1" applyFont="1" applyFill="1" applyBorder="1" applyAlignment="1">
      <alignment horizontal="center" vertical="center" wrapText="1"/>
    </xf>
    <xf numFmtId="43" fontId="57" fillId="10" borderId="44" xfId="1" applyFont="1" applyFill="1" applyBorder="1" applyAlignment="1">
      <alignment horizontal="center" vertical="center" wrapText="1" readingOrder="1"/>
    </xf>
    <xf numFmtId="0" fontId="60" fillId="0" borderId="0" xfId="0" applyFont="1" applyAlignment="1">
      <alignment horizontal="center" vertical="top" wrapText="1" readingOrder="1"/>
    </xf>
    <xf numFmtId="0" fontId="60" fillId="0" borderId="0" xfId="0" applyFont="1" applyAlignment="1">
      <alignment horizontal="center" vertical="top" wrapText="1" readingOrder="1"/>
    </xf>
    <xf numFmtId="0" fontId="60" fillId="0" borderId="48" xfId="0" applyFont="1" applyBorder="1" applyAlignment="1">
      <alignment horizontal="center" vertical="top" wrapText="1" readingOrder="1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48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 readingOrder="1"/>
    </xf>
    <xf numFmtId="0" fontId="60" fillId="0" borderId="0" xfId="0" applyFont="1" applyAlignment="1">
      <alignment horizontal="center" vertical="center" wrapText="1" readingOrder="1"/>
    </xf>
    <xf numFmtId="0" fontId="60" fillId="0" borderId="48" xfId="0" applyFont="1" applyBorder="1" applyAlignment="1">
      <alignment horizontal="center" vertical="center" wrapText="1" readingOrder="1"/>
    </xf>
  </cellXfs>
  <cellStyles count="43">
    <cellStyle name="Comma 2" xfId="15" xr:uid="{00000000-0005-0000-0000-000000000000}"/>
    <cellStyle name="Millares" xfId="1" builtinId="3"/>
    <cellStyle name="Millares 2" xfId="2" xr:uid="{00000000-0005-0000-0000-000002000000}"/>
    <cellStyle name="Millares 3" xfId="5" xr:uid="{00000000-0005-0000-0000-000003000000}"/>
    <cellStyle name="Millares 4" xfId="4" xr:uid="{00000000-0005-0000-0000-000004000000}"/>
    <cellStyle name="Moneda 2" xfId="7" xr:uid="{00000000-0005-0000-0000-000005000000}"/>
    <cellStyle name="Moneda 3" xfId="6" xr:uid="{00000000-0005-0000-0000-000006000000}"/>
    <cellStyle name="Normal" xfId="0" builtinId="0"/>
    <cellStyle name="Normal 10" xfId="3" xr:uid="{00000000-0005-0000-0000-000008000000}"/>
    <cellStyle name="Normal 2" xfId="8" xr:uid="{00000000-0005-0000-0000-000009000000}"/>
    <cellStyle name="Normal 3" xfId="9" xr:uid="{00000000-0005-0000-0000-00000A000000}"/>
    <cellStyle name="Normal 3 2" xfId="10" xr:uid="{00000000-0005-0000-0000-00000B000000}"/>
    <cellStyle name="Normal 4" xfId="11" xr:uid="{00000000-0005-0000-0000-00000C000000}"/>
    <cellStyle name="Normal 5" xfId="12" xr:uid="{00000000-0005-0000-0000-00000D000000}"/>
    <cellStyle name="Normal 6" xfId="13" xr:uid="{00000000-0005-0000-0000-00000E000000}"/>
    <cellStyle name="Normal 7" xfId="14" xr:uid="{00000000-0005-0000-0000-00000F000000}"/>
    <cellStyle name="Normal 8" xfId="16" xr:uid="{00000000-0005-0000-0000-000010000000}"/>
    <cellStyle name="Normal 9" xfId="42" xr:uid="{00000000-0005-0000-0000-000011000000}"/>
    <cellStyle name="S0" xfId="17" xr:uid="{00000000-0005-0000-0000-000012000000}"/>
    <cellStyle name="S1" xfId="18" xr:uid="{00000000-0005-0000-0000-000013000000}"/>
    <cellStyle name="S10" xfId="19" xr:uid="{00000000-0005-0000-0000-000014000000}"/>
    <cellStyle name="S11" xfId="20" xr:uid="{00000000-0005-0000-0000-000015000000}"/>
    <cellStyle name="S12" xfId="21" xr:uid="{00000000-0005-0000-0000-000016000000}"/>
    <cellStyle name="S13" xfId="22" xr:uid="{00000000-0005-0000-0000-000017000000}"/>
    <cellStyle name="S14" xfId="23" xr:uid="{00000000-0005-0000-0000-000018000000}"/>
    <cellStyle name="S15" xfId="24" xr:uid="{00000000-0005-0000-0000-000019000000}"/>
    <cellStyle name="S16" xfId="25" xr:uid="{00000000-0005-0000-0000-00001A000000}"/>
    <cellStyle name="S17" xfId="26" xr:uid="{00000000-0005-0000-0000-00001B000000}"/>
    <cellStyle name="S18" xfId="27" xr:uid="{00000000-0005-0000-0000-00001C000000}"/>
    <cellStyle name="S19" xfId="28" xr:uid="{00000000-0005-0000-0000-00001D000000}"/>
    <cellStyle name="S2" xfId="29" xr:uid="{00000000-0005-0000-0000-00001E000000}"/>
    <cellStyle name="S20" xfId="30" xr:uid="{00000000-0005-0000-0000-00001F000000}"/>
    <cellStyle name="S21" xfId="31" xr:uid="{00000000-0005-0000-0000-000020000000}"/>
    <cellStyle name="S22" xfId="32" xr:uid="{00000000-0005-0000-0000-000021000000}"/>
    <cellStyle name="S23" xfId="33" xr:uid="{00000000-0005-0000-0000-000022000000}"/>
    <cellStyle name="S24" xfId="34" xr:uid="{00000000-0005-0000-0000-000023000000}"/>
    <cellStyle name="S3" xfId="35" xr:uid="{00000000-0005-0000-0000-000024000000}"/>
    <cellStyle name="S4" xfId="36" xr:uid="{00000000-0005-0000-0000-000025000000}"/>
    <cellStyle name="S5" xfId="37" xr:uid="{00000000-0005-0000-0000-000026000000}"/>
    <cellStyle name="S6" xfId="38" xr:uid="{00000000-0005-0000-0000-000027000000}"/>
    <cellStyle name="S7" xfId="39" xr:uid="{00000000-0005-0000-0000-000028000000}"/>
    <cellStyle name="S8" xfId="40" xr:uid="{00000000-0005-0000-0000-000029000000}"/>
    <cellStyle name="S9" xfId="41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1</xdr:row>
      <xdr:rowOff>76200</xdr:rowOff>
    </xdr:from>
    <xdr:to>
      <xdr:col>5</xdr:col>
      <xdr:colOff>1019176</xdr:colOff>
      <xdr:row>10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32ACDB-1844-4223-B4F1-46376EA9FBC4}"/>
            </a:ext>
          </a:extLst>
        </xdr:cNvPr>
        <xdr:cNvSpPr/>
      </xdr:nvSpPr>
      <xdr:spPr>
        <a:xfrm>
          <a:off x="368300" y="266700"/>
          <a:ext cx="7127876" cy="1800225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Autoridad</a:t>
          </a:r>
          <a:r>
            <a:rPr lang="es-DO" sz="1600" b="1" i="1" baseline="0">
              <a:solidFill>
                <a:sysClr val="windowText" lastClr="000000"/>
              </a:solidFill>
            </a:rPr>
            <a:t> Portuaria Dominicana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CUENTA DOLAR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NO.010-238720-6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Relacion Depositos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Al  30 de junio 2026 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USD/RD$</a:t>
          </a:r>
        </a:p>
        <a:p>
          <a:pPr algn="ctr"/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301626</xdr:colOff>
      <xdr:row>2</xdr:row>
      <xdr:rowOff>155574</xdr:rowOff>
    </xdr:from>
    <xdr:to>
      <xdr:col>2</xdr:col>
      <xdr:colOff>428625</xdr:colOff>
      <xdr:row>9</xdr:row>
      <xdr:rowOff>95249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A32FF16-03BE-4E42-B425-E520EB14226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501" y="536574"/>
          <a:ext cx="1492249" cy="1273175"/>
        </a:xfrm>
        <a:prstGeom prst="rect">
          <a:avLst/>
        </a:prstGeom>
      </xdr:spPr>
    </xdr:pic>
    <xdr:clientData/>
  </xdr:twoCellAnchor>
  <xdr:twoCellAnchor>
    <xdr:from>
      <xdr:col>0</xdr:col>
      <xdr:colOff>412751</xdr:colOff>
      <xdr:row>63</xdr:row>
      <xdr:rowOff>142875</xdr:rowOff>
    </xdr:from>
    <xdr:to>
      <xdr:col>5</xdr:col>
      <xdr:colOff>984251</xdr:colOff>
      <xdr:row>71</xdr:row>
      <xdr:rowOff>158750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D4EA0DB8-D4BE-496B-AC80-79F690C95AC1}"/>
            </a:ext>
          </a:extLst>
        </xdr:cNvPr>
        <xdr:cNvSpPr/>
      </xdr:nvSpPr>
      <xdr:spPr>
        <a:xfrm>
          <a:off x="412751" y="10858500"/>
          <a:ext cx="7048500" cy="1539875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           Autoridad</a:t>
          </a:r>
          <a:r>
            <a:rPr lang="es-DO" sz="1600" b="1" i="1" baseline="0">
              <a:solidFill>
                <a:sysClr val="windowText" lastClr="000000"/>
              </a:solidFill>
            </a:rPr>
            <a:t> Portuaria Dominicana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             CUENTA NOMINA BANRESERVAS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          NO.010-500126-0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        Relacion Depositos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           Al 30 de junio 2026 </a:t>
          </a:r>
        </a:p>
        <a:p>
          <a:pPr algn="ctr"/>
          <a:r>
            <a:rPr lang="es-DO" sz="1100" b="1" i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RD$</a:t>
          </a:r>
          <a:r>
            <a:rPr kumimoji="0" lang="es-DO" sz="16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RD$</a:t>
          </a:r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508001</xdr:colOff>
      <xdr:row>64</xdr:row>
      <xdr:rowOff>31750</xdr:rowOff>
    </xdr:from>
    <xdr:to>
      <xdr:col>2</xdr:col>
      <xdr:colOff>635000</xdr:colOff>
      <xdr:row>70</xdr:row>
      <xdr:rowOff>161925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AC01DE0-ABCF-49A1-AA7D-355A53B7543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6" y="10937875"/>
          <a:ext cx="1492249" cy="1273175"/>
        </a:xfrm>
        <a:prstGeom prst="rect">
          <a:avLst/>
        </a:prstGeom>
      </xdr:spPr>
    </xdr:pic>
    <xdr:clientData/>
  </xdr:twoCellAnchor>
  <xdr:twoCellAnchor>
    <xdr:from>
      <xdr:col>0</xdr:col>
      <xdr:colOff>555625</xdr:colOff>
      <xdr:row>415</xdr:row>
      <xdr:rowOff>63501</xdr:rowOff>
    </xdr:from>
    <xdr:to>
      <xdr:col>6</xdr:col>
      <xdr:colOff>317500</xdr:colOff>
      <xdr:row>423</xdr:row>
      <xdr:rowOff>111125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1B4FC2A6-B6B6-4FAA-B492-4C64CA9E580E}"/>
            </a:ext>
          </a:extLst>
        </xdr:cNvPr>
        <xdr:cNvSpPr/>
      </xdr:nvSpPr>
      <xdr:spPr>
        <a:xfrm>
          <a:off x="555625" y="78327251"/>
          <a:ext cx="7699375" cy="1571624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Autoridad</a:t>
          </a:r>
          <a:r>
            <a:rPr lang="es-DO" sz="1600" b="1" i="1" baseline="0">
              <a:solidFill>
                <a:sysClr val="windowText" lastClr="000000"/>
              </a:solidFill>
            </a:rPr>
            <a:t> Portuaria Dominicana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Cuenta Operaciones  Banreservas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NO. 010-500107-4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Relacion Depositos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Al 30 de junio 2026 </a:t>
          </a:r>
        </a:p>
        <a:p>
          <a:pPr algn="ctr"/>
          <a:r>
            <a:rPr lang="es-DO" sz="1600" b="1" i="1" baseline="0">
              <a:solidFill>
                <a:sysClr val="windowText" lastClr="000000"/>
              </a:solidFill>
            </a:rPr>
            <a:t>RD$</a:t>
          </a:r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666750</xdr:colOff>
      <xdr:row>416</xdr:row>
      <xdr:rowOff>31751</xdr:rowOff>
    </xdr:from>
    <xdr:to>
      <xdr:col>2</xdr:col>
      <xdr:colOff>793749</xdr:colOff>
      <xdr:row>422</xdr:row>
      <xdr:rowOff>161926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0B48074-C868-43F7-87B5-5D248B98361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4625" y="78486001"/>
          <a:ext cx="1492249" cy="1273175"/>
        </a:xfrm>
        <a:prstGeom prst="rect">
          <a:avLst/>
        </a:prstGeom>
      </xdr:spPr>
    </xdr:pic>
    <xdr:clientData/>
  </xdr:twoCellAnchor>
  <xdr:twoCellAnchor>
    <xdr:from>
      <xdr:col>0</xdr:col>
      <xdr:colOff>111125</xdr:colOff>
      <xdr:row>479</xdr:row>
      <xdr:rowOff>15874</xdr:rowOff>
    </xdr:from>
    <xdr:to>
      <xdr:col>6</xdr:col>
      <xdr:colOff>650875</xdr:colOff>
      <xdr:row>487</xdr:row>
      <xdr:rowOff>126999</xdr:rowOff>
    </xdr:to>
    <xdr:sp macro="" textlink="">
      <xdr:nvSpPr>
        <xdr:cNvPr id="8" name="1 Rectángulo redondeado">
          <a:extLst>
            <a:ext uri="{FF2B5EF4-FFF2-40B4-BE49-F238E27FC236}">
              <a16:creationId xmlns:a16="http://schemas.microsoft.com/office/drawing/2014/main" id="{C07A5148-4E71-4815-8D5E-F5291B4535AE}"/>
            </a:ext>
          </a:extLst>
        </xdr:cNvPr>
        <xdr:cNvSpPr/>
      </xdr:nvSpPr>
      <xdr:spPr>
        <a:xfrm>
          <a:off x="111125" y="91535249"/>
          <a:ext cx="8477250" cy="1635125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</a:t>
          </a:r>
          <a:r>
            <a:rPr lang="es-DO" sz="1600" b="1" i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    CUENTA SUPERVISION DE OBRAS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NO.010-237347-7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Relacion Depositos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Al 30 de junio 2026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USD/RD$</a:t>
          </a:r>
        </a:p>
        <a:p>
          <a:pPr algn="ctr"/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1016000</xdr:colOff>
      <xdr:row>480</xdr:row>
      <xdr:rowOff>63500</xdr:rowOff>
    </xdr:from>
    <xdr:to>
      <xdr:col>2</xdr:col>
      <xdr:colOff>1142999</xdr:colOff>
      <xdr:row>487</xdr:row>
      <xdr:rowOff>3175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0240682-6A80-4017-87D4-DF06FF38D9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3875" y="91773375"/>
          <a:ext cx="1492249" cy="127317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525</xdr:row>
      <xdr:rowOff>15875</xdr:rowOff>
    </xdr:from>
    <xdr:to>
      <xdr:col>6</xdr:col>
      <xdr:colOff>15875</xdr:colOff>
      <xdr:row>532</xdr:row>
      <xdr:rowOff>174625</xdr:rowOff>
    </xdr:to>
    <xdr:sp macro="" textlink="">
      <xdr:nvSpPr>
        <xdr:cNvPr id="10" name="1 Rectángulo redondeado">
          <a:extLst>
            <a:ext uri="{FF2B5EF4-FFF2-40B4-BE49-F238E27FC236}">
              <a16:creationId xmlns:a16="http://schemas.microsoft.com/office/drawing/2014/main" id="{7352A17F-6A43-43F4-9E20-36498364E224}"/>
            </a:ext>
          </a:extLst>
        </xdr:cNvPr>
        <xdr:cNvSpPr/>
      </xdr:nvSpPr>
      <xdr:spPr>
        <a:xfrm>
          <a:off x="190500" y="101393625"/>
          <a:ext cx="7762875" cy="1492250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</a:t>
          </a:r>
          <a:r>
            <a:rPr lang="es-DO" sz="1600" b="1" i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    CUENTA COLECTORA BANRESERVAS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NO. 9995104001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Relación Depositos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Al 30 de junio 2026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RD$</a:t>
          </a:r>
        </a:p>
        <a:p>
          <a:pPr algn="ctr"/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777875</xdr:colOff>
      <xdr:row>525</xdr:row>
      <xdr:rowOff>63500</xdr:rowOff>
    </xdr:from>
    <xdr:to>
      <xdr:col>2</xdr:col>
      <xdr:colOff>904874</xdr:colOff>
      <xdr:row>532</xdr:row>
      <xdr:rowOff>3175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47A1639-FE3F-4BA2-ACC0-E6202FE1C22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" y="101441250"/>
          <a:ext cx="1492249" cy="12731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6</xdr:col>
      <xdr:colOff>460374</xdr:colOff>
      <xdr:row>575</xdr:row>
      <xdr:rowOff>47625</xdr:rowOff>
    </xdr:to>
    <xdr:sp macro="" textlink="">
      <xdr:nvSpPr>
        <xdr:cNvPr id="12" name="1 Rectángulo redondeado">
          <a:extLst>
            <a:ext uri="{FF2B5EF4-FFF2-40B4-BE49-F238E27FC236}">
              <a16:creationId xmlns:a16="http://schemas.microsoft.com/office/drawing/2014/main" id="{311ABBFB-D1E0-4849-A084-5FB2D9924025}"/>
            </a:ext>
          </a:extLst>
        </xdr:cNvPr>
        <xdr:cNvSpPr/>
      </xdr:nvSpPr>
      <xdr:spPr>
        <a:xfrm>
          <a:off x="0" y="110442375"/>
          <a:ext cx="8397874" cy="1762125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</a:t>
          </a:r>
          <a:r>
            <a:rPr lang="es-DO" sz="1600" b="1" i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    CUENTA UNICA BANRESERVAS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NO. 9995104000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Relación Depositos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Al 30 de junio 2026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RD$</a:t>
          </a:r>
        </a:p>
        <a:p>
          <a:pPr algn="ctr"/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1079500</xdr:colOff>
      <xdr:row>567</xdr:row>
      <xdr:rowOff>111125</xdr:rowOff>
    </xdr:from>
    <xdr:to>
      <xdr:col>2</xdr:col>
      <xdr:colOff>1206499</xdr:colOff>
      <xdr:row>574</xdr:row>
      <xdr:rowOff>50800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904E282-F7F7-47C4-8B9A-E0E1B694E5A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7375" y="110744000"/>
          <a:ext cx="1492249" cy="12731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611</xdr:row>
      <xdr:rowOff>0</xdr:rowOff>
    </xdr:from>
    <xdr:to>
      <xdr:col>6</xdr:col>
      <xdr:colOff>666750</xdr:colOff>
      <xdr:row>618</xdr:row>
      <xdr:rowOff>0</xdr:rowOff>
    </xdr:to>
    <xdr:sp macro="" textlink="">
      <xdr:nvSpPr>
        <xdr:cNvPr id="14" name="1 Rectángulo redondeado">
          <a:extLst>
            <a:ext uri="{FF2B5EF4-FFF2-40B4-BE49-F238E27FC236}">
              <a16:creationId xmlns:a16="http://schemas.microsoft.com/office/drawing/2014/main" id="{8211FD86-2CC9-476F-B5CE-CF4FDF54CF4D}"/>
            </a:ext>
          </a:extLst>
        </xdr:cNvPr>
        <xdr:cNvSpPr/>
      </xdr:nvSpPr>
      <xdr:spPr>
        <a:xfrm>
          <a:off x="0" y="120745250"/>
          <a:ext cx="8604250" cy="1333500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</a:t>
          </a:r>
          <a:r>
            <a:rPr lang="es-DO" sz="1600" b="1" i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    CUENTA FONDO GENERAL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NO.  0100311000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Relación Depositos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Al 30 de junio 2026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RD$</a:t>
          </a:r>
        </a:p>
        <a:p>
          <a:pPr algn="ctr"/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984250</xdr:colOff>
      <xdr:row>611</xdr:row>
      <xdr:rowOff>31750</xdr:rowOff>
    </xdr:from>
    <xdr:ext cx="1657349" cy="1219200"/>
    <xdr:pic>
      <xdr:nvPicPr>
        <xdr:cNvPr id="15" name="Imagen 14">
          <a:extLst>
            <a:ext uri="{FF2B5EF4-FFF2-40B4-BE49-F238E27FC236}">
              <a16:creationId xmlns:a16="http://schemas.microsoft.com/office/drawing/2014/main" id="{DB6EFF11-66A2-4C35-87AC-E323D150A22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2125" y="120777000"/>
          <a:ext cx="1657349" cy="1219200"/>
        </a:xfrm>
        <a:prstGeom prst="rect">
          <a:avLst/>
        </a:prstGeom>
      </xdr:spPr>
    </xdr:pic>
    <xdr:clientData/>
  </xdr:oneCellAnchor>
  <xdr:twoCellAnchor>
    <xdr:from>
      <xdr:col>0</xdr:col>
      <xdr:colOff>222250</xdr:colOff>
      <xdr:row>652</xdr:row>
      <xdr:rowOff>63501</xdr:rowOff>
    </xdr:from>
    <xdr:to>
      <xdr:col>6</xdr:col>
      <xdr:colOff>666750</xdr:colOff>
      <xdr:row>663</xdr:row>
      <xdr:rowOff>0</xdr:rowOff>
    </xdr:to>
    <xdr:sp macro="" textlink="">
      <xdr:nvSpPr>
        <xdr:cNvPr id="16" name="1 Rectángulo redondeado">
          <a:extLst>
            <a:ext uri="{FF2B5EF4-FFF2-40B4-BE49-F238E27FC236}">
              <a16:creationId xmlns:a16="http://schemas.microsoft.com/office/drawing/2014/main" id="{F9063ED5-CB1C-48C7-A3E4-3F29162B7991}"/>
            </a:ext>
          </a:extLst>
        </xdr:cNvPr>
        <xdr:cNvSpPr/>
      </xdr:nvSpPr>
      <xdr:spPr>
        <a:xfrm>
          <a:off x="222250" y="130063876"/>
          <a:ext cx="8382000" cy="2031999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>
              <a:solidFill>
                <a:sysClr val="windowText" lastClr="000000"/>
              </a:solidFill>
            </a:rPr>
            <a:t>   </a:t>
          </a:r>
          <a:r>
            <a:rPr lang="es-DO" sz="1600" b="1" i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    CUENTA COLECTORA BANRESERVAS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NO. 9604191585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Relación Depositos 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       Al 31 de mayo 2026</a:t>
          </a:r>
        </a:p>
        <a:p>
          <a:pPr algn="ctr"/>
          <a:r>
            <a:rPr lang="es-DO" sz="1400" b="1" i="1" baseline="0">
              <a:solidFill>
                <a:sysClr val="windowText" lastClr="000000"/>
              </a:solidFill>
            </a:rPr>
            <a:t>       RD$</a:t>
          </a:r>
        </a:p>
        <a:p>
          <a:pPr algn="ctr"/>
          <a:endParaRPr lang="es-DO" sz="1600" b="1" i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984250</xdr:colOff>
      <xdr:row>654</xdr:row>
      <xdr:rowOff>127001</xdr:rowOff>
    </xdr:from>
    <xdr:ext cx="1657349" cy="1219200"/>
    <xdr:pic>
      <xdr:nvPicPr>
        <xdr:cNvPr id="17" name="Imagen 16">
          <a:extLst>
            <a:ext uri="{FF2B5EF4-FFF2-40B4-BE49-F238E27FC236}">
              <a16:creationId xmlns:a16="http://schemas.microsoft.com/office/drawing/2014/main" id="{9E80F5B1-BA08-4552-8B2F-309C7CF2F95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2125" y="130508376"/>
          <a:ext cx="1657349" cy="1219200"/>
        </a:xfrm>
        <a:prstGeom prst="rect">
          <a:avLst/>
        </a:prstGeom>
      </xdr:spPr>
    </xdr:pic>
    <xdr:clientData/>
  </xdr:oneCellAnchor>
  <xdr:twoCellAnchor editAs="oneCell">
    <xdr:from>
      <xdr:col>1</xdr:col>
      <xdr:colOff>79375</xdr:colOff>
      <xdr:row>737</xdr:row>
      <xdr:rowOff>15876</xdr:rowOff>
    </xdr:from>
    <xdr:to>
      <xdr:col>2</xdr:col>
      <xdr:colOff>1031875</xdr:colOff>
      <xdr:row>748</xdr:row>
      <xdr:rowOff>83490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4657B49-CE5F-4529-BA80-4A1E5EBEB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0" y="146256376"/>
          <a:ext cx="2317750" cy="2163114"/>
        </a:xfrm>
        <a:prstGeom prst="rect">
          <a:avLst/>
        </a:prstGeom>
      </xdr:spPr>
    </xdr:pic>
    <xdr:clientData/>
  </xdr:twoCellAnchor>
  <xdr:twoCellAnchor editAs="oneCell">
    <xdr:from>
      <xdr:col>3</xdr:col>
      <xdr:colOff>539750</xdr:colOff>
      <xdr:row>736</xdr:row>
      <xdr:rowOff>111125</xdr:rowOff>
    </xdr:from>
    <xdr:to>
      <xdr:col>5</xdr:col>
      <xdr:colOff>102210</xdr:colOff>
      <xdr:row>748</xdr:row>
      <xdr:rowOff>69218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70E4BBE-4B66-4E3D-8992-4AEC4BD53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75125" y="146161125"/>
          <a:ext cx="3642335" cy="22440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212912</xdr:colOff>
      <xdr:row>80</xdr:row>
      <xdr:rowOff>246529</xdr:rowOff>
    </xdr:from>
    <xdr:to>
      <xdr:col>10</xdr:col>
      <xdr:colOff>804072</xdr:colOff>
      <xdr:row>82</xdr:row>
      <xdr:rowOff>1022652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C618E9-FA6C-4824-9ABF-849EEFE0A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01618" y="20450735"/>
          <a:ext cx="3639160" cy="2244093"/>
        </a:xfrm>
        <a:prstGeom prst="rect">
          <a:avLst/>
        </a:prstGeom>
      </xdr:spPr>
    </xdr:pic>
    <xdr:clientData/>
  </xdr:twoCellAnchor>
  <xdr:twoCellAnchor editAs="oneCell">
    <xdr:from>
      <xdr:col>3</xdr:col>
      <xdr:colOff>1904999</xdr:colOff>
      <xdr:row>80</xdr:row>
      <xdr:rowOff>437029</xdr:rowOff>
    </xdr:from>
    <xdr:to>
      <xdr:col>6</xdr:col>
      <xdr:colOff>915520</xdr:colOff>
      <xdr:row>82</xdr:row>
      <xdr:rowOff>864534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72F6A9-56FA-48BF-9ACB-F2666E1F8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499" y="20641235"/>
          <a:ext cx="401955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H736"/>
  <sheetViews>
    <sheetView showGridLines="0" tabSelected="1" view="pageBreakPreview" topLeftCell="A702" zoomScaleNormal="100" zoomScaleSheetLayoutView="100" workbookViewId="0">
      <selection activeCell="E739" sqref="E739"/>
    </sheetView>
  </sheetViews>
  <sheetFormatPr baseColWidth="10" defaultRowHeight="15" x14ac:dyDescent="0.25"/>
  <cols>
    <col min="1" max="1" width="11.5703125" bestFit="1" customWidth="1"/>
    <col min="2" max="2" width="20.42578125" customWidth="1"/>
    <col min="3" max="3" width="36.42578125" bestFit="1" customWidth="1"/>
    <col min="4" max="4" width="35.85546875" bestFit="1" customWidth="1"/>
    <col min="5" max="5" width="25.28515625" customWidth="1"/>
    <col min="6" max="6" width="17.5703125" bestFit="1" customWidth="1"/>
    <col min="7" max="7" width="13.5703125" customWidth="1"/>
    <col min="8" max="8" width="14.5703125" customWidth="1"/>
  </cols>
  <sheetData>
    <row r="4" spans="1:8" x14ac:dyDescent="0.25">
      <c r="A4" s="1"/>
      <c r="B4" s="301"/>
      <c r="C4" s="301"/>
      <c r="D4" s="301"/>
      <c r="E4" s="301"/>
      <c r="F4" s="301"/>
      <c r="G4" s="301"/>
      <c r="H4" s="301"/>
    </row>
    <row r="5" spans="1:8" x14ac:dyDescent="0.25">
      <c r="A5" s="1"/>
      <c r="B5" s="301"/>
      <c r="C5" s="301"/>
      <c r="D5" s="301"/>
      <c r="E5" s="301"/>
      <c r="F5" s="301"/>
      <c r="G5" s="301"/>
      <c r="H5" s="301"/>
    </row>
    <row r="6" spans="1:8" x14ac:dyDescent="0.25">
      <c r="A6" s="1"/>
      <c r="B6" s="301"/>
      <c r="C6" s="301"/>
      <c r="D6" s="301"/>
      <c r="E6" s="301"/>
      <c r="F6" s="301"/>
      <c r="G6" s="301"/>
      <c r="H6" s="301"/>
    </row>
    <row r="7" spans="1:8" x14ac:dyDescent="0.25">
      <c r="A7" s="1"/>
      <c r="B7" s="302"/>
      <c r="C7" s="302"/>
      <c r="D7" s="302"/>
      <c r="E7" s="302"/>
      <c r="F7" s="302"/>
      <c r="G7" s="302"/>
      <c r="H7" s="302"/>
    </row>
    <row r="8" spans="1:8" x14ac:dyDescent="0.25">
      <c r="A8" s="1"/>
      <c r="B8" s="5"/>
      <c r="C8" s="5"/>
      <c r="D8" s="5"/>
      <c r="E8" s="5"/>
      <c r="F8" s="5"/>
      <c r="G8" s="5"/>
      <c r="H8" s="5"/>
    </row>
    <row r="9" spans="1:8" x14ac:dyDescent="0.25">
      <c r="A9" s="1"/>
      <c r="B9" s="5"/>
      <c r="C9" s="5"/>
      <c r="D9" s="5"/>
      <c r="E9" s="5"/>
      <c r="F9" s="5"/>
      <c r="G9" s="5"/>
      <c r="H9" s="5"/>
    </row>
    <row r="10" spans="1:8" ht="18.75" x14ac:dyDescent="0.3">
      <c r="B10" s="295"/>
      <c r="C10" s="295"/>
      <c r="D10" s="295"/>
      <c r="E10" s="295"/>
      <c r="F10" s="295"/>
    </row>
    <row r="11" spans="1:8" ht="18.75" x14ac:dyDescent="0.3">
      <c r="B11" s="9"/>
      <c r="C11" s="9"/>
      <c r="D11" s="9"/>
      <c r="E11" s="9"/>
      <c r="F11" s="9"/>
    </row>
    <row r="12" spans="1:8" ht="19.5" thickBot="1" x14ac:dyDescent="0.35">
      <c r="B12" s="295" t="s">
        <v>16</v>
      </c>
      <c r="C12" s="295"/>
      <c r="D12" s="295"/>
      <c r="E12" s="295"/>
      <c r="F12" s="295"/>
    </row>
    <row r="13" spans="1:8" ht="16.5" thickBot="1" x14ac:dyDescent="0.3">
      <c r="B13" s="101" t="s">
        <v>1</v>
      </c>
      <c r="C13" s="102" t="s">
        <v>2</v>
      </c>
      <c r="D13" s="103" t="s">
        <v>3</v>
      </c>
      <c r="E13" s="103" t="s">
        <v>18</v>
      </c>
      <c r="F13" s="104" t="s">
        <v>4</v>
      </c>
    </row>
    <row r="14" spans="1:8" x14ac:dyDescent="0.25">
      <c r="B14" s="142" t="s">
        <v>69</v>
      </c>
      <c r="C14" s="156">
        <v>46199</v>
      </c>
      <c r="D14" s="129">
        <v>60</v>
      </c>
      <c r="E14" s="160">
        <v>59.276666665999997</v>
      </c>
      <c r="F14" s="129">
        <f t="shared" ref="F14" si="0">SUM(D14*E14)</f>
        <v>3556.5999999599999</v>
      </c>
    </row>
    <row r="15" spans="1:8" ht="15.75" thickBot="1" x14ac:dyDescent="0.3">
      <c r="B15" s="296" t="s">
        <v>35</v>
      </c>
      <c r="C15" s="296"/>
      <c r="D15" s="158">
        <f>SUM(D14:D14)</f>
        <v>60</v>
      </c>
      <c r="E15" s="158"/>
      <c r="F15" s="158">
        <f>SUM(F14:F14)</f>
        <v>3556.5999999599999</v>
      </c>
    </row>
    <row r="16" spans="1:8" ht="15.75" thickTop="1" x14ac:dyDescent="0.25">
      <c r="B16" s="6"/>
      <c r="C16" s="6"/>
      <c r="D16" s="7"/>
      <c r="E16" s="8"/>
      <c r="F16" s="4"/>
    </row>
    <row r="17" spans="2:7" x14ac:dyDescent="0.25">
      <c r="B17" s="6"/>
      <c r="C17" s="6"/>
      <c r="D17" s="7"/>
      <c r="E17" s="8"/>
      <c r="F17" s="4"/>
    </row>
    <row r="18" spans="2:7" ht="19.5" thickBot="1" x14ac:dyDescent="0.35">
      <c r="B18" s="254" t="s">
        <v>17</v>
      </c>
      <c r="C18" s="254"/>
      <c r="D18" s="254"/>
      <c r="E18" s="254"/>
      <c r="F18" s="254"/>
    </row>
    <row r="19" spans="2:7" ht="16.5" thickBot="1" x14ac:dyDescent="0.3">
      <c r="B19" s="101" t="s">
        <v>1</v>
      </c>
      <c r="C19" s="102" t="s">
        <v>2</v>
      </c>
      <c r="D19" s="103" t="s">
        <v>3</v>
      </c>
      <c r="E19" s="103" t="s">
        <v>18</v>
      </c>
      <c r="F19" s="104" t="s">
        <v>4</v>
      </c>
    </row>
    <row r="20" spans="2:7" s="100" customFormat="1" ht="15.75" x14ac:dyDescent="0.25">
      <c r="B20" s="142" t="s">
        <v>64</v>
      </c>
      <c r="C20" s="156">
        <v>46182</v>
      </c>
      <c r="D20" s="129">
        <v>160</v>
      </c>
      <c r="E20" s="130">
        <v>58.11</v>
      </c>
      <c r="F20" s="129">
        <f t="shared" ref="F20:F24" si="1">SUM(D20*E20)</f>
        <v>9297.6</v>
      </c>
    </row>
    <row r="21" spans="2:7" s="100" customFormat="1" ht="15.75" x14ac:dyDescent="0.25">
      <c r="B21" s="142" t="s">
        <v>70</v>
      </c>
      <c r="C21" s="156">
        <v>46183</v>
      </c>
      <c r="D21" s="129">
        <v>150</v>
      </c>
      <c r="E21" s="130">
        <v>58.41</v>
      </c>
      <c r="F21" s="129">
        <f t="shared" si="1"/>
        <v>8761.5</v>
      </c>
    </row>
    <row r="22" spans="2:7" s="100" customFormat="1" ht="15.75" x14ac:dyDescent="0.25">
      <c r="B22" s="142" t="s">
        <v>71</v>
      </c>
      <c r="C22" s="156">
        <v>46184</v>
      </c>
      <c r="D22" s="129">
        <v>80</v>
      </c>
      <c r="E22" s="130">
        <v>58.53</v>
      </c>
      <c r="F22" s="129">
        <f t="shared" si="1"/>
        <v>4682.3999999999996</v>
      </c>
    </row>
    <row r="23" spans="2:7" s="100" customFormat="1" ht="15.75" x14ac:dyDescent="0.25">
      <c r="B23" s="142" t="s">
        <v>72</v>
      </c>
      <c r="C23" s="156">
        <v>46188</v>
      </c>
      <c r="D23" s="129">
        <v>35</v>
      </c>
      <c r="E23" s="130">
        <v>58.9</v>
      </c>
      <c r="F23" s="129">
        <f t="shared" si="1"/>
        <v>2061.5</v>
      </c>
    </row>
    <row r="24" spans="2:7" s="100" customFormat="1" ht="15.75" x14ac:dyDescent="0.25">
      <c r="B24" s="142" t="s">
        <v>73</v>
      </c>
      <c r="C24" s="156">
        <v>46195</v>
      </c>
      <c r="D24" s="129">
        <v>40</v>
      </c>
      <c r="E24" s="135">
        <v>58.18</v>
      </c>
      <c r="F24" s="129">
        <f t="shared" si="1"/>
        <v>2327.1999999999998</v>
      </c>
    </row>
    <row r="25" spans="2:7" ht="15.75" thickBot="1" x14ac:dyDescent="0.3">
      <c r="B25" s="296" t="s">
        <v>10</v>
      </c>
      <c r="C25" s="296"/>
      <c r="D25" s="158">
        <f>SUM(D20:D24)</f>
        <v>465</v>
      </c>
      <c r="E25" s="158"/>
      <c r="F25" s="158">
        <f>SUM(F20:F24)</f>
        <v>27130.2</v>
      </c>
    </row>
    <row r="26" spans="2:7" ht="19.5" thickTop="1" x14ac:dyDescent="0.3">
      <c r="B26" s="25"/>
      <c r="C26" s="25"/>
      <c r="D26" s="26"/>
      <c r="E26" s="26"/>
      <c r="F26" s="4"/>
    </row>
    <row r="27" spans="2:7" ht="18.75" x14ac:dyDescent="0.3">
      <c r="B27" s="25"/>
      <c r="C27" s="25"/>
      <c r="D27" s="26"/>
      <c r="E27" s="26"/>
      <c r="F27" s="4"/>
    </row>
    <row r="28" spans="2:7" ht="19.5" hidden="1" thickBot="1" x14ac:dyDescent="0.35">
      <c r="B28" s="254" t="s">
        <v>24</v>
      </c>
      <c r="C28" s="254"/>
      <c r="D28" s="254"/>
      <c r="E28" s="254"/>
      <c r="F28" s="254"/>
      <c r="G28" s="27"/>
    </row>
    <row r="29" spans="2:7" s="106" customFormat="1" ht="16.5" hidden="1" thickBot="1" x14ac:dyDescent="0.3">
      <c r="B29" s="101" t="s">
        <v>1</v>
      </c>
      <c r="C29" s="102" t="s">
        <v>2</v>
      </c>
      <c r="D29" s="103" t="s">
        <v>3</v>
      </c>
      <c r="E29" s="103" t="s">
        <v>18</v>
      </c>
      <c r="F29" s="104" t="s">
        <v>4</v>
      </c>
      <c r="G29" s="105"/>
    </row>
    <row r="30" spans="2:7" s="106" customFormat="1" ht="15.75" hidden="1" x14ac:dyDescent="0.2">
      <c r="B30" s="142"/>
      <c r="C30" s="156"/>
      <c r="D30" s="129"/>
      <c r="E30" s="179"/>
      <c r="F30" s="129">
        <f t="shared" ref="F30" si="2">SUM(D30*E30)</f>
        <v>0</v>
      </c>
      <c r="G30" s="105"/>
    </row>
    <row r="31" spans="2:7" ht="19.5" hidden="1" thickBot="1" x14ac:dyDescent="0.35">
      <c r="B31" s="248" t="s">
        <v>35</v>
      </c>
      <c r="C31" s="248"/>
      <c r="D31" s="21">
        <f>SUM(D30:D30)</f>
        <v>0</v>
      </c>
      <c r="E31" s="21"/>
      <c r="F31" s="21">
        <f>SUM(F30:F30)</f>
        <v>0</v>
      </c>
    </row>
    <row r="32" spans="2:7" ht="15.75" hidden="1" thickTop="1" x14ac:dyDescent="0.25">
      <c r="B32" s="6"/>
      <c r="C32" s="6"/>
      <c r="D32" s="7"/>
      <c r="E32" s="10"/>
      <c r="F32" s="8"/>
    </row>
    <row r="33" spans="1:6" x14ac:dyDescent="0.25">
      <c r="B33" s="6"/>
      <c r="C33" s="6"/>
      <c r="D33" s="7"/>
      <c r="E33" s="10"/>
      <c r="F33" s="8"/>
    </row>
    <row r="34" spans="1:6" ht="19.5" thickBot="1" x14ac:dyDescent="0.35">
      <c r="B34" s="254" t="s">
        <v>37</v>
      </c>
      <c r="C34" s="254"/>
      <c r="D34" s="254"/>
      <c r="E34" s="254"/>
      <c r="F34" s="254"/>
    </row>
    <row r="35" spans="1:6" ht="16.5" thickBot="1" x14ac:dyDescent="0.3">
      <c r="B35" s="101" t="s">
        <v>1</v>
      </c>
      <c r="C35" s="102" t="s">
        <v>2</v>
      </c>
      <c r="D35" s="103" t="s">
        <v>3</v>
      </c>
      <c r="E35" s="103" t="s">
        <v>18</v>
      </c>
      <c r="F35" s="104" t="s">
        <v>4</v>
      </c>
    </row>
    <row r="36" spans="1:6" x14ac:dyDescent="0.25">
      <c r="B36" s="142" t="s">
        <v>74</v>
      </c>
      <c r="C36" s="156">
        <v>46189</v>
      </c>
      <c r="D36" s="129">
        <v>109243.5</v>
      </c>
      <c r="E36" s="130">
        <v>58.916871667400002</v>
      </c>
      <c r="F36" s="129">
        <f t="shared" ref="F36:F37" si="3">SUM(D36*E36)</f>
        <v>6436285.2699976126</v>
      </c>
    </row>
    <row r="37" spans="1:6" s="100" customFormat="1" ht="15.75" x14ac:dyDescent="0.25">
      <c r="B37" s="142" t="s">
        <v>75</v>
      </c>
      <c r="C37" s="156">
        <v>46203</v>
      </c>
      <c r="D37" s="129">
        <v>78402</v>
      </c>
      <c r="E37" s="135">
        <v>58.365218106599997</v>
      </c>
      <c r="F37" s="129">
        <f t="shared" si="3"/>
        <v>4575949.8299936531</v>
      </c>
    </row>
    <row r="38" spans="1:6" ht="15.75" thickBot="1" x14ac:dyDescent="0.3">
      <c r="B38" s="296" t="s">
        <v>10</v>
      </c>
      <c r="C38" s="296"/>
      <c r="D38" s="158">
        <f>SUM(D36:D37)</f>
        <v>187645.5</v>
      </c>
      <c r="E38" s="158"/>
      <c r="F38" s="158">
        <f>SUM(F36:F37)</f>
        <v>11012235.099991266</v>
      </c>
    </row>
    <row r="39" spans="1:6" ht="19.5" thickTop="1" x14ac:dyDescent="0.3">
      <c r="B39" s="79"/>
      <c r="C39" s="79"/>
      <c r="D39" s="26"/>
      <c r="E39" s="26"/>
      <c r="F39" s="26"/>
    </row>
    <row r="40" spans="1:6" ht="19.5" hidden="1" thickBot="1" x14ac:dyDescent="0.35">
      <c r="B40" s="254" t="s">
        <v>31</v>
      </c>
      <c r="C40" s="254"/>
      <c r="D40" s="254"/>
      <c r="E40" s="254"/>
      <c r="F40" s="254"/>
    </row>
    <row r="41" spans="1:6" ht="16.5" hidden="1" thickBot="1" x14ac:dyDescent="0.3">
      <c r="B41" s="101" t="s">
        <v>1</v>
      </c>
      <c r="C41" s="102" t="s">
        <v>2</v>
      </c>
      <c r="D41" s="103" t="s">
        <v>3</v>
      </c>
      <c r="E41" s="103" t="s">
        <v>18</v>
      </c>
      <c r="F41" s="104" t="s">
        <v>4</v>
      </c>
    </row>
    <row r="42" spans="1:6" hidden="1" x14ac:dyDescent="0.25">
      <c r="B42" s="134"/>
      <c r="C42" s="131"/>
      <c r="D42" s="159"/>
      <c r="E42" s="160"/>
      <c r="F42" s="157"/>
    </row>
    <row r="43" spans="1:6" ht="19.5" hidden="1" thickBot="1" x14ac:dyDescent="0.35">
      <c r="B43" s="248" t="s">
        <v>10</v>
      </c>
      <c r="C43" s="248"/>
      <c r="D43" s="21">
        <f>SUM(D42:D42)</f>
        <v>0</v>
      </c>
      <c r="E43" s="21"/>
      <c r="F43" s="21">
        <f>SUM(F42:F42)</f>
        <v>0</v>
      </c>
    </row>
    <row r="44" spans="1:6" ht="15.75" x14ac:dyDescent="0.25">
      <c r="A44" s="251"/>
      <c r="B44" s="251"/>
      <c r="C44" s="251"/>
      <c r="D44" s="251"/>
      <c r="E44" s="251"/>
      <c r="F44" s="251"/>
    </row>
    <row r="45" spans="1:6" ht="19.5" hidden="1" thickBot="1" x14ac:dyDescent="0.35">
      <c r="A45" s="155"/>
      <c r="B45" s="254" t="s">
        <v>38</v>
      </c>
      <c r="C45" s="254"/>
      <c r="D45" s="254"/>
      <c r="E45" s="254"/>
      <c r="F45" s="254"/>
    </row>
    <row r="46" spans="1:6" ht="16.5" hidden="1" thickBot="1" x14ac:dyDescent="0.3">
      <c r="A46" s="155"/>
      <c r="B46" s="101" t="s">
        <v>1</v>
      </c>
      <c r="C46" s="102" t="s">
        <v>2</v>
      </c>
      <c r="D46" s="103" t="s">
        <v>3</v>
      </c>
      <c r="E46" s="103" t="s">
        <v>18</v>
      </c>
      <c r="F46" s="104" t="s">
        <v>4</v>
      </c>
    </row>
    <row r="47" spans="1:6" ht="15.75" hidden="1" x14ac:dyDescent="0.25">
      <c r="A47" s="155"/>
      <c r="B47" s="142"/>
      <c r="C47" s="156"/>
      <c r="D47" s="129"/>
      <c r="E47" s="179"/>
      <c r="F47" s="129">
        <f t="shared" ref="F47" si="4">SUM(D47*E47)</f>
        <v>0</v>
      </c>
    </row>
    <row r="48" spans="1:6" ht="19.5" hidden="1" thickBot="1" x14ac:dyDescent="0.35">
      <c r="A48" s="155"/>
      <c r="B48" s="248" t="s">
        <v>10</v>
      </c>
      <c r="C48" s="248"/>
      <c r="D48" s="21">
        <f>SUM(D47:D47)</f>
        <v>0</v>
      </c>
      <c r="E48" s="21"/>
      <c r="F48" s="21">
        <f>SUM(F47:F47)</f>
        <v>0</v>
      </c>
    </row>
    <row r="49" spans="1:8" ht="15.75" x14ac:dyDescent="0.25">
      <c r="A49" s="155"/>
      <c r="B49" s="155"/>
      <c r="C49" s="155"/>
      <c r="D49" s="155"/>
      <c r="E49" s="155"/>
      <c r="F49" s="155"/>
    </row>
    <row r="50" spans="1:8" ht="15.75" x14ac:dyDescent="0.25">
      <c r="A50" s="155"/>
      <c r="B50" s="155"/>
      <c r="C50" s="155"/>
      <c r="D50" s="155"/>
      <c r="E50" s="155"/>
      <c r="F50" s="155"/>
    </row>
    <row r="51" spans="1:8" ht="15.75" x14ac:dyDescent="0.25">
      <c r="A51" s="155"/>
      <c r="B51" s="155"/>
      <c r="C51" s="155"/>
      <c r="D51" s="155"/>
      <c r="E51" s="155"/>
      <c r="F51" s="155"/>
    </row>
    <row r="52" spans="1:8" ht="19.5" thickBot="1" x14ac:dyDescent="0.35">
      <c r="A52" s="107"/>
      <c r="B52" s="292" t="s">
        <v>57</v>
      </c>
      <c r="C52" s="292"/>
      <c r="D52" s="292"/>
      <c r="E52" s="292"/>
      <c r="F52" s="292"/>
    </row>
    <row r="53" spans="1:8" ht="15.75" x14ac:dyDescent="0.25">
      <c r="B53" s="110" t="s">
        <v>48</v>
      </c>
      <c r="C53" s="111" t="s">
        <v>49</v>
      </c>
      <c r="D53" s="112" t="s">
        <v>51</v>
      </c>
      <c r="E53" s="113" t="s">
        <v>50</v>
      </c>
    </row>
    <row r="54" spans="1:8" s="100" customFormat="1" ht="15.75" x14ac:dyDescent="0.25">
      <c r="B54" s="114" t="s">
        <v>67</v>
      </c>
      <c r="C54" s="115" t="s">
        <v>62</v>
      </c>
      <c r="D54" s="297">
        <v>2364128.7999999998</v>
      </c>
      <c r="E54" s="299">
        <v>2364128.7999999998</v>
      </c>
    </row>
    <row r="55" spans="1:8" s="100" customFormat="1" ht="15.75" x14ac:dyDescent="0.25">
      <c r="B55" s="116" t="s">
        <v>60</v>
      </c>
      <c r="C55" s="117" t="s">
        <v>33</v>
      </c>
      <c r="D55" s="298"/>
      <c r="E55" s="300"/>
    </row>
    <row r="56" spans="1:8" ht="21" customHeight="1" thickBot="1" x14ac:dyDescent="0.3">
      <c r="A56" s="30"/>
      <c r="B56" s="293" t="s">
        <v>10</v>
      </c>
      <c r="C56" s="294"/>
      <c r="D56" s="191">
        <f>SUM(D54:D55)</f>
        <v>2364128.7999999998</v>
      </c>
      <c r="E56" s="192">
        <f>SUM(E54:E54)</f>
        <v>2364128.7999999998</v>
      </c>
    </row>
    <row r="57" spans="1:8" ht="18.75" x14ac:dyDescent="0.3">
      <c r="B57" s="25"/>
      <c r="C57" s="25"/>
      <c r="D57" s="26"/>
      <c r="E57" s="26"/>
      <c r="F57" s="37"/>
      <c r="G57" s="32"/>
      <c r="H57" s="33"/>
    </row>
    <row r="58" spans="1:8" ht="15.75" thickBot="1" x14ac:dyDescent="0.3">
      <c r="B58" s="6"/>
      <c r="C58" s="6"/>
      <c r="D58" s="11"/>
      <c r="E58" s="10"/>
      <c r="F58" s="10"/>
      <c r="G58" s="38"/>
      <c r="H58" s="35"/>
    </row>
    <row r="59" spans="1:8" ht="19.5" thickBot="1" x14ac:dyDescent="0.35">
      <c r="B59" s="6"/>
      <c r="C59" s="290" t="s">
        <v>5</v>
      </c>
      <c r="D59" s="291"/>
      <c r="F59" s="10"/>
      <c r="G59" s="40"/>
      <c r="H59" s="40"/>
    </row>
    <row r="60" spans="1:8" ht="18.75" x14ac:dyDescent="0.3">
      <c r="B60" s="6"/>
      <c r="C60" s="108" t="s">
        <v>52</v>
      </c>
      <c r="D60" s="109" t="s">
        <v>6</v>
      </c>
      <c r="F60" s="10"/>
      <c r="G60" s="24"/>
      <c r="H60" s="24"/>
    </row>
    <row r="61" spans="1:8" ht="18.75" x14ac:dyDescent="0.3">
      <c r="B61" s="6"/>
      <c r="C61" s="13">
        <f>D48+D43+D38+D31+D25+D15</f>
        <v>188170.5</v>
      </c>
      <c r="D61" s="14">
        <f>F43+F38+F31+F25+F15+F48+E56</f>
        <v>13407050.699991226</v>
      </c>
      <c r="F61" s="10"/>
    </row>
    <row r="62" spans="1:8" ht="18.75" x14ac:dyDescent="0.3">
      <c r="B62" s="6"/>
      <c r="C62" s="12"/>
      <c r="D62" s="22"/>
      <c r="E62" s="23"/>
      <c r="F62" s="10"/>
    </row>
    <row r="63" spans="1:8" x14ac:dyDescent="0.25">
      <c r="B63" s="6"/>
      <c r="C63" s="12"/>
      <c r="D63" s="7"/>
      <c r="E63" s="15" t="s">
        <v>12</v>
      </c>
      <c r="F63" s="16"/>
    </row>
    <row r="64" spans="1:8" x14ac:dyDescent="0.25">
      <c r="B64" s="2"/>
      <c r="C64" s="30"/>
      <c r="D64" s="30"/>
      <c r="E64" s="31"/>
      <c r="F64" s="30"/>
    </row>
    <row r="65" spans="2:6" x14ac:dyDescent="0.25">
      <c r="B65" s="34"/>
      <c r="C65" s="34"/>
      <c r="D65" s="34"/>
      <c r="E65" s="2"/>
      <c r="F65" s="38"/>
    </row>
    <row r="66" spans="2:6" x14ac:dyDescent="0.25">
      <c r="E66" s="36"/>
      <c r="F66" s="39"/>
    </row>
    <row r="75" spans="2:6" ht="18.75" thickBot="1" x14ac:dyDescent="0.3">
      <c r="B75" s="283" t="s">
        <v>11</v>
      </c>
      <c r="C75" s="283"/>
      <c r="D75" s="283"/>
      <c r="E75" s="283"/>
    </row>
    <row r="76" spans="2:6" ht="16.5" thickBot="1" x14ac:dyDescent="0.3">
      <c r="B76" s="85" t="s">
        <v>2</v>
      </c>
      <c r="C76" s="86" t="s">
        <v>1</v>
      </c>
      <c r="D76" s="87" t="s">
        <v>56</v>
      </c>
      <c r="E76" s="88" t="s">
        <v>13</v>
      </c>
    </row>
    <row r="77" spans="2:6" x14ac:dyDescent="0.25">
      <c r="B77" s="74">
        <v>46174</v>
      </c>
      <c r="C77" s="72" t="s">
        <v>76</v>
      </c>
      <c r="D77" s="73" t="s">
        <v>38</v>
      </c>
      <c r="E77" s="52">
        <v>2326</v>
      </c>
    </row>
    <row r="78" spans="2:6" x14ac:dyDescent="0.25">
      <c r="B78" s="74">
        <v>46174</v>
      </c>
      <c r="C78" s="126" t="s">
        <v>77</v>
      </c>
      <c r="D78" s="73" t="s">
        <v>39</v>
      </c>
      <c r="E78" s="52">
        <v>1373</v>
      </c>
    </row>
    <row r="79" spans="2:6" x14ac:dyDescent="0.25">
      <c r="B79" s="74">
        <v>46174</v>
      </c>
      <c r="C79" s="72" t="s">
        <v>78</v>
      </c>
      <c r="D79" s="73" t="s">
        <v>79</v>
      </c>
      <c r="E79" s="52">
        <v>18189967.829999998</v>
      </c>
    </row>
    <row r="80" spans="2:6" x14ac:dyDescent="0.25">
      <c r="B80" s="74">
        <v>46174</v>
      </c>
      <c r="C80" s="72" t="s">
        <v>80</v>
      </c>
      <c r="D80" s="73" t="s">
        <v>79</v>
      </c>
      <c r="E80" s="52">
        <v>1818767</v>
      </c>
    </row>
    <row r="81" spans="2:5" x14ac:dyDescent="0.25">
      <c r="B81" s="74">
        <v>46174</v>
      </c>
      <c r="C81" s="72" t="s">
        <v>81</v>
      </c>
      <c r="D81" s="73" t="s">
        <v>79</v>
      </c>
      <c r="E81" s="52">
        <v>2360</v>
      </c>
    </row>
    <row r="82" spans="2:5" x14ac:dyDescent="0.25">
      <c r="B82" s="74">
        <v>46174</v>
      </c>
      <c r="C82" s="72" t="s">
        <v>82</v>
      </c>
      <c r="D82" s="73" t="s">
        <v>79</v>
      </c>
      <c r="E82" s="52">
        <v>8030</v>
      </c>
    </row>
    <row r="83" spans="2:5" x14ac:dyDescent="0.25">
      <c r="B83" s="74">
        <v>46174</v>
      </c>
      <c r="C83" s="72" t="s">
        <v>83</v>
      </c>
      <c r="D83" s="73" t="s">
        <v>79</v>
      </c>
      <c r="E83" s="52">
        <v>8120</v>
      </c>
    </row>
    <row r="84" spans="2:5" x14ac:dyDescent="0.25">
      <c r="B84" s="74">
        <v>46174</v>
      </c>
      <c r="C84" s="72" t="s">
        <v>84</v>
      </c>
      <c r="D84" s="73" t="s">
        <v>79</v>
      </c>
      <c r="E84" s="52">
        <v>9842</v>
      </c>
    </row>
    <row r="85" spans="2:5" x14ac:dyDescent="0.25">
      <c r="B85" s="74">
        <v>46174</v>
      </c>
      <c r="C85" s="72" t="s">
        <v>85</v>
      </c>
      <c r="D85" s="73" t="s">
        <v>79</v>
      </c>
      <c r="E85" s="52">
        <v>495</v>
      </c>
    </row>
    <row r="86" spans="2:5" x14ac:dyDescent="0.25">
      <c r="B86" s="74">
        <v>46174</v>
      </c>
      <c r="C86" s="167" t="s">
        <v>86</v>
      </c>
      <c r="D86" s="73" t="s">
        <v>40</v>
      </c>
      <c r="E86" s="52">
        <v>3238</v>
      </c>
    </row>
    <row r="87" spans="2:5" x14ac:dyDescent="0.25">
      <c r="B87" s="74">
        <v>46235</v>
      </c>
      <c r="C87" s="72" t="s">
        <v>87</v>
      </c>
      <c r="D87" s="73" t="s">
        <v>79</v>
      </c>
      <c r="E87" s="52">
        <v>180</v>
      </c>
    </row>
    <row r="88" spans="2:5" x14ac:dyDescent="0.25">
      <c r="B88" s="74">
        <v>46174</v>
      </c>
      <c r="C88" s="72" t="s">
        <v>88</v>
      </c>
      <c r="D88" s="50" t="s">
        <v>31</v>
      </c>
      <c r="E88" s="52">
        <v>90230</v>
      </c>
    </row>
    <row r="89" spans="2:5" x14ac:dyDescent="0.25">
      <c r="B89" s="74">
        <v>46175</v>
      </c>
      <c r="C89" s="72" t="s">
        <v>89</v>
      </c>
      <c r="D89" s="50" t="s">
        <v>31</v>
      </c>
      <c r="E89" s="52">
        <v>63515</v>
      </c>
    </row>
    <row r="90" spans="2:5" x14ac:dyDescent="0.25">
      <c r="B90" s="74">
        <v>46175</v>
      </c>
      <c r="C90" s="72" t="s">
        <v>90</v>
      </c>
      <c r="D90" s="73" t="s">
        <v>63</v>
      </c>
      <c r="E90" s="52">
        <v>3562</v>
      </c>
    </row>
    <row r="91" spans="2:5" x14ac:dyDescent="0.25">
      <c r="B91" s="74">
        <v>46175</v>
      </c>
      <c r="C91" s="72" t="s">
        <v>91</v>
      </c>
      <c r="D91" s="73" t="s">
        <v>38</v>
      </c>
      <c r="E91" s="52">
        <v>2900</v>
      </c>
    </row>
    <row r="92" spans="2:5" x14ac:dyDescent="0.25">
      <c r="B92" s="74">
        <v>46175</v>
      </c>
      <c r="C92" s="72" t="s">
        <v>92</v>
      </c>
      <c r="D92" s="73" t="s">
        <v>40</v>
      </c>
      <c r="E92" s="52">
        <v>5261</v>
      </c>
    </row>
    <row r="93" spans="2:5" x14ac:dyDescent="0.25">
      <c r="B93" s="74">
        <v>46175</v>
      </c>
      <c r="C93" s="72" t="s">
        <v>93</v>
      </c>
      <c r="D93" s="73" t="s">
        <v>79</v>
      </c>
      <c r="E93" s="52">
        <v>14014</v>
      </c>
    </row>
    <row r="94" spans="2:5" x14ac:dyDescent="0.25">
      <c r="B94" s="74">
        <v>46175</v>
      </c>
      <c r="C94" s="72" t="s">
        <v>94</v>
      </c>
      <c r="D94" s="73" t="s">
        <v>79</v>
      </c>
      <c r="E94" s="52">
        <v>8185</v>
      </c>
    </row>
    <row r="95" spans="2:5" x14ac:dyDescent="0.25">
      <c r="B95" s="74">
        <v>46175</v>
      </c>
      <c r="C95" s="72" t="s">
        <v>95</v>
      </c>
      <c r="D95" s="73" t="s">
        <v>79</v>
      </c>
      <c r="E95" s="52">
        <v>450</v>
      </c>
    </row>
    <row r="96" spans="2:5" x14ac:dyDescent="0.25">
      <c r="B96" s="74">
        <v>46175</v>
      </c>
      <c r="C96" s="73" t="s">
        <v>96</v>
      </c>
      <c r="D96" s="73" t="s">
        <v>79</v>
      </c>
      <c r="E96" s="52">
        <v>1056</v>
      </c>
    </row>
    <row r="97" spans="2:5" x14ac:dyDescent="0.25">
      <c r="B97" s="193">
        <v>46175</v>
      </c>
      <c r="C97" s="73" t="s">
        <v>97</v>
      </c>
      <c r="D97" s="73" t="s">
        <v>38</v>
      </c>
      <c r="E97" s="52">
        <v>64950</v>
      </c>
    </row>
    <row r="98" spans="2:5" x14ac:dyDescent="0.25">
      <c r="B98" s="74">
        <v>46176</v>
      </c>
      <c r="C98" s="72" t="s">
        <v>98</v>
      </c>
      <c r="D98" s="73" t="s">
        <v>38</v>
      </c>
      <c r="E98" s="52">
        <v>5450</v>
      </c>
    </row>
    <row r="99" spans="2:5" x14ac:dyDescent="0.25">
      <c r="B99" s="74">
        <v>46176</v>
      </c>
      <c r="C99" s="72" t="s">
        <v>99</v>
      </c>
      <c r="D99" s="73" t="s">
        <v>31</v>
      </c>
      <c r="E99" s="52">
        <v>223745</v>
      </c>
    </row>
    <row r="100" spans="2:5" x14ac:dyDescent="0.25">
      <c r="B100" s="74">
        <v>46176</v>
      </c>
      <c r="C100" s="72" t="s">
        <v>100</v>
      </c>
      <c r="D100" s="73" t="s">
        <v>79</v>
      </c>
      <c r="E100" s="52">
        <v>13833</v>
      </c>
    </row>
    <row r="101" spans="2:5" x14ac:dyDescent="0.25">
      <c r="B101" s="74">
        <v>46176</v>
      </c>
      <c r="C101" s="72" t="s">
        <v>101</v>
      </c>
      <c r="D101" s="73" t="s">
        <v>79</v>
      </c>
      <c r="E101" s="52">
        <v>8380</v>
      </c>
    </row>
    <row r="102" spans="2:5" x14ac:dyDescent="0.25">
      <c r="B102" s="74">
        <v>46176</v>
      </c>
      <c r="C102" s="167" t="s">
        <v>102</v>
      </c>
      <c r="D102" s="73" t="s">
        <v>79</v>
      </c>
      <c r="E102" s="52">
        <v>670</v>
      </c>
    </row>
    <row r="103" spans="2:5" x14ac:dyDescent="0.25">
      <c r="B103" s="74">
        <v>46176</v>
      </c>
      <c r="C103" s="72" t="s">
        <v>103</v>
      </c>
      <c r="D103" s="73" t="s">
        <v>61</v>
      </c>
      <c r="E103" s="52">
        <v>9227.6299999999992</v>
      </c>
    </row>
    <row r="104" spans="2:5" x14ac:dyDescent="0.25">
      <c r="B104" s="74">
        <v>46176</v>
      </c>
      <c r="C104" s="72" t="s">
        <v>104</v>
      </c>
      <c r="D104" s="73" t="s">
        <v>61</v>
      </c>
      <c r="E104" s="66">
        <v>2100</v>
      </c>
    </row>
    <row r="105" spans="2:5" x14ac:dyDescent="0.25">
      <c r="B105" s="74">
        <v>46178</v>
      </c>
      <c r="C105" s="72" t="s">
        <v>105</v>
      </c>
      <c r="D105" s="73" t="s">
        <v>31</v>
      </c>
      <c r="E105" s="52">
        <v>208995</v>
      </c>
    </row>
    <row r="106" spans="2:5" x14ac:dyDescent="0.25">
      <c r="B106" s="74">
        <v>46178</v>
      </c>
      <c r="C106" s="72" t="s">
        <v>106</v>
      </c>
      <c r="D106" s="74" t="s">
        <v>38</v>
      </c>
      <c r="E106" s="52">
        <v>300</v>
      </c>
    </row>
    <row r="107" spans="2:5" x14ac:dyDescent="0.25">
      <c r="B107" s="74">
        <v>46178</v>
      </c>
      <c r="C107" s="72" t="s">
        <v>107</v>
      </c>
      <c r="D107" s="73" t="s">
        <v>61</v>
      </c>
      <c r="E107" s="52">
        <v>5149</v>
      </c>
    </row>
    <row r="108" spans="2:5" x14ac:dyDescent="0.25">
      <c r="B108" s="74">
        <v>46178</v>
      </c>
      <c r="C108" s="72" t="s">
        <v>108</v>
      </c>
      <c r="D108" s="73" t="s">
        <v>79</v>
      </c>
      <c r="E108" s="52">
        <v>880</v>
      </c>
    </row>
    <row r="109" spans="2:5" x14ac:dyDescent="0.25">
      <c r="B109" s="74">
        <v>46178</v>
      </c>
      <c r="C109" s="72" t="s">
        <v>109</v>
      </c>
      <c r="D109" s="74" t="s">
        <v>79</v>
      </c>
      <c r="E109" s="52">
        <v>9405</v>
      </c>
    </row>
    <row r="110" spans="2:5" x14ac:dyDescent="0.25">
      <c r="B110" s="74">
        <v>46178</v>
      </c>
      <c r="C110" s="72" t="s">
        <v>110</v>
      </c>
      <c r="D110" s="74" t="s">
        <v>79</v>
      </c>
      <c r="E110" s="52">
        <v>13949</v>
      </c>
    </row>
    <row r="111" spans="2:5" x14ac:dyDescent="0.25">
      <c r="B111" s="74">
        <v>46150</v>
      </c>
      <c r="C111" s="72" t="s">
        <v>111</v>
      </c>
      <c r="D111" s="74" t="s">
        <v>31</v>
      </c>
      <c r="E111" s="52">
        <v>156474.49</v>
      </c>
    </row>
    <row r="112" spans="2:5" x14ac:dyDescent="0.25">
      <c r="B112" s="74">
        <v>46150</v>
      </c>
      <c r="C112" s="72" t="s">
        <v>112</v>
      </c>
      <c r="D112" s="74" t="s">
        <v>31</v>
      </c>
      <c r="E112" s="52">
        <v>589222</v>
      </c>
    </row>
    <row r="113" spans="2:5" x14ac:dyDescent="0.25">
      <c r="B113" s="74">
        <v>46150</v>
      </c>
      <c r="C113" s="72" t="s">
        <v>113</v>
      </c>
      <c r="D113" s="73" t="s">
        <v>79</v>
      </c>
      <c r="E113" s="52">
        <v>11827915.779999999</v>
      </c>
    </row>
    <row r="114" spans="2:5" x14ac:dyDescent="0.25">
      <c r="B114" s="74">
        <v>46150</v>
      </c>
      <c r="C114" s="72" t="s">
        <v>114</v>
      </c>
      <c r="D114" s="73" t="s">
        <v>38</v>
      </c>
      <c r="E114" s="52">
        <v>2775</v>
      </c>
    </row>
    <row r="115" spans="2:5" x14ac:dyDescent="0.25">
      <c r="B115" s="74">
        <v>46181</v>
      </c>
      <c r="C115" s="72" t="s">
        <v>115</v>
      </c>
      <c r="D115" s="74" t="s">
        <v>31</v>
      </c>
      <c r="E115" s="52">
        <v>45302.27</v>
      </c>
    </row>
    <row r="116" spans="2:5" x14ac:dyDescent="0.25">
      <c r="B116" s="74">
        <v>46181</v>
      </c>
      <c r="C116" s="72" t="s">
        <v>116</v>
      </c>
      <c r="D116" s="74" t="s">
        <v>40</v>
      </c>
      <c r="E116" s="52">
        <v>6250</v>
      </c>
    </row>
    <row r="117" spans="2:5" x14ac:dyDescent="0.25">
      <c r="B117" s="74">
        <v>46181</v>
      </c>
      <c r="C117" s="78" t="s">
        <v>117</v>
      </c>
      <c r="D117" s="75" t="s">
        <v>40</v>
      </c>
      <c r="E117" s="66">
        <v>2496</v>
      </c>
    </row>
    <row r="118" spans="2:5" x14ac:dyDescent="0.25">
      <c r="B118" s="74">
        <v>46181</v>
      </c>
      <c r="C118" s="78" t="s">
        <v>118</v>
      </c>
      <c r="D118" s="75" t="s">
        <v>40</v>
      </c>
      <c r="E118" s="66">
        <v>1584</v>
      </c>
    </row>
    <row r="119" spans="2:5" x14ac:dyDescent="0.25">
      <c r="B119" s="74">
        <v>46181</v>
      </c>
      <c r="C119" s="78" t="s">
        <v>119</v>
      </c>
      <c r="D119" s="75" t="s">
        <v>40</v>
      </c>
      <c r="E119" s="66">
        <v>1440</v>
      </c>
    </row>
    <row r="120" spans="2:5" x14ac:dyDescent="0.25">
      <c r="B120" s="74">
        <v>46181</v>
      </c>
      <c r="C120" s="78" t="s">
        <v>120</v>
      </c>
      <c r="D120" s="75" t="s">
        <v>40</v>
      </c>
      <c r="E120" s="66">
        <v>1200</v>
      </c>
    </row>
    <row r="121" spans="2:5" x14ac:dyDescent="0.25">
      <c r="B121" s="74">
        <v>46181</v>
      </c>
      <c r="C121" s="72" t="s">
        <v>121</v>
      </c>
      <c r="D121" s="74" t="s">
        <v>31</v>
      </c>
      <c r="E121" s="52">
        <v>62787.12</v>
      </c>
    </row>
    <row r="122" spans="2:5" x14ac:dyDescent="0.25">
      <c r="B122" s="74">
        <v>46181</v>
      </c>
      <c r="C122" s="72" t="s">
        <v>122</v>
      </c>
      <c r="D122" s="73" t="s">
        <v>31</v>
      </c>
      <c r="E122" s="52">
        <v>176588.31</v>
      </c>
    </row>
    <row r="123" spans="2:5" x14ac:dyDescent="0.25">
      <c r="B123" s="74">
        <v>46181</v>
      </c>
      <c r="C123" s="72" t="s">
        <v>123</v>
      </c>
      <c r="D123" s="73" t="s">
        <v>79</v>
      </c>
      <c r="E123" s="52">
        <v>3771</v>
      </c>
    </row>
    <row r="124" spans="2:5" x14ac:dyDescent="0.25">
      <c r="B124" s="74">
        <v>46181</v>
      </c>
      <c r="C124" s="72" t="s">
        <v>124</v>
      </c>
      <c r="D124" s="74" t="s">
        <v>79</v>
      </c>
      <c r="E124" s="52">
        <v>11028</v>
      </c>
    </row>
    <row r="125" spans="2:5" x14ac:dyDescent="0.25">
      <c r="B125" s="74">
        <v>46181</v>
      </c>
      <c r="C125" s="72" t="s">
        <v>125</v>
      </c>
      <c r="D125" s="74" t="s">
        <v>79</v>
      </c>
      <c r="E125" s="52">
        <v>9720</v>
      </c>
    </row>
    <row r="126" spans="2:5" x14ac:dyDescent="0.25">
      <c r="B126" s="74">
        <v>46181</v>
      </c>
      <c r="C126" s="72" t="s">
        <v>126</v>
      </c>
      <c r="D126" s="74" t="s">
        <v>79</v>
      </c>
      <c r="E126" s="52">
        <v>745</v>
      </c>
    </row>
    <row r="127" spans="2:5" x14ac:dyDescent="0.25">
      <c r="B127" s="74">
        <v>46181</v>
      </c>
      <c r="C127" s="72" t="s">
        <v>127</v>
      </c>
      <c r="D127" s="74" t="s">
        <v>39</v>
      </c>
      <c r="E127" s="52">
        <v>3249</v>
      </c>
    </row>
    <row r="128" spans="2:5" x14ac:dyDescent="0.25">
      <c r="B128" s="74">
        <v>46181</v>
      </c>
      <c r="C128" s="72" t="s">
        <v>128</v>
      </c>
      <c r="D128" s="73" t="s">
        <v>79</v>
      </c>
      <c r="E128" s="52">
        <v>8865</v>
      </c>
    </row>
    <row r="129" spans="2:5" x14ac:dyDescent="0.25">
      <c r="B129" s="74">
        <v>46181</v>
      </c>
      <c r="C129" s="72" t="s">
        <v>129</v>
      </c>
      <c r="D129" s="77" t="s">
        <v>38</v>
      </c>
      <c r="E129" s="52">
        <v>6920</v>
      </c>
    </row>
    <row r="130" spans="2:5" x14ac:dyDescent="0.25">
      <c r="B130" s="193">
        <v>46181</v>
      </c>
      <c r="C130" s="72" t="s">
        <v>130</v>
      </c>
      <c r="D130" s="50" t="s">
        <v>31</v>
      </c>
      <c r="E130" s="52">
        <v>61463.16</v>
      </c>
    </row>
    <row r="131" spans="2:5" x14ac:dyDescent="0.25">
      <c r="B131" s="193">
        <v>46181</v>
      </c>
      <c r="C131" s="72" t="s">
        <v>131</v>
      </c>
      <c r="D131" s="50" t="s">
        <v>31</v>
      </c>
      <c r="E131" s="52">
        <v>28546</v>
      </c>
    </row>
    <row r="132" spans="2:5" x14ac:dyDescent="0.25">
      <c r="B132" s="193">
        <v>46181</v>
      </c>
      <c r="C132" s="72" t="s">
        <v>132</v>
      </c>
      <c r="D132" s="50" t="s">
        <v>28</v>
      </c>
      <c r="E132" s="52">
        <v>957</v>
      </c>
    </row>
    <row r="133" spans="2:5" x14ac:dyDescent="0.25">
      <c r="B133" s="74">
        <v>46181</v>
      </c>
      <c r="C133" s="72" t="s">
        <v>133</v>
      </c>
      <c r="D133" s="73" t="s">
        <v>39</v>
      </c>
      <c r="E133" s="52">
        <v>123493</v>
      </c>
    </row>
    <row r="134" spans="2:5" x14ac:dyDescent="0.25">
      <c r="B134" s="74">
        <v>46182</v>
      </c>
      <c r="C134" s="72" t="s">
        <v>134</v>
      </c>
      <c r="D134" s="73" t="s">
        <v>63</v>
      </c>
      <c r="E134" s="52">
        <v>1162</v>
      </c>
    </row>
    <row r="135" spans="2:5" x14ac:dyDescent="0.25">
      <c r="B135" s="74">
        <v>46182</v>
      </c>
      <c r="C135" s="72" t="s">
        <v>135</v>
      </c>
      <c r="D135" s="73" t="s">
        <v>31</v>
      </c>
      <c r="E135" s="52">
        <v>144790</v>
      </c>
    </row>
    <row r="136" spans="2:5" x14ac:dyDescent="0.25">
      <c r="B136" s="74">
        <v>46181</v>
      </c>
      <c r="C136" s="72" t="s">
        <v>136</v>
      </c>
      <c r="D136" s="73" t="s">
        <v>31</v>
      </c>
      <c r="E136" s="52">
        <v>2625</v>
      </c>
    </row>
    <row r="137" spans="2:5" x14ac:dyDescent="0.25">
      <c r="B137" s="74">
        <v>46182</v>
      </c>
      <c r="C137" s="72" t="s">
        <v>137</v>
      </c>
      <c r="D137" s="50" t="s">
        <v>47</v>
      </c>
      <c r="E137" s="52">
        <v>3250</v>
      </c>
    </row>
    <row r="138" spans="2:5" x14ac:dyDescent="0.25">
      <c r="B138" s="74">
        <v>46182</v>
      </c>
      <c r="C138" s="167" t="s">
        <v>138</v>
      </c>
      <c r="D138" s="73" t="s">
        <v>31</v>
      </c>
      <c r="E138" s="52">
        <v>151178.28</v>
      </c>
    </row>
    <row r="139" spans="2:5" x14ac:dyDescent="0.25">
      <c r="B139" s="74">
        <v>46182</v>
      </c>
      <c r="C139" s="72" t="s">
        <v>139</v>
      </c>
      <c r="D139" s="50" t="s">
        <v>79</v>
      </c>
      <c r="E139" s="52">
        <v>13967</v>
      </c>
    </row>
    <row r="140" spans="2:5" x14ac:dyDescent="0.25">
      <c r="B140" s="74">
        <v>46182</v>
      </c>
      <c r="C140" s="72" t="s">
        <v>140</v>
      </c>
      <c r="D140" s="50" t="s">
        <v>79</v>
      </c>
      <c r="E140" s="52">
        <v>8140</v>
      </c>
    </row>
    <row r="141" spans="2:5" x14ac:dyDescent="0.25">
      <c r="B141" s="74">
        <v>46182</v>
      </c>
      <c r="C141" s="72" t="s">
        <v>141</v>
      </c>
      <c r="D141" s="73" t="s">
        <v>79</v>
      </c>
      <c r="E141" s="52">
        <v>730</v>
      </c>
    </row>
    <row r="142" spans="2:5" x14ac:dyDescent="0.25">
      <c r="B142" s="74">
        <v>46182</v>
      </c>
      <c r="C142" s="72" t="s">
        <v>142</v>
      </c>
      <c r="D142" s="50" t="s">
        <v>41</v>
      </c>
      <c r="E142" s="52">
        <v>42855.43</v>
      </c>
    </row>
    <row r="143" spans="2:5" x14ac:dyDescent="0.25">
      <c r="B143" s="74">
        <v>46183</v>
      </c>
      <c r="C143" s="72" t="s">
        <v>143</v>
      </c>
      <c r="D143" s="50" t="s">
        <v>31</v>
      </c>
      <c r="E143" s="52">
        <v>145810</v>
      </c>
    </row>
    <row r="144" spans="2:5" x14ac:dyDescent="0.25">
      <c r="B144" s="74">
        <v>46183</v>
      </c>
      <c r="C144" s="72" t="s">
        <v>144</v>
      </c>
      <c r="D144" s="50" t="s">
        <v>63</v>
      </c>
      <c r="E144" s="52">
        <v>4650</v>
      </c>
    </row>
    <row r="145" spans="2:5" x14ac:dyDescent="0.25">
      <c r="B145" s="74">
        <v>46183</v>
      </c>
      <c r="C145" s="72" t="s">
        <v>145</v>
      </c>
      <c r="D145" s="50" t="s">
        <v>61</v>
      </c>
      <c r="E145" s="52">
        <v>384</v>
      </c>
    </row>
    <row r="146" spans="2:5" x14ac:dyDescent="0.25">
      <c r="B146" s="74">
        <v>46183</v>
      </c>
      <c r="C146" s="72" t="s">
        <v>146</v>
      </c>
      <c r="D146" s="50" t="s">
        <v>39</v>
      </c>
      <c r="E146" s="52">
        <v>4500</v>
      </c>
    </row>
    <row r="147" spans="2:5" x14ac:dyDescent="0.25">
      <c r="B147" s="74">
        <v>46183</v>
      </c>
      <c r="C147" s="72" t="s">
        <v>147</v>
      </c>
      <c r="D147" s="50" t="s">
        <v>39</v>
      </c>
      <c r="E147" s="52">
        <v>1350</v>
      </c>
    </row>
    <row r="148" spans="2:5" x14ac:dyDescent="0.25">
      <c r="B148" s="74">
        <v>46183</v>
      </c>
      <c r="C148" s="72" t="s">
        <v>148</v>
      </c>
      <c r="D148" s="50" t="s">
        <v>39</v>
      </c>
      <c r="E148" s="52">
        <v>5825</v>
      </c>
    </row>
    <row r="149" spans="2:5" x14ac:dyDescent="0.25">
      <c r="B149" s="74">
        <v>46183</v>
      </c>
      <c r="C149" s="72" t="s">
        <v>149</v>
      </c>
      <c r="D149" s="50" t="s">
        <v>31</v>
      </c>
      <c r="E149" s="52">
        <v>17031.96</v>
      </c>
    </row>
    <row r="150" spans="2:5" x14ac:dyDescent="0.25">
      <c r="B150" s="193">
        <v>46183</v>
      </c>
      <c r="C150" s="72" t="s">
        <v>150</v>
      </c>
      <c r="D150" s="73" t="s">
        <v>31</v>
      </c>
      <c r="E150" s="52">
        <v>38237.760000000002</v>
      </c>
    </row>
    <row r="151" spans="2:5" x14ac:dyDescent="0.25">
      <c r="B151" s="74">
        <v>46183</v>
      </c>
      <c r="C151" s="72" t="s">
        <v>151</v>
      </c>
      <c r="D151" s="73" t="s">
        <v>31</v>
      </c>
      <c r="E151" s="52">
        <v>49180</v>
      </c>
    </row>
    <row r="152" spans="2:5" x14ac:dyDescent="0.25">
      <c r="B152" s="74">
        <v>46183</v>
      </c>
      <c r="C152" s="72" t="s">
        <v>152</v>
      </c>
      <c r="D152" s="50" t="s">
        <v>79</v>
      </c>
      <c r="E152" s="52">
        <v>9985</v>
      </c>
    </row>
    <row r="153" spans="2:5" x14ac:dyDescent="0.25">
      <c r="B153" s="193">
        <v>46183</v>
      </c>
      <c r="C153" s="72" t="s">
        <v>153</v>
      </c>
      <c r="D153" s="50" t="s">
        <v>79</v>
      </c>
      <c r="E153" s="52">
        <v>14325</v>
      </c>
    </row>
    <row r="154" spans="2:5" x14ac:dyDescent="0.25">
      <c r="B154" s="193">
        <v>46183</v>
      </c>
      <c r="C154" s="72" t="s">
        <v>154</v>
      </c>
      <c r="D154" s="164" t="s">
        <v>79</v>
      </c>
      <c r="E154" s="165">
        <v>660</v>
      </c>
    </row>
    <row r="155" spans="2:5" x14ac:dyDescent="0.25">
      <c r="B155" s="193">
        <v>46184</v>
      </c>
      <c r="C155" s="72" t="s">
        <v>155</v>
      </c>
      <c r="D155" s="164" t="s">
        <v>31</v>
      </c>
      <c r="E155" s="165">
        <v>47960</v>
      </c>
    </row>
    <row r="156" spans="2:5" x14ac:dyDescent="0.25">
      <c r="B156" s="193">
        <v>46184</v>
      </c>
      <c r="C156" s="72" t="s">
        <v>156</v>
      </c>
      <c r="D156" s="50" t="s">
        <v>28</v>
      </c>
      <c r="E156" s="52">
        <v>9776</v>
      </c>
    </row>
    <row r="157" spans="2:5" x14ac:dyDescent="0.25">
      <c r="B157" s="124">
        <v>46184</v>
      </c>
      <c r="C157" s="167" t="s">
        <v>157</v>
      </c>
      <c r="D157" s="50" t="s">
        <v>61</v>
      </c>
      <c r="E157" s="52">
        <v>528</v>
      </c>
    </row>
    <row r="158" spans="2:5" x14ac:dyDescent="0.25">
      <c r="B158" s="193">
        <v>46184</v>
      </c>
      <c r="C158" s="81" t="s">
        <v>147</v>
      </c>
      <c r="D158" s="50" t="s">
        <v>39</v>
      </c>
      <c r="E158" s="122">
        <v>350</v>
      </c>
    </row>
    <row r="159" spans="2:5" x14ac:dyDescent="0.25">
      <c r="B159" s="193">
        <v>46184</v>
      </c>
      <c r="C159" s="81" t="s">
        <v>158</v>
      </c>
      <c r="D159" s="50" t="s">
        <v>79</v>
      </c>
      <c r="E159" s="122">
        <v>450</v>
      </c>
    </row>
    <row r="160" spans="2:5" x14ac:dyDescent="0.25">
      <c r="B160" s="124">
        <v>46184</v>
      </c>
      <c r="C160" s="81" t="s">
        <v>159</v>
      </c>
      <c r="D160" s="50" t="s">
        <v>79</v>
      </c>
      <c r="E160" s="122">
        <v>13865</v>
      </c>
    </row>
    <row r="161" spans="2:5" x14ac:dyDescent="0.25">
      <c r="B161" s="124">
        <v>46184</v>
      </c>
      <c r="C161" s="72" t="s">
        <v>160</v>
      </c>
      <c r="D161" s="50" t="s">
        <v>79</v>
      </c>
      <c r="E161" s="52">
        <v>9935</v>
      </c>
    </row>
    <row r="162" spans="2:5" x14ac:dyDescent="0.25">
      <c r="B162" s="124">
        <v>46184</v>
      </c>
      <c r="C162" s="72" t="s">
        <v>161</v>
      </c>
      <c r="D162" s="50" t="s">
        <v>31</v>
      </c>
      <c r="E162" s="52">
        <v>232160</v>
      </c>
    </row>
    <row r="163" spans="2:5" x14ac:dyDescent="0.25">
      <c r="B163" s="124">
        <v>46184</v>
      </c>
      <c r="C163" s="72" t="s">
        <v>162</v>
      </c>
      <c r="D163" s="50" t="s">
        <v>61</v>
      </c>
      <c r="E163" s="52">
        <v>720</v>
      </c>
    </row>
    <row r="164" spans="2:5" x14ac:dyDescent="0.25">
      <c r="B164" s="124">
        <v>46185</v>
      </c>
      <c r="C164" s="72" t="s">
        <v>163</v>
      </c>
      <c r="D164" s="73" t="s">
        <v>31</v>
      </c>
      <c r="E164" s="52">
        <v>107095</v>
      </c>
    </row>
    <row r="165" spans="2:5" x14ac:dyDescent="0.25">
      <c r="B165" s="124">
        <v>46185</v>
      </c>
      <c r="C165" s="72" t="s">
        <v>164</v>
      </c>
      <c r="D165" s="73" t="s">
        <v>38</v>
      </c>
      <c r="E165" s="52">
        <v>35887.5</v>
      </c>
    </row>
    <row r="166" spans="2:5" x14ac:dyDescent="0.25">
      <c r="B166" s="124">
        <v>46185</v>
      </c>
      <c r="C166" s="72" t="s">
        <v>165</v>
      </c>
      <c r="D166" s="73" t="s">
        <v>38</v>
      </c>
      <c r="E166" s="52">
        <v>3115</v>
      </c>
    </row>
    <row r="167" spans="2:5" x14ac:dyDescent="0.25">
      <c r="B167" s="124">
        <v>46185</v>
      </c>
      <c r="C167" s="72" t="s">
        <v>152</v>
      </c>
      <c r="D167" s="73" t="s">
        <v>79</v>
      </c>
      <c r="E167" s="52">
        <v>225</v>
      </c>
    </row>
    <row r="168" spans="2:5" x14ac:dyDescent="0.25">
      <c r="B168" s="124">
        <v>46185</v>
      </c>
      <c r="C168" s="72" t="s">
        <v>166</v>
      </c>
      <c r="D168" s="73" t="s">
        <v>79</v>
      </c>
      <c r="E168" s="52">
        <v>10270</v>
      </c>
    </row>
    <row r="169" spans="2:5" x14ac:dyDescent="0.25">
      <c r="B169" s="124">
        <v>46185</v>
      </c>
      <c r="C169" s="72" t="s">
        <v>66</v>
      </c>
      <c r="D169" s="73" t="s">
        <v>79</v>
      </c>
      <c r="E169" s="52">
        <v>13892</v>
      </c>
    </row>
    <row r="170" spans="2:5" x14ac:dyDescent="0.25">
      <c r="B170" s="124">
        <v>46185</v>
      </c>
      <c r="C170" s="72" t="s">
        <v>167</v>
      </c>
      <c r="D170" s="50" t="s">
        <v>39</v>
      </c>
      <c r="E170" s="52">
        <v>3990</v>
      </c>
    </row>
    <row r="171" spans="2:5" x14ac:dyDescent="0.25">
      <c r="B171" s="124">
        <v>46185</v>
      </c>
      <c r="C171" s="72" t="s">
        <v>168</v>
      </c>
      <c r="D171" s="73" t="s">
        <v>39</v>
      </c>
      <c r="E171" s="52">
        <v>10125</v>
      </c>
    </row>
    <row r="172" spans="2:5" x14ac:dyDescent="0.25">
      <c r="B172" s="124">
        <v>46185</v>
      </c>
      <c r="C172" s="72" t="s">
        <v>169</v>
      </c>
      <c r="D172" s="50" t="s">
        <v>39</v>
      </c>
      <c r="E172" s="52">
        <v>1872</v>
      </c>
    </row>
    <row r="173" spans="2:5" x14ac:dyDescent="0.25">
      <c r="B173" s="124">
        <v>46185</v>
      </c>
      <c r="C173" s="72" t="s">
        <v>170</v>
      </c>
      <c r="D173" s="50" t="s">
        <v>39</v>
      </c>
      <c r="E173" s="52">
        <v>1968</v>
      </c>
    </row>
    <row r="174" spans="2:5" x14ac:dyDescent="0.25">
      <c r="B174" s="124">
        <v>46185</v>
      </c>
      <c r="C174" s="72" t="s">
        <v>171</v>
      </c>
      <c r="D174" s="50" t="s">
        <v>39</v>
      </c>
      <c r="E174" s="52">
        <v>2400</v>
      </c>
    </row>
    <row r="175" spans="2:5" x14ac:dyDescent="0.25">
      <c r="B175" s="124">
        <v>46185</v>
      </c>
      <c r="C175" s="72" t="s">
        <v>172</v>
      </c>
      <c r="D175" s="73" t="s">
        <v>39</v>
      </c>
      <c r="E175" s="52">
        <v>1536</v>
      </c>
    </row>
    <row r="176" spans="2:5" x14ac:dyDescent="0.25">
      <c r="B176" s="124">
        <v>46188</v>
      </c>
      <c r="C176" s="72" t="s">
        <v>173</v>
      </c>
      <c r="D176" s="73" t="s">
        <v>31</v>
      </c>
      <c r="E176" s="52">
        <v>110147.4</v>
      </c>
    </row>
    <row r="177" spans="2:5" x14ac:dyDescent="0.25">
      <c r="B177" s="124">
        <v>46188</v>
      </c>
      <c r="C177" s="72" t="s">
        <v>174</v>
      </c>
      <c r="D177" s="50" t="s">
        <v>31</v>
      </c>
      <c r="E177" s="52">
        <v>46062.1</v>
      </c>
    </row>
    <row r="178" spans="2:5" x14ac:dyDescent="0.25">
      <c r="B178" s="124">
        <v>46188</v>
      </c>
      <c r="C178" s="72" t="s">
        <v>175</v>
      </c>
      <c r="D178" s="50" t="s">
        <v>79</v>
      </c>
      <c r="E178" s="52">
        <v>93095.1</v>
      </c>
    </row>
    <row r="179" spans="2:5" x14ac:dyDescent="0.25">
      <c r="B179" s="124">
        <v>46188</v>
      </c>
      <c r="C179" s="72" t="s">
        <v>176</v>
      </c>
      <c r="D179" s="50" t="s">
        <v>79</v>
      </c>
      <c r="E179" s="52">
        <v>2078569.2</v>
      </c>
    </row>
    <row r="180" spans="2:5" x14ac:dyDescent="0.25">
      <c r="B180" s="124">
        <v>46188</v>
      </c>
      <c r="C180" s="72" t="s">
        <v>177</v>
      </c>
      <c r="D180" s="50" t="s">
        <v>79</v>
      </c>
      <c r="E180" s="52">
        <v>10811023.039999999</v>
      </c>
    </row>
    <row r="181" spans="2:5" x14ac:dyDescent="0.25">
      <c r="B181" s="124">
        <v>46188</v>
      </c>
      <c r="C181" s="72" t="s">
        <v>178</v>
      </c>
      <c r="D181" s="50" t="s">
        <v>63</v>
      </c>
      <c r="E181" s="52">
        <v>1700</v>
      </c>
    </row>
    <row r="182" spans="2:5" x14ac:dyDescent="0.25">
      <c r="B182" s="124">
        <v>46188</v>
      </c>
      <c r="C182" s="72" t="s">
        <v>179</v>
      </c>
      <c r="D182" s="50" t="s">
        <v>38</v>
      </c>
      <c r="E182" s="52">
        <v>625</v>
      </c>
    </row>
    <row r="183" spans="2:5" x14ac:dyDescent="0.25">
      <c r="B183" s="124">
        <v>46188</v>
      </c>
      <c r="C183" s="72" t="s">
        <v>180</v>
      </c>
      <c r="D183" s="50" t="s">
        <v>79</v>
      </c>
      <c r="E183" s="52">
        <v>9045</v>
      </c>
    </row>
    <row r="184" spans="2:5" x14ac:dyDescent="0.25">
      <c r="B184" s="124">
        <v>46188</v>
      </c>
      <c r="C184" s="72" t="s">
        <v>181</v>
      </c>
      <c r="D184" s="50" t="s">
        <v>79</v>
      </c>
      <c r="E184" s="52">
        <v>10625</v>
      </c>
    </row>
    <row r="185" spans="2:5" x14ac:dyDescent="0.25">
      <c r="B185" s="124">
        <v>46188</v>
      </c>
      <c r="C185" s="72" t="s">
        <v>182</v>
      </c>
      <c r="D185" s="50" t="s">
        <v>79</v>
      </c>
      <c r="E185" s="52">
        <v>8885</v>
      </c>
    </row>
    <row r="186" spans="2:5" x14ac:dyDescent="0.25">
      <c r="B186" s="124">
        <v>46188</v>
      </c>
      <c r="C186" s="72" t="s">
        <v>183</v>
      </c>
      <c r="D186" s="50" t="s">
        <v>79</v>
      </c>
      <c r="E186" s="52">
        <v>755</v>
      </c>
    </row>
    <row r="187" spans="2:5" x14ac:dyDescent="0.25">
      <c r="B187" s="124">
        <v>46188</v>
      </c>
      <c r="C187" s="78" t="s">
        <v>184</v>
      </c>
      <c r="D187" s="73" t="s">
        <v>28</v>
      </c>
      <c r="E187" s="66">
        <v>1505</v>
      </c>
    </row>
    <row r="188" spans="2:5" x14ac:dyDescent="0.25">
      <c r="B188" s="124">
        <v>46188</v>
      </c>
      <c r="C188" s="72" t="s">
        <v>185</v>
      </c>
      <c r="D188" s="50" t="s">
        <v>61</v>
      </c>
      <c r="E188" s="66">
        <v>12470</v>
      </c>
    </row>
    <row r="189" spans="2:5" x14ac:dyDescent="0.25">
      <c r="B189" s="124">
        <v>46188</v>
      </c>
      <c r="C189" s="50" t="s">
        <v>186</v>
      </c>
      <c r="D189" s="50" t="s">
        <v>31</v>
      </c>
      <c r="E189" s="168">
        <v>34153.68</v>
      </c>
    </row>
    <row r="190" spans="2:5" x14ac:dyDescent="0.25">
      <c r="B190" s="124">
        <v>46189</v>
      </c>
      <c r="C190" s="50" t="s">
        <v>187</v>
      </c>
      <c r="D190" s="50" t="s">
        <v>31</v>
      </c>
      <c r="E190" s="168">
        <v>55965</v>
      </c>
    </row>
    <row r="191" spans="2:5" x14ac:dyDescent="0.25">
      <c r="B191" s="124">
        <v>46189</v>
      </c>
      <c r="C191" s="50" t="s">
        <v>188</v>
      </c>
      <c r="D191" s="50" t="s">
        <v>63</v>
      </c>
      <c r="E191" s="168">
        <v>1767</v>
      </c>
    </row>
    <row r="192" spans="2:5" x14ac:dyDescent="0.25">
      <c r="B192" s="124">
        <v>46189</v>
      </c>
      <c r="C192" s="50" t="s">
        <v>189</v>
      </c>
      <c r="D192" s="50" t="s">
        <v>38</v>
      </c>
      <c r="E192" s="168">
        <v>2425</v>
      </c>
    </row>
    <row r="193" spans="2:5" x14ac:dyDescent="0.25">
      <c r="B193" s="124">
        <v>46189</v>
      </c>
      <c r="C193" s="50" t="s">
        <v>190</v>
      </c>
      <c r="D193" s="50" t="s">
        <v>79</v>
      </c>
      <c r="E193" s="168">
        <v>749404.3</v>
      </c>
    </row>
    <row r="194" spans="2:5" x14ac:dyDescent="0.25">
      <c r="B194" s="124">
        <v>46189</v>
      </c>
      <c r="C194" s="50" t="s">
        <v>191</v>
      </c>
      <c r="D194" s="50" t="s">
        <v>79</v>
      </c>
      <c r="E194" s="168">
        <v>310</v>
      </c>
    </row>
    <row r="195" spans="2:5" x14ac:dyDescent="0.25">
      <c r="B195" s="124">
        <v>46189</v>
      </c>
      <c r="C195" s="50" t="s">
        <v>192</v>
      </c>
      <c r="D195" s="50" t="s">
        <v>79</v>
      </c>
      <c r="E195" s="168">
        <v>9540</v>
      </c>
    </row>
    <row r="196" spans="2:5" x14ac:dyDescent="0.25">
      <c r="B196" s="124">
        <v>46189</v>
      </c>
      <c r="C196" s="50" t="s">
        <v>193</v>
      </c>
      <c r="D196" s="50" t="s">
        <v>79</v>
      </c>
      <c r="E196" s="168">
        <v>14578</v>
      </c>
    </row>
    <row r="197" spans="2:5" x14ac:dyDescent="0.25">
      <c r="B197" s="124">
        <v>46190</v>
      </c>
      <c r="C197" s="50" t="s">
        <v>194</v>
      </c>
      <c r="D197" s="50" t="s">
        <v>31</v>
      </c>
      <c r="E197" s="168">
        <v>84845</v>
      </c>
    </row>
    <row r="198" spans="2:5" x14ac:dyDescent="0.25">
      <c r="B198" s="124">
        <v>46190</v>
      </c>
      <c r="C198" s="50" t="s">
        <v>195</v>
      </c>
      <c r="D198" s="50" t="s">
        <v>38</v>
      </c>
      <c r="E198" s="168">
        <v>2525</v>
      </c>
    </row>
    <row r="199" spans="2:5" x14ac:dyDescent="0.25">
      <c r="B199" s="124">
        <v>46190</v>
      </c>
      <c r="C199" s="50" t="s">
        <v>196</v>
      </c>
      <c r="D199" s="50" t="s">
        <v>79</v>
      </c>
      <c r="E199" s="168">
        <v>2178000</v>
      </c>
    </row>
    <row r="200" spans="2:5" x14ac:dyDescent="0.25">
      <c r="B200" s="124">
        <v>46190</v>
      </c>
      <c r="C200" s="50" t="s">
        <v>197</v>
      </c>
      <c r="D200" s="50" t="s">
        <v>79</v>
      </c>
      <c r="E200" s="168">
        <v>9345</v>
      </c>
    </row>
    <row r="201" spans="2:5" x14ac:dyDescent="0.25">
      <c r="B201" s="124">
        <v>46190</v>
      </c>
      <c r="C201" s="50" t="s">
        <v>198</v>
      </c>
      <c r="D201" s="50" t="s">
        <v>79</v>
      </c>
      <c r="E201" s="68">
        <v>16430</v>
      </c>
    </row>
    <row r="202" spans="2:5" x14ac:dyDescent="0.25">
      <c r="B202" s="124">
        <v>46190</v>
      </c>
      <c r="C202" s="72" t="s">
        <v>199</v>
      </c>
      <c r="D202" s="50" t="s">
        <v>79</v>
      </c>
      <c r="E202" s="52">
        <v>420</v>
      </c>
    </row>
    <row r="203" spans="2:5" x14ac:dyDescent="0.25">
      <c r="B203" s="124">
        <v>46191</v>
      </c>
      <c r="C203" s="72" t="s">
        <v>200</v>
      </c>
      <c r="D203" s="50" t="s">
        <v>39</v>
      </c>
      <c r="E203" s="52">
        <v>5439</v>
      </c>
    </row>
    <row r="204" spans="2:5" x14ac:dyDescent="0.25">
      <c r="B204" s="124">
        <v>46191</v>
      </c>
      <c r="C204" s="72" t="s">
        <v>201</v>
      </c>
      <c r="D204" s="50" t="s">
        <v>39</v>
      </c>
      <c r="E204" s="52">
        <v>450</v>
      </c>
    </row>
    <row r="205" spans="2:5" x14ac:dyDescent="0.25">
      <c r="B205" s="124">
        <v>46191</v>
      </c>
      <c r="C205" s="72" t="s">
        <v>202</v>
      </c>
      <c r="D205" s="50" t="s">
        <v>31</v>
      </c>
      <c r="E205" s="52">
        <v>274543.11</v>
      </c>
    </row>
    <row r="206" spans="2:5" x14ac:dyDescent="0.25">
      <c r="B206" s="124">
        <v>46191</v>
      </c>
      <c r="C206" s="72" t="s">
        <v>203</v>
      </c>
      <c r="D206" s="50" t="s">
        <v>79</v>
      </c>
      <c r="E206" s="52">
        <v>13000</v>
      </c>
    </row>
    <row r="207" spans="2:5" x14ac:dyDescent="0.25">
      <c r="B207" s="124">
        <v>46191</v>
      </c>
      <c r="C207" s="72" t="s">
        <v>204</v>
      </c>
      <c r="D207" s="50" t="s">
        <v>79</v>
      </c>
      <c r="E207" s="52">
        <v>13000</v>
      </c>
    </row>
    <row r="208" spans="2:5" x14ac:dyDescent="0.25">
      <c r="B208" s="124">
        <v>46191</v>
      </c>
      <c r="C208" s="72" t="s">
        <v>205</v>
      </c>
      <c r="D208" s="50" t="s">
        <v>79</v>
      </c>
      <c r="E208" s="52">
        <v>6000</v>
      </c>
    </row>
    <row r="209" spans="2:5" x14ac:dyDescent="0.25">
      <c r="B209" s="124">
        <v>46191</v>
      </c>
      <c r="C209" s="72" t="s">
        <v>206</v>
      </c>
      <c r="D209" s="50" t="s">
        <v>61</v>
      </c>
      <c r="E209" s="52">
        <v>768</v>
      </c>
    </row>
    <row r="210" spans="2:5" x14ac:dyDescent="0.25">
      <c r="B210" s="124">
        <v>46191</v>
      </c>
      <c r="C210" s="72" t="s">
        <v>207</v>
      </c>
      <c r="D210" s="50" t="s">
        <v>79</v>
      </c>
      <c r="E210" s="52">
        <v>1000</v>
      </c>
    </row>
    <row r="211" spans="2:5" x14ac:dyDescent="0.25">
      <c r="B211" s="124">
        <v>46191</v>
      </c>
      <c r="C211" s="72" t="s">
        <v>208</v>
      </c>
      <c r="D211" s="50" t="s">
        <v>79</v>
      </c>
      <c r="E211" s="52">
        <v>370</v>
      </c>
    </row>
    <row r="212" spans="2:5" x14ac:dyDescent="0.25">
      <c r="B212" s="124">
        <v>46191</v>
      </c>
      <c r="C212" s="72" t="s">
        <v>209</v>
      </c>
      <c r="D212" s="50" t="s">
        <v>79</v>
      </c>
      <c r="E212" s="52">
        <v>9605</v>
      </c>
    </row>
    <row r="213" spans="2:5" x14ac:dyDescent="0.25">
      <c r="B213" s="124">
        <v>46191</v>
      </c>
      <c r="C213" s="72" t="s">
        <v>210</v>
      </c>
      <c r="D213" s="50" t="s">
        <v>79</v>
      </c>
      <c r="E213" s="52">
        <v>16474</v>
      </c>
    </row>
    <row r="214" spans="2:5" x14ac:dyDescent="0.25">
      <c r="B214" s="124">
        <v>46191</v>
      </c>
      <c r="C214" s="72">
        <v>23480995</v>
      </c>
      <c r="D214" s="50" t="s">
        <v>79</v>
      </c>
      <c r="E214" s="52">
        <v>87446.49</v>
      </c>
    </row>
    <row r="215" spans="2:5" x14ac:dyDescent="0.25">
      <c r="B215" s="124">
        <v>46192</v>
      </c>
      <c r="C215" s="72" t="s">
        <v>211</v>
      </c>
      <c r="D215" s="50" t="s">
        <v>31</v>
      </c>
      <c r="E215" s="52">
        <v>75145</v>
      </c>
    </row>
    <row r="216" spans="2:5" x14ac:dyDescent="0.25">
      <c r="B216" s="124">
        <v>46192</v>
      </c>
      <c r="C216" s="72" t="s">
        <v>212</v>
      </c>
      <c r="D216" s="50" t="s">
        <v>63</v>
      </c>
      <c r="E216" s="52">
        <v>584</v>
      </c>
    </row>
    <row r="217" spans="2:5" x14ac:dyDescent="0.25">
      <c r="B217" s="124">
        <v>46192</v>
      </c>
      <c r="C217" s="72" t="s">
        <v>213</v>
      </c>
      <c r="D217" s="50" t="s">
        <v>63</v>
      </c>
      <c r="E217" s="52">
        <v>3504</v>
      </c>
    </row>
    <row r="218" spans="2:5" x14ac:dyDescent="0.25">
      <c r="B218" s="124">
        <v>46192</v>
      </c>
      <c r="C218" s="72" t="s">
        <v>214</v>
      </c>
      <c r="D218" s="50" t="s">
        <v>38</v>
      </c>
      <c r="E218" s="52">
        <v>925</v>
      </c>
    </row>
    <row r="219" spans="2:5" x14ac:dyDescent="0.25">
      <c r="B219" s="124">
        <v>46192</v>
      </c>
      <c r="C219" s="72" t="s">
        <v>215</v>
      </c>
      <c r="D219" s="50" t="s">
        <v>61</v>
      </c>
      <c r="E219" s="52">
        <v>10258.5</v>
      </c>
    </row>
    <row r="220" spans="2:5" x14ac:dyDescent="0.25">
      <c r="B220" s="124">
        <v>46192</v>
      </c>
      <c r="C220" s="72" t="s">
        <v>216</v>
      </c>
      <c r="D220" s="50" t="s">
        <v>79</v>
      </c>
      <c r="E220" s="52">
        <v>250</v>
      </c>
    </row>
    <row r="221" spans="2:5" x14ac:dyDescent="0.25">
      <c r="B221" s="124">
        <v>46192</v>
      </c>
      <c r="C221" s="72" t="s">
        <v>217</v>
      </c>
      <c r="D221" s="50" t="s">
        <v>79</v>
      </c>
      <c r="E221" s="52">
        <v>10556</v>
      </c>
    </row>
    <row r="222" spans="2:5" x14ac:dyDescent="0.25">
      <c r="B222" s="124">
        <v>46192</v>
      </c>
      <c r="C222" s="72" t="s">
        <v>218</v>
      </c>
      <c r="D222" s="50" t="s">
        <v>79</v>
      </c>
      <c r="E222" s="52">
        <v>14701</v>
      </c>
    </row>
    <row r="223" spans="2:5" x14ac:dyDescent="0.25">
      <c r="B223" s="124">
        <v>46192</v>
      </c>
      <c r="C223" s="72" t="s">
        <v>219</v>
      </c>
      <c r="D223" s="50" t="s">
        <v>47</v>
      </c>
      <c r="E223" s="52">
        <v>35270</v>
      </c>
    </row>
    <row r="224" spans="2:5" x14ac:dyDescent="0.25">
      <c r="B224" s="124">
        <v>46192</v>
      </c>
      <c r="C224" s="169" t="s">
        <v>220</v>
      </c>
      <c r="D224" s="50" t="s">
        <v>61</v>
      </c>
      <c r="E224" s="52">
        <v>1536</v>
      </c>
    </row>
    <row r="225" spans="2:5" x14ac:dyDescent="0.25">
      <c r="B225" s="124">
        <v>46195</v>
      </c>
      <c r="C225" s="72" t="s">
        <v>221</v>
      </c>
      <c r="D225" s="50" t="s">
        <v>31</v>
      </c>
      <c r="E225" s="52">
        <v>89015</v>
      </c>
    </row>
    <row r="226" spans="2:5" x14ac:dyDescent="0.25">
      <c r="B226" s="124">
        <v>46195</v>
      </c>
      <c r="C226" s="72" t="s">
        <v>222</v>
      </c>
      <c r="D226" s="50" t="s">
        <v>31</v>
      </c>
      <c r="E226" s="52">
        <v>40399.800000000003</v>
      </c>
    </row>
    <row r="227" spans="2:5" x14ac:dyDescent="0.25">
      <c r="B227" s="124">
        <v>46195</v>
      </c>
      <c r="C227" s="72" t="s">
        <v>223</v>
      </c>
      <c r="D227" s="50" t="s">
        <v>63</v>
      </c>
      <c r="E227" s="52">
        <v>1342</v>
      </c>
    </row>
    <row r="228" spans="2:5" x14ac:dyDescent="0.25">
      <c r="B228" s="124">
        <v>46195</v>
      </c>
      <c r="C228" s="72" t="s">
        <v>224</v>
      </c>
      <c r="D228" s="50" t="s">
        <v>79</v>
      </c>
      <c r="E228" s="52">
        <v>14544645.470000001</v>
      </c>
    </row>
    <row r="229" spans="2:5" x14ac:dyDescent="0.25">
      <c r="B229" s="124">
        <v>46195</v>
      </c>
      <c r="C229" s="166" t="s">
        <v>225</v>
      </c>
      <c r="D229" s="50" t="s">
        <v>38</v>
      </c>
      <c r="E229" s="52">
        <v>2650</v>
      </c>
    </row>
    <row r="230" spans="2:5" x14ac:dyDescent="0.25">
      <c r="B230" s="124">
        <v>46195</v>
      </c>
      <c r="C230" s="170" t="s">
        <v>226</v>
      </c>
      <c r="D230" s="50" t="s">
        <v>38</v>
      </c>
      <c r="E230" s="52">
        <v>1125</v>
      </c>
    </row>
    <row r="231" spans="2:5" x14ac:dyDescent="0.25">
      <c r="B231" s="124">
        <v>46195</v>
      </c>
      <c r="C231" s="170" t="s">
        <v>227</v>
      </c>
      <c r="D231" s="50" t="s">
        <v>38</v>
      </c>
      <c r="E231" s="52">
        <v>92866.22</v>
      </c>
    </row>
    <row r="232" spans="2:5" x14ac:dyDescent="0.25">
      <c r="B232" s="124">
        <v>46195</v>
      </c>
      <c r="C232" s="72" t="s">
        <v>228</v>
      </c>
      <c r="D232" s="50" t="s">
        <v>79</v>
      </c>
      <c r="E232" s="52">
        <v>10025</v>
      </c>
    </row>
    <row r="233" spans="2:5" x14ac:dyDescent="0.25">
      <c r="B233" s="124">
        <v>46195</v>
      </c>
      <c r="C233" s="72" t="s">
        <v>229</v>
      </c>
      <c r="D233" s="50" t="s">
        <v>79</v>
      </c>
      <c r="E233" s="52">
        <v>9917</v>
      </c>
    </row>
    <row r="234" spans="2:5" x14ac:dyDescent="0.25">
      <c r="B234" s="124">
        <v>46195</v>
      </c>
      <c r="C234" s="72" t="s">
        <v>230</v>
      </c>
      <c r="D234" s="50" t="s">
        <v>79</v>
      </c>
      <c r="E234" s="52">
        <v>10055</v>
      </c>
    </row>
    <row r="235" spans="2:5" x14ac:dyDescent="0.25">
      <c r="B235" s="124">
        <v>46195</v>
      </c>
      <c r="C235" s="180" t="s">
        <v>231</v>
      </c>
      <c r="D235" s="50" t="s">
        <v>79</v>
      </c>
      <c r="E235" s="52">
        <v>430</v>
      </c>
    </row>
    <row r="236" spans="2:5" x14ac:dyDescent="0.25">
      <c r="B236" s="124">
        <v>46195</v>
      </c>
      <c r="C236" s="72" t="s">
        <v>232</v>
      </c>
      <c r="D236" s="50" t="s">
        <v>39</v>
      </c>
      <c r="E236" s="52">
        <v>24119.5</v>
      </c>
    </row>
    <row r="237" spans="2:5" x14ac:dyDescent="0.25">
      <c r="B237" s="124">
        <v>46195</v>
      </c>
      <c r="C237" s="72" t="s">
        <v>233</v>
      </c>
      <c r="D237" s="50" t="s">
        <v>38</v>
      </c>
      <c r="E237" s="52">
        <v>750</v>
      </c>
    </row>
    <row r="238" spans="2:5" x14ac:dyDescent="0.25">
      <c r="B238" s="124">
        <v>46196</v>
      </c>
      <c r="C238" s="72" t="s">
        <v>234</v>
      </c>
      <c r="D238" s="50" t="s">
        <v>39</v>
      </c>
      <c r="E238" s="52">
        <v>10660</v>
      </c>
    </row>
    <row r="239" spans="2:5" x14ac:dyDescent="0.25">
      <c r="B239" s="124">
        <v>46196</v>
      </c>
      <c r="C239" s="72" t="s">
        <v>235</v>
      </c>
      <c r="D239" s="50" t="s">
        <v>39</v>
      </c>
      <c r="E239" s="52">
        <v>1210</v>
      </c>
    </row>
    <row r="240" spans="2:5" x14ac:dyDescent="0.25">
      <c r="B240" s="124">
        <v>46196</v>
      </c>
      <c r="C240" s="72" t="s">
        <v>236</v>
      </c>
      <c r="D240" s="50" t="s">
        <v>79</v>
      </c>
      <c r="E240" s="52">
        <v>550</v>
      </c>
    </row>
    <row r="241" spans="2:5" x14ac:dyDescent="0.25">
      <c r="B241" s="124">
        <v>46196</v>
      </c>
      <c r="C241" s="72" t="s">
        <v>237</v>
      </c>
      <c r="D241" s="50" t="s">
        <v>79</v>
      </c>
      <c r="E241" s="52">
        <v>8435</v>
      </c>
    </row>
    <row r="242" spans="2:5" x14ac:dyDescent="0.25">
      <c r="B242" s="124">
        <v>46196</v>
      </c>
      <c r="C242" s="72" t="s">
        <v>238</v>
      </c>
      <c r="D242" s="50" t="s">
        <v>79</v>
      </c>
      <c r="E242" s="52">
        <v>14825</v>
      </c>
    </row>
    <row r="243" spans="2:5" x14ac:dyDescent="0.25">
      <c r="B243" s="124">
        <v>46196</v>
      </c>
      <c r="C243" s="72" t="s">
        <v>239</v>
      </c>
      <c r="D243" s="50" t="s">
        <v>40</v>
      </c>
      <c r="E243" s="52">
        <v>275940</v>
      </c>
    </row>
    <row r="244" spans="2:5" x14ac:dyDescent="0.25">
      <c r="B244" s="124">
        <v>46196</v>
      </c>
      <c r="C244" s="72" t="s">
        <v>240</v>
      </c>
      <c r="D244" s="50" t="s">
        <v>241</v>
      </c>
      <c r="E244" s="52">
        <v>13140</v>
      </c>
    </row>
    <row r="245" spans="2:5" x14ac:dyDescent="0.25">
      <c r="B245" s="124">
        <v>46196</v>
      </c>
      <c r="C245" s="72" t="s">
        <v>242</v>
      </c>
      <c r="D245" s="50" t="s">
        <v>28</v>
      </c>
      <c r="E245" s="52">
        <v>16306</v>
      </c>
    </row>
    <row r="246" spans="2:5" x14ac:dyDescent="0.25">
      <c r="B246" s="124">
        <v>46196</v>
      </c>
      <c r="C246" s="72" t="s">
        <v>243</v>
      </c>
      <c r="D246" s="50" t="s">
        <v>61</v>
      </c>
      <c r="E246" s="52">
        <v>30388</v>
      </c>
    </row>
    <row r="247" spans="2:5" x14ac:dyDescent="0.25">
      <c r="B247" s="124">
        <v>46197</v>
      </c>
      <c r="C247" s="72" t="s">
        <v>244</v>
      </c>
      <c r="D247" s="50" t="s">
        <v>31</v>
      </c>
      <c r="E247" s="52">
        <v>173034.06</v>
      </c>
    </row>
    <row r="248" spans="2:5" x14ac:dyDescent="0.25">
      <c r="B248" s="124">
        <v>46197</v>
      </c>
      <c r="C248" s="72" t="s">
        <v>245</v>
      </c>
      <c r="D248" s="50" t="s">
        <v>38</v>
      </c>
      <c r="E248" s="52">
        <v>3975</v>
      </c>
    </row>
    <row r="249" spans="2:5" x14ac:dyDescent="0.25">
      <c r="B249" s="124">
        <v>46197</v>
      </c>
      <c r="C249" s="72" t="s">
        <v>246</v>
      </c>
      <c r="D249" s="50" t="s">
        <v>61</v>
      </c>
      <c r="E249" s="52">
        <v>11724</v>
      </c>
    </row>
    <row r="250" spans="2:5" x14ac:dyDescent="0.25">
      <c r="B250" s="124">
        <v>46197</v>
      </c>
      <c r="C250" s="72" t="s">
        <v>247</v>
      </c>
      <c r="D250" s="50" t="s">
        <v>38</v>
      </c>
      <c r="E250" s="52">
        <v>5249</v>
      </c>
    </row>
    <row r="251" spans="2:5" x14ac:dyDescent="0.25">
      <c r="B251" s="124">
        <v>46197</v>
      </c>
      <c r="C251" s="72" t="s">
        <v>248</v>
      </c>
      <c r="D251" s="50" t="s">
        <v>79</v>
      </c>
      <c r="E251" s="52">
        <v>8640</v>
      </c>
    </row>
    <row r="252" spans="2:5" x14ac:dyDescent="0.25">
      <c r="B252" s="124">
        <v>46197</v>
      </c>
      <c r="C252" s="72" t="s">
        <v>249</v>
      </c>
      <c r="D252" s="50" t="s">
        <v>79</v>
      </c>
      <c r="E252" s="52">
        <v>13595</v>
      </c>
    </row>
    <row r="253" spans="2:5" x14ac:dyDescent="0.25">
      <c r="B253" s="124">
        <v>46197</v>
      </c>
      <c r="C253" s="72" t="s">
        <v>250</v>
      </c>
      <c r="D253" s="50" t="s">
        <v>79</v>
      </c>
      <c r="E253" s="52">
        <v>700</v>
      </c>
    </row>
    <row r="254" spans="2:5" x14ac:dyDescent="0.25">
      <c r="B254" s="124">
        <v>46197</v>
      </c>
      <c r="C254" s="72" t="s">
        <v>251</v>
      </c>
      <c r="D254" s="50" t="s">
        <v>61</v>
      </c>
      <c r="E254" s="52">
        <v>2100</v>
      </c>
    </row>
    <row r="255" spans="2:5" x14ac:dyDescent="0.25">
      <c r="B255" s="124">
        <v>46197</v>
      </c>
      <c r="C255" s="72" t="s">
        <v>252</v>
      </c>
      <c r="D255" s="50" t="s">
        <v>61</v>
      </c>
      <c r="E255" s="52">
        <v>2100</v>
      </c>
    </row>
    <row r="256" spans="2:5" x14ac:dyDescent="0.25">
      <c r="B256" s="124">
        <v>46197</v>
      </c>
      <c r="C256" s="72" t="s">
        <v>253</v>
      </c>
      <c r="D256" s="50" t="s">
        <v>40</v>
      </c>
      <c r="E256" s="52">
        <v>8541</v>
      </c>
    </row>
    <row r="257" spans="2:5" x14ac:dyDescent="0.25">
      <c r="B257" s="124">
        <v>46196</v>
      </c>
      <c r="C257" s="72" t="s">
        <v>254</v>
      </c>
      <c r="D257" s="50" t="s">
        <v>31</v>
      </c>
      <c r="E257" s="52">
        <v>59825.279999999999</v>
      </c>
    </row>
    <row r="258" spans="2:5" x14ac:dyDescent="0.25">
      <c r="B258" s="124">
        <v>46198</v>
      </c>
      <c r="C258" s="72" t="s">
        <v>255</v>
      </c>
      <c r="D258" s="50" t="s">
        <v>63</v>
      </c>
      <c r="E258" s="52">
        <v>5876</v>
      </c>
    </row>
    <row r="259" spans="2:5" x14ac:dyDescent="0.25">
      <c r="B259" s="124">
        <v>46198</v>
      </c>
      <c r="C259" s="72" t="s">
        <v>256</v>
      </c>
      <c r="D259" s="50" t="s">
        <v>38</v>
      </c>
      <c r="E259" s="52">
        <v>2343</v>
      </c>
    </row>
    <row r="260" spans="2:5" x14ac:dyDescent="0.25">
      <c r="B260" s="124">
        <v>46198</v>
      </c>
      <c r="C260" s="72" t="s">
        <v>257</v>
      </c>
      <c r="D260" s="50" t="s">
        <v>40</v>
      </c>
      <c r="E260" s="178">
        <v>2097</v>
      </c>
    </row>
    <row r="261" spans="2:5" x14ac:dyDescent="0.25">
      <c r="B261" s="124">
        <v>46198</v>
      </c>
      <c r="C261" s="72" t="s">
        <v>258</v>
      </c>
      <c r="D261" s="50" t="s">
        <v>40</v>
      </c>
      <c r="E261" s="52">
        <v>1488</v>
      </c>
    </row>
    <row r="262" spans="2:5" x14ac:dyDescent="0.25">
      <c r="B262" s="124">
        <v>46198</v>
      </c>
      <c r="C262" s="72" t="s">
        <v>259</v>
      </c>
      <c r="D262" s="50" t="s">
        <v>40</v>
      </c>
      <c r="E262" s="52">
        <v>350</v>
      </c>
    </row>
    <row r="263" spans="2:5" x14ac:dyDescent="0.25">
      <c r="B263" s="124">
        <v>46198</v>
      </c>
      <c r="C263" s="72" t="s">
        <v>260</v>
      </c>
      <c r="D263" s="50" t="s">
        <v>79</v>
      </c>
      <c r="E263" s="52">
        <v>14095</v>
      </c>
    </row>
    <row r="264" spans="2:5" x14ac:dyDescent="0.25">
      <c r="B264" s="124">
        <v>46198</v>
      </c>
      <c r="C264" s="72" t="s">
        <v>261</v>
      </c>
      <c r="D264" s="50" t="s">
        <v>79</v>
      </c>
      <c r="E264" s="52">
        <v>9155</v>
      </c>
    </row>
    <row r="265" spans="2:5" x14ac:dyDescent="0.25">
      <c r="B265" s="124">
        <v>46198</v>
      </c>
      <c r="C265" s="72" t="s">
        <v>262</v>
      </c>
      <c r="D265" s="50" t="s">
        <v>79</v>
      </c>
      <c r="E265" s="52">
        <v>700</v>
      </c>
    </row>
    <row r="266" spans="2:5" x14ac:dyDescent="0.25">
      <c r="B266" s="124">
        <v>46198</v>
      </c>
      <c r="C266" s="72" t="s">
        <v>220</v>
      </c>
      <c r="D266" s="50" t="s">
        <v>61</v>
      </c>
      <c r="E266" s="52">
        <v>816</v>
      </c>
    </row>
    <row r="267" spans="2:5" x14ac:dyDescent="0.25">
      <c r="B267" s="124">
        <v>46199</v>
      </c>
      <c r="C267" s="72" t="s">
        <v>263</v>
      </c>
      <c r="D267" s="50" t="s">
        <v>31</v>
      </c>
      <c r="E267" s="52">
        <v>156474.49</v>
      </c>
    </row>
    <row r="268" spans="2:5" x14ac:dyDescent="0.25">
      <c r="B268" s="124">
        <v>46199</v>
      </c>
      <c r="C268" s="72" t="s">
        <v>264</v>
      </c>
      <c r="D268" s="50" t="s">
        <v>31</v>
      </c>
      <c r="E268" s="52">
        <v>118759.23</v>
      </c>
    </row>
    <row r="269" spans="2:5" x14ac:dyDescent="0.25">
      <c r="B269" s="124">
        <v>46199</v>
      </c>
      <c r="C269" s="72" t="s">
        <v>265</v>
      </c>
      <c r="D269" s="50" t="s">
        <v>38</v>
      </c>
      <c r="E269" s="52">
        <v>289</v>
      </c>
    </row>
    <row r="270" spans="2:5" x14ac:dyDescent="0.25">
      <c r="B270" s="124">
        <v>46199</v>
      </c>
      <c r="C270" s="72" t="s">
        <v>266</v>
      </c>
      <c r="D270" s="50" t="s">
        <v>61</v>
      </c>
      <c r="E270" s="52">
        <v>1105</v>
      </c>
    </row>
    <row r="271" spans="2:5" x14ac:dyDescent="0.25">
      <c r="B271" s="124">
        <v>46199</v>
      </c>
      <c r="C271" s="72" t="s">
        <v>267</v>
      </c>
      <c r="D271" s="50" t="s">
        <v>241</v>
      </c>
      <c r="E271" s="52">
        <v>2807</v>
      </c>
    </row>
    <row r="272" spans="2:5" x14ac:dyDescent="0.25">
      <c r="B272" s="124">
        <v>46199</v>
      </c>
      <c r="C272" s="166" t="s">
        <v>268</v>
      </c>
      <c r="D272" s="50" t="s">
        <v>68</v>
      </c>
      <c r="E272" s="52">
        <v>11712.27</v>
      </c>
    </row>
    <row r="273" spans="2:5" x14ac:dyDescent="0.25">
      <c r="B273" s="124">
        <v>46199</v>
      </c>
      <c r="C273" s="72" t="s">
        <v>269</v>
      </c>
      <c r="D273" s="50" t="s">
        <v>79</v>
      </c>
      <c r="E273" s="52">
        <v>8860</v>
      </c>
    </row>
    <row r="274" spans="2:5" x14ac:dyDescent="0.25">
      <c r="B274" s="124">
        <v>46199</v>
      </c>
      <c r="C274" s="72" t="s">
        <v>270</v>
      </c>
      <c r="D274" s="50" t="s">
        <v>79</v>
      </c>
      <c r="E274" s="52">
        <v>14347</v>
      </c>
    </row>
    <row r="275" spans="2:5" x14ac:dyDescent="0.25">
      <c r="B275" s="124">
        <v>46199</v>
      </c>
      <c r="C275" s="72" t="s">
        <v>271</v>
      </c>
      <c r="D275" s="50" t="s">
        <v>79</v>
      </c>
      <c r="E275" s="52">
        <v>625</v>
      </c>
    </row>
    <row r="276" spans="2:5" x14ac:dyDescent="0.25">
      <c r="B276" s="124">
        <v>46199</v>
      </c>
      <c r="C276" s="72" t="s">
        <v>272</v>
      </c>
      <c r="D276" s="50" t="s">
        <v>79</v>
      </c>
      <c r="E276" s="52">
        <v>2506697.75</v>
      </c>
    </row>
    <row r="277" spans="2:5" x14ac:dyDescent="0.25">
      <c r="B277" s="124">
        <v>46199</v>
      </c>
      <c r="C277" s="72" t="s">
        <v>273</v>
      </c>
      <c r="D277" s="50" t="s">
        <v>79</v>
      </c>
      <c r="E277" s="52">
        <v>12423610.41</v>
      </c>
    </row>
    <row r="278" spans="2:5" x14ac:dyDescent="0.25">
      <c r="B278" s="124">
        <v>46199</v>
      </c>
      <c r="C278" s="72" t="s">
        <v>274</v>
      </c>
      <c r="D278" s="50" t="s">
        <v>79</v>
      </c>
      <c r="E278" s="52">
        <v>937182.5</v>
      </c>
    </row>
    <row r="279" spans="2:5" x14ac:dyDescent="0.25">
      <c r="B279" s="124">
        <v>46202</v>
      </c>
      <c r="C279" s="72" t="s">
        <v>275</v>
      </c>
      <c r="D279" s="50" t="s">
        <v>31</v>
      </c>
      <c r="E279" s="52">
        <v>95558</v>
      </c>
    </row>
    <row r="280" spans="2:5" x14ac:dyDescent="0.25">
      <c r="B280" s="124">
        <v>46202</v>
      </c>
      <c r="C280" s="72" t="s">
        <v>276</v>
      </c>
      <c r="D280" s="50" t="s">
        <v>31</v>
      </c>
      <c r="E280" s="52">
        <v>84872.75</v>
      </c>
    </row>
    <row r="281" spans="2:5" x14ac:dyDescent="0.25">
      <c r="B281" s="124">
        <v>46202</v>
      </c>
      <c r="C281" s="72" t="s">
        <v>277</v>
      </c>
      <c r="D281" s="50" t="s">
        <v>39</v>
      </c>
      <c r="E281" s="52">
        <v>61901</v>
      </c>
    </row>
    <row r="282" spans="2:5" x14ac:dyDescent="0.25">
      <c r="B282" s="124">
        <v>46202</v>
      </c>
      <c r="C282" s="72" t="s">
        <v>278</v>
      </c>
      <c r="D282" s="50" t="s">
        <v>79</v>
      </c>
      <c r="E282" s="52">
        <v>10641735</v>
      </c>
    </row>
    <row r="283" spans="2:5" x14ac:dyDescent="0.25">
      <c r="B283" s="124">
        <v>46202</v>
      </c>
      <c r="C283" s="72" t="s">
        <v>279</v>
      </c>
      <c r="D283" s="50" t="s">
        <v>79</v>
      </c>
      <c r="E283" s="52">
        <v>2360</v>
      </c>
    </row>
    <row r="284" spans="2:5" x14ac:dyDescent="0.25">
      <c r="B284" s="124">
        <v>46202</v>
      </c>
      <c r="C284" s="72" t="s">
        <v>280</v>
      </c>
      <c r="D284" s="50" t="s">
        <v>79</v>
      </c>
      <c r="E284" s="52">
        <v>93095.1</v>
      </c>
    </row>
    <row r="285" spans="2:5" x14ac:dyDescent="0.25">
      <c r="B285" s="124">
        <v>46202</v>
      </c>
      <c r="C285" s="72" t="s">
        <v>281</v>
      </c>
      <c r="D285" s="50" t="s">
        <v>79</v>
      </c>
      <c r="E285" s="52">
        <v>0.63</v>
      </c>
    </row>
    <row r="286" spans="2:5" x14ac:dyDescent="0.25">
      <c r="B286" s="124">
        <v>46202</v>
      </c>
      <c r="C286" s="72" t="s">
        <v>282</v>
      </c>
      <c r="D286" s="50" t="s">
        <v>40</v>
      </c>
      <c r="E286" s="52">
        <v>12500</v>
      </c>
    </row>
    <row r="287" spans="2:5" x14ac:dyDescent="0.25">
      <c r="B287" s="124">
        <v>46202</v>
      </c>
      <c r="C287" s="72" t="s">
        <v>283</v>
      </c>
      <c r="D287" s="50" t="s">
        <v>79</v>
      </c>
      <c r="E287" s="52">
        <v>9070</v>
      </c>
    </row>
    <row r="288" spans="2:5" x14ac:dyDescent="0.25">
      <c r="B288" s="124">
        <v>46202</v>
      </c>
      <c r="C288" s="72" t="s">
        <v>284</v>
      </c>
      <c r="D288" s="50" t="s">
        <v>79</v>
      </c>
      <c r="E288" s="52">
        <v>7967</v>
      </c>
    </row>
    <row r="289" spans="2:5" x14ac:dyDescent="0.25">
      <c r="B289" s="124">
        <v>46202</v>
      </c>
      <c r="C289" s="72" t="s">
        <v>285</v>
      </c>
      <c r="D289" s="50" t="s">
        <v>79</v>
      </c>
      <c r="E289" s="52">
        <v>9639</v>
      </c>
    </row>
    <row r="290" spans="2:5" x14ac:dyDescent="0.25">
      <c r="B290" s="124">
        <v>46202</v>
      </c>
      <c r="C290" s="72" t="s">
        <v>286</v>
      </c>
      <c r="D290" s="50" t="s">
        <v>79</v>
      </c>
      <c r="E290" s="52">
        <v>805</v>
      </c>
    </row>
    <row r="291" spans="2:5" x14ac:dyDescent="0.25">
      <c r="B291" s="124">
        <v>46202</v>
      </c>
      <c r="C291" s="72" t="s">
        <v>287</v>
      </c>
      <c r="D291" s="50" t="s">
        <v>79</v>
      </c>
      <c r="E291" s="52">
        <v>570</v>
      </c>
    </row>
    <row r="292" spans="2:5" x14ac:dyDescent="0.25">
      <c r="B292" s="124">
        <v>46202</v>
      </c>
      <c r="C292" s="72" t="s">
        <v>288</v>
      </c>
      <c r="D292" s="50" t="s">
        <v>38</v>
      </c>
      <c r="E292" s="52">
        <v>8277.41</v>
      </c>
    </row>
    <row r="293" spans="2:5" x14ac:dyDescent="0.25">
      <c r="B293" s="124">
        <v>46203</v>
      </c>
      <c r="C293" s="72" t="s">
        <v>289</v>
      </c>
      <c r="D293" s="50" t="s">
        <v>31</v>
      </c>
      <c r="E293" s="52">
        <v>793368.47</v>
      </c>
    </row>
    <row r="294" spans="2:5" x14ac:dyDescent="0.25">
      <c r="B294" s="124">
        <v>46203</v>
      </c>
      <c r="C294" s="72" t="s">
        <v>290</v>
      </c>
      <c r="D294" s="50" t="s">
        <v>31</v>
      </c>
      <c r="E294" s="52">
        <v>1361509.2</v>
      </c>
    </row>
    <row r="295" spans="2:5" x14ac:dyDescent="0.25">
      <c r="B295" s="124">
        <v>46203</v>
      </c>
      <c r="C295" s="72" t="s">
        <v>291</v>
      </c>
      <c r="D295" s="50" t="s">
        <v>31</v>
      </c>
      <c r="E295" s="52">
        <v>91230</v>
      </c>
    </row>
    <row r="296" spans="2:5" x14ac:dyDescent="0.25">
      <c r="B296" s="124">
        <v>46203</v>
      </c>
      <c r="C296" s="72" t="s">
        <v>292</v>
      </c>
      <c r="D296" s="50" t="s">
        <v>61</v>
      </c>
      <c r="E296" s="52">
        <v>4765</v>
      </c>
    </row>
    <row r="297" spans="2:5" x14ac:dyDescent="0.25">
      <c r="B297" s="124">
        <v>46203</v>
      </c>
      <c r="C297" s="72" t="s">
        <v>293</v>
      </c>
      <c r="D297" s="50" t="s">
        <v>61</v>
      </c>
      <c r="E297" s="52">
        <v>2100</v>
      </c>
    </row>
    <row r="298" spans="2:5" x14ac:dyDescent="0.25">
      <c r="B298" s="124">
        <v>46203</v>
      </c>
      <c r="C298" s="72" t="s">
        <v>294</v>
      </c>
      <c r="D298" s="50" t="s">
        <v>38</v>
      </c>
      <c r="E298" s="52">
        <v>100</v>
      </c>
    </row>
    <row r="299" spans="2:5" x14ac:dyDescent="0.25">
      <c r="B299" s="124">
        <v>46203</v>
      </c>
      <c r="C299" s="72" t="s">
        <v>295</v>
      </c>
      <c r="D299" s="50" t="s">
        <v>38</v>
      </c>
      <c r="E299" s="52">
        <v>500</v>
      </c>
    </row>
    <row r="300" spans="2:5" x14ac:dyDescent="0.25">
      <c r="B300" s="124">
        <v>46203</v>
      </c>
      <c r="C300" s="72" t="s">
        <v>296</v>
      </c>
      <c r="D300" s="50" t="s">
        <v>38</v>
      </c>
      <c r="E300" s="52">
        <v>18857</v>
      </c>
    </row>
    <row r="301" spans="2:5" x14ac:dyDescent="0.25">
      <c r="B301" s="124">
        <v>46203</v>
      </c>
      <c r="C301" s="72" t="s">
        <v>297</v>
      </c>
      <c r="D301" s="50" t="s">
        <v>38</v>
      </c>
      <c r="E301" s="52">
        <v>18765</v>
      </c>
    </row>
    <row r="302" spans="2:5" x14ac:dyDescent="0.25">
      <c r="B302" s="124">
        <v>46203</v>
      </c>
      <c r="C302" s="72" t="s">
        <v>298</v>
      </c>
      <c r="D302" s="50" t="s">
        <v>79</v>
      </c>
      <c r="E302" s="52">
        <v>12658</v>
      </c>
    </row>
    <row r="303" spans="2:5" x14ac:dyDescent="0.25">
      <c r="B303" s="124">
        <v>46203</v>
      </c>
      <c r="C303" s="72" t="s">
        <v>299</v>
      </c>
      <c r="D303" s="50" t="s">
        <v>79</v>
      </c>
      <c r="E303" s="52">
        <v>8136</v>
      </c>
    </row>
    <row r="304" spans="2:5" x14ac:dyDescent="0.25">
      <c r="B304" s="124">
        <v>46203</v>
      </c>
      <c r="C304" s="72" t="s">
        <v>300</v>
      </c>
      <c r="D304" s="50" t="s">
        <v>79</v>
      </c>
      <c r="E304" s="52">
        <v>290</v>
      </c>
    </row>
    <row r="305" spans="2:5" x14ac:dyDescent="0.25">
      <c r="B305" s="124">
        <v>46203</v>
      </c>
      <c r="C305" s="72" t="s">
        <v>301</v>
      </c>
      <c r="D305" s="50" t="s">
        <v>302</v>
      </c>
      <c r="E305" s="52">
        <v>472.74</v>
      </c>
    </row>
    <row r="306" spans="2:5" x14ac:dyDescent="0.25">
      <c r="B306" s="124">
        <v>46203</v>
      </c>
      <c r="C306" s="72" t="s">
        <v>303</v>
      </c>
      <c r="D306" s="50" t="s">
        <v>61</v>
      </c>
      <c r="E306" s="52">
        <v>7415</v>
      </c>
    </row>
    <row r="307" spans="2:5" ht="16.5" thickBot="1" x14ac:dyDescent="0.3">
      <c r="B307" s="54"/>
      <c r="C307" s="54"/>
      <c r="D307" s="57" t="s">
        <v>4</v>
      </c>
      <c r="E307" s="58">
        <f>SUM(E77:E306)</f>
        <v>97083677.719999969</v>
      </c>
    </row>
    <row r="308" spans="2:5" ht="16.5" thickTop="1" x14ac:dyDescent="0.25">
      <c r="B308" s="54"/>
      <c r="C308" s="54"/>
      <c r="D308" s="54"/>
      <c r="E308" s="54"/>
    </row>
    <row r="309" spans="2:5" ht="16.5" thickBot="1" x14ac:dyDescent="0.3">
      <c r="B309" s="281" t="s">
        <v>42</v>
      </c>
      <c r="C309" s="281"/>
      <c r="D309" s="281"/>
      <c r="E309" s="281"/>
    </row>
    <row r="310" spans="2:5" ht="16.5" thickBot="1" x14ac:dyDescent="0.3">
      <c r="B310" s="89" t="s">
        <v>2</v>
      </c>
      <c r="C310" s="90" t="s">
        <v>1</v>
      </c>
      <c r="D310" s="87" t="s">
        <v>8</v>
      </c>
      <c r="E310" s="91" t="s">
        <v>9</v>
      </c>
    </row>
    <row r="311" spans="2:5" x14ac:dyDescent="0.25">
      <c r="B311" s="67">
        <v>46174</v>
      </c>
      <c r="C311" s="76">
        <v>202260106806352</v>
      </c>
      <c r="D311" s="284" t="s">
        <v>42</v>
      </c>
      <c r="E311" s="127">
        <v>93307.5</v>
      </c>
    </row>
    <row r="312" spans="2:5" x14ac:dyDescent="0.25">
      <c r="B312" s="125">
        <v>46176</v>
      </c>
      <c r="C312" s="126">
        <v>202260106919963</v>
      </c>
      <c r="D312" s="285"/>
      <c r="E312" s="127">
        <v>63162</v>
      </c>
    </row>
    <row r="313" spans="2:5" x14ac:dyDescent="0.25">
      <c r="B313" s="67">
        <v>46178</v>
      </c>
      <c r="C313" s="76">
        <v>202260107134702</v>
      </c>
      <c r="D313" s="285"/>
      <c r="E313" s="127">
        <v>9321202.8399999999</v>
      </c>
    </row>
    <row r="314" spans="2:5" x14ac:dyDescent="0.25">
      <c r="B314" s="67">
        <v>46178</v>
      </c>
      <c r="C314" s="76">
        <v>202260107134720</v>
      </c>
      <c r="D314" s="285"/>
      <c r="E314" s="127">
        <v>38345.040000000001</v>
      </c>
    </row>
    <row r="315" spans="2:5" x14ac:dyDescent="0.25">
      <c r="B315" s="67">
        <v>46178</v>
      </c>
      <c r="C315" s="76">
        <v>202260107141586</v>
      </c>
      <c r="D315" s="285"/>
      <c r="E315" s="127">
        <v>43137</v>
      </c>
    </row>
    <row r="316" spans="2:5" x14ac:dyDescent="0.25">
      <c r="B316" s="67">
        <v>46151</v>
      </c>
      <c r="C316" s="76">
        <v>202260107460332</v>
      </c>
      <c r="D316" s="285"/>
      <c r="E316" s="127">
        <v>109352.98</v>
      </c>
    </row>
    <row r="317" spans="2:5" x14ac:dyDescent="0.25">
      <c r="B317" s="67">
        <v>46151</v>
      </c>
      <c r="C317" s="76">
        <v>202260107483089</v>
      </c>
      <c r="D317" s="285"/>
      <c r="E317" s="127">
        <v>13202</v>
      </c>
    </row>
    <row r="318" spans="2:5" x14ac:dyDescent="0.25">
      <c r="B318" s="125">
        <v>46183</v>
      </c>
      <c r="C318" s="126">
        <v>202260107511196</v>
      </c>
      <c r="D318" s="285"/>
      <c r="E318" s="127">
        <v>126165.6</v>
      </c>
    </row>
    <row r="319" spans="2:5" x14ac:dyDescent="0.25">
      <c r="B319" s="125">
        <v>46184</v>
      </c>
      <c r="C319" s="126">
        <v>202260107626250</v>
      </c>
      <c r="D319" s="285"/>
      <c r="E319" s="127">
        <v>12034</v>
      </c>
    </row>
    <row r="320" spans="2:5" x14ac:dyDescent="0.25">
      <c r="B320" s="125">
        <v>46189</v>
      </c>
      <c r="C320" s="126">
        <v>202260108174457</v>
      </c>
      <c r="D320" s="285"/>
      <c r="E320" s="127">
        <v>2330.8000000000002</v>
      </c>
    </row>
    <row r="321" spans="2:5" x14ac:dyDescent="0.25">
      <c r="B321" s="125">
        <v>46190</v>
      </c>
      <c r="C321" s="126">
        <v>202260108309016</v>
      </c>
      <c r="D321" s="285"/>
      <c r="E321" s="127">
        <v>35294.26</v>
      </c>
    </row>
    <row r="322" spans="2:5" x14ac:dyDescent="0.25">
      <c r="B322" s="125">
        <v>46192</v>
      </c>
      <c r="C322" s="126">
        <v>202260108564120</v>
      </c>
      <c r="D322" s="285"/>
      <c r="E322" s="127">
        <v>4356653.32</v>
      </c>
    </row>
    <row r="323" spans="2:5" x14ac:dyDescent="0.25">
      <c r="B323" s="67">
        <v>46192</v>
      </c>
      <c r="C323" s="76">
        <v>202260108568565</v>
      </c>
      <c r="D323" s="285"/>
      <c r="E323" s="177">
        <v>135983.07999999999</v>
      </c>
    </row>
    <row r="324" spans="2:5" x14ac:dyDescent="0.25">
      <c r="B324" s="67">
        <v>46196</v>
      </c>
      <c r="C324" s="76">
        <v>202260108882658</v>
      </c>
      <c r="D324" s="285"/>
      <c r="E324" s="177">
        <v>45990</v>
      </c>
    </row>
    <row r="325" spans="2:5" x14ac:dyDescent="0.25">
      <c r="B325" s="67">
        <v>46197</v>
      </c>
      <c r="C325" s="76">
        <v>202260108978254</v>
      </c>
      <c r="D325" s="285"/>
      <c r="E325" s="177">
        <v>11669</v>
      </c>
    </row>
    <row r="326" spans="2:5" x14ac:dyDescent="0.25">
      <c r="B326" s="67">
        <v>46198</v>
      </c>
      <c r="C326" s="76">
        <v>202260109018235</v>
      </c>
      <c r="D326" s="285"/>
      <c r="E326" s="177">
        <v>25013</v>
      </c>
    </row>
    <row r="327" spans="2:5" x14ac:dyDescent="0.25">
      <c r="B327" s="67">
        <v>46199</v>
      </c>
      <c r="C327" s="76">
        <v>202260109135986</v>
      </c>
      <c r="D327" s="285"/>
      <c r="E327" s="177">
        <v>8307</v>
      </c>
    </row>
    <row r="328" spans="2:5" x14ac:dyDescent="0.25">
      <c r="B328" s="67">
        <v>46199</v>
      </c>
      <c r="C328" s="76">
        <v>202260109165538</v>
      </c>
      <c r="D328" s="285"/>
      <c r="E328" s="177">
        <v>8611045.6400000006</v>
      </c>
    </row>
    <row r="329" spans="2:5" x14ac:dyDescent="0.25">
      <c r="B329" s="125">
        <v>46199</v>
      </c>
      <c r="C329" s="126">
        <v>202260109166034</v>
      </c>
      <c r="D329" s="285"/>
      <c r="E329" s="127">
        <v>27132.44</v>
      </c>
    </row>
    <row r="330" spans="2:5" x14ac:dyDescent="0.25">
      <c r="B330" s="125">
        <v>46202</v>
      </c>
      <c r="C330" s="126">
        <v>202260109435209</v>
      </c>
      <c r="D330" s="286"/>
      <c r="E330" s="127">
        <v>24326848.260000002</v>
      </c>
    </row>
    <row r="331" spans="2:5" ht="16.5" thickBot="1" x14ac:dyDescent="0.3">
      <c r="B331" s="54"/>
      <c r="C331" s="54"/>
      <c r="D331" s="57" t="s">
        <v>4</v>
      </c>
      <c r="E331" s="58">
        <f>SUM(E311:E330)</f>
        <v>47406175.760000005</v>
      </c>
    </row>
    <row r="332" spans="2:5" ht="16.5" thickTop="1" x14ac:dyDescent="0.25">
      <c r="B332" s="54"/>
      <c r="C332" s="54"/>
      <c r="D332" s="54"/>
      <c r="E332" s="54"/>
    </row>
    <row r="333" spans="2:5" ht="15.75" x14ac:dyDescent="0.25">
      <c r="B333" s="54"/>
      <c r="C333" s="54"/>
      <c r="D333" s="54"/>
      <c r="E333" s="54"/>
    </row>
    <row r="334" spans="2:5" ht="16.5" thickBot="1" x14ac:dyDescent="0.3">
      <c r="B334" s="287" t="s">
        <v>45</v>
      </c>
      <c r="C334" s="287"/>
      <c r="D334" s="287"/>
      <c r="E334" s="287"/>
    </row>
    <row r="335" spans="2:5" ht="16.5" thickBot="1" x14ac:dyDescent="0.3">
      <c r="B335" s="92" t="s">
        <v>2</v>
      </c>
      <c r="C335" s="90" t="s">
        <v>1</v>
      </c>
      <c r="D335" s="90" t="s">
        <v>8</v>
      </c>
      <c r="E335" s="88" t="s">
        <v>9</v>
      </c>
    </row>
    <row r="336" spans="2:5" x14ac:dyDescent="0.25">
      <c r="B336" s="137">
        <v>46174</v>
      </c>
      <c r="C336" s="136">
        <v>4524000035352</v>
      </c>
      <c r="D336" s="288" t="s">
        <v>58</v>
      </c>
      <c r="E336" s="140">
        <v>10030</v>
      </c>
    </row>
    <row r="337" spans="2:5" x14ac:dyDescent="0.25">
      <c r="B337" s="137">
        <v>46175</v>
      </c>
      <c r="C337" s="138">
        <v>4524000032391</v>
      </c>
      <c r="D337" s="289"/>
      <c r="E337" s="52">
        <v>5695</v>
      </c>
    </row>
    <row r="338" spans="2:5" x14ac:dyDescent="0.25">
      <c r="B338" s="137">
        <v>46175</v>
      </c>
      <c r="C338" s="138">
        <v>4524000037936</v>
      </c>
      <c r="D338" s="289"/>
      <c r="E338" s="52">
        <v>208017.87</v>
      </c>
    </row>
    <row r="339" spans="2:5" x14ac:dyDescent="0.25">
      <c r="B339" s="137">
        <v>46176</v>
      </c>
      <c r="C339" s="138">
        <v>4524000038034</v>
      </c>
      <c r="D339" s="289"/>
      <c r="E339" s="52">
        <v>4268</v>
      </c>
    </row>
    <row r="340" spans="2:5" x14ac:dyDescent="0.25">
      <c r="B340" s="137">
        <v>46176</v>
      </c>
      <c r="C340" s="138">
        <v>4524000050717</v>
      </c>
      <c r="D340" s="289"/>
      <c r="E340" s="52">
        <v>18068</v>
      </c>
    </row>
    <row r="341" spans="2:5" x14ac:dyDescent="0.25">
      <c r="B341" s="137">
        <v>46176</v>
      </c>
      <c r="C341" s="138">
        <v>4524000050729</v>
      </c>
      <c r="D341" s="289"/>
      <c r="E341" s="52">
        <v>1300</v>
      </c>
    </row>
    <row r="342" spans="2:5" x14ac:dyDescent="0.25">
      <c r="B342" s="137">
        <v>46176</v>
      </c>
      <c r="C342" s="138">
        <v>4524000050735</v>
      </c>
      <c r="D342" s="289"/>
      <c r="E342" s="52">
        <v>761</v>
      </c>
    </row>
    <row r="343" spans="2:5" x14ac:dyDescent="0.25">
      <c r="B343" s="137">
        <v>46178</v>
      </c>
      <c r="C343" s="138">
        <v>4524000037367</v>
      </c>
      <c r="D343" s="289"/>
      <c r="E343" s="52">
        <v>47467.040000000001</v>
      </c>
    </row>
    <row r="344" spans="2:5" x14ac:dyDescent="0.25">
      <c r="B344" s="137">
        <v>46178</v>
      </c>
      <c r="C344" s="138">
        <v>4524000053024</v>
      </c>
      <c r="D344" s="289"/>
      <c r="E344" s="123">
        <v>5535450.5199999996</v>
      </c>
    </row>
    <row r="345" spans="2:5" x14ac:dyDescent="0.25">
      <c r="B345" s="137">
        <v>46178</v>
      </c>
      <c r="C345" s="138">
        <v>4524000053278</v>
      </c>
      <c r="D345" s="289"/>
      <c r="E345" s="123">
        <v>5858.52</v>
      </c>
    </row>
    <row r="346" spans="2:5" x14ac:dyDescent="0.25">
      <c r="B346" s="137">
        <v>46178</v>
      </c>
      <c r="C346" s="138">
        <v>4524000050190</v>
      </c>
      <c r="D346" s="289"/>
      <c r="E346" s="123">
        <v>2550</v>
      </c>
    </row>
    <row r="347" spans="2:5" x14ac:dyDescent="0.25">
      <c r="B347" s="137">
        <v>46178</v>
      </c>
      <c r="C347" s="138">
        <v>4524000050200</v>
      </c>
      <c r="D347" s="289"/>
      <c r="E347" s="123">
        <v>5000</v>
      </c>
    </row>
    <row r="348" spans="2:5" x14ac:dyDescent="0.25">
      <c r="B348" s="137">
        <v>46181</v>
      </c>
      <c r="C348" s="138">
        <v>4524000034919</v>
      </c>
      <c r="D348" s="289"/>
      <c r="E348" s="123">
        <v>111668.75</v>
      </c>
    </row>
    <row r="349" spans="2:5" x14ac:dyDescent="0.25">
      <c r="B349" s="137">
        <v>46181</v>
      </c>
      <c r="C349" s="138">
        <v>4524000037587</v>
      </c>
      <c r="D349" s="289"/>
      <c r="E349" s="123">
        <v>303868.94</v>
      </c>
    </row>
    <row r="350" spans="2:5" x14ac:dyDescent="0.25">
      <c r="B350" s="137">
        <v>46181</v>
      </c>
      <c r="C350" s="138">
        <v>4524000057148</v>
      </c>
      <c r="D350" s="289"/>
      <c r="E350" s="123">
        <v>163610.04</v>
      </c>
    </row>
    <row r="351" spans="2:5" x14ac:dyDescent="0.25">
      <c r="B351" s="137">
        <v>46182</v>
      </c>
      <c r="C351" s="138">
        <v>4524000052119</v>
      </c>
      <c r="D351" s="289"/>
      <c r="E351" s="123">
        <v>120287.62</v>
      </c>
    </row>
    <row r="352" spans="2:5" x14ac:dyDescent="0.25">
      <c r="B352" s="137">
        <v>46183</v>
      </c>
      <c r="C352" s="138">
        <v>4524000033078</v>
      </c>
      <c r="D352" s="289"/>
      <c r="E352" s="123">
        <v>181188.06</v>
      </c>
    </row>
    <row r="353" spans="2:5" x14ac:dyDescent="0.25">
      <c r="B353" s="137">
        <v>46184</v>
      </c>
      <c r="C353" s="138">
        <v>4524000034255</v>
      </c>
      <c r="D353" s="289"/>
      <c r="E353" s="123">
        <v>3212.55</v>
      </c>
    </row>
    <row r="354" spans="2:5" x14ac:dyDescent="0.25">
      <c r="B354" s="137">
        <v>46185</v>
      </c>
      <c r="C354" s="139">
        <v>4524000031636</v>
      </c>
      <c r="D354" s="289"/>
      <c r="E354" s="68">
        <v>39324.400000000001</v>
      </c>
    </row>
    <row r="355" spans="2:5" x14ac:dyDescent="0.25">
      <c r="B355" s="137">
        <v>46185</v>
      </c>
      <c r="C355" s="139">
        <v>4524000033624</v>
      </c>
      <c r="D355" s="289"/>
      <c r="E355" s="68">
        <v>21436.79</v>
      </c>
    </row>
    <row r="356" spans="2:5" x14ac:dyDescent="0.25">
      <c r="B356" s="137">
        <v>46185</v>
      </c>
      <c r="C356" s="139">
        <v>4524000034753</v>
      </c>
      <c r="D356" s="289"/>
      <c r="E356" s="68">
        <v>311980</v>
      </c>
    </row>
    <row r="357" spans="2:5" x14ac:dyDescent="0.25">
      <c r="B357" s="137">
        <v>46154</v>
      </c>
      <c r="C357" s="139">
        <v>4524000034754</v>
      </c>
      <c r="D357" s="289"/>
      <c r="E357" s="68">
        <v>158236.19</v>
      </c>
    </row>
    <row r="358" spans="2:5" x14ac:dyDescent="0.25">
      <c r="B358" s="137">
        <v>46185</v>
      </c>
      <c r="C358" s="139">
        <v>4524000035721</v>
      </c>
      <c r="D358" s="289"/>
      <c r="E358" s="68">
        <v>6250</v>
      </c>
    </row>
    <row r="359" spans="2:5" x14ac:dyDescent="0.25">
      <c r="B359" s="137">
        <v>46185</v>
      </c>
      <c r="C359" s="139">
        <v>4524000057846</v>
      </c>
      <c r="D359" s="289"/>
      <c r="E359" s="68">
        <v>72085.37</v>
      </c>
    </row>
    <row r="360" spans="2:5" x14ac:dyDescent="0.25">
      <c r="B360" s="137">
        <v>46185</v>
      </c>
      <c r="C360" s="139">
        <v>4524000050286</v>
      </c>
      <c r="D360" s="289"/>
      <c r="E360" s="68">
        <v>450</v>
      </c>
    </row>
    <row r="361" spans="2:5" x14ac:dyDescent="0.25">
      <c r="B361" s="137">
        <v>46188</v>
      </c>
      <c r="C361" s="139">
        <v>4524000036158</v>
      </c>
      <c r="D361" s="289"/>
      <c r="E361" s="68">
        <v>3002.35</v>
      </c>
    </row>
    <row r="362" spans="2:5" x14ac:dyDescent="0.25">
      <c r="B362" s="137">
        <v>46188</v>
      </c>
      <c r="C362" s="139">
        <v>4524000037872</v>
      </c>
      <c r="D362" s="289"/>
      <c r="E362" s="68">
        <v>31043</v>
      </c>
    </row>
    <row r="363" spans="2:5" x14ac:dyDescent="0.25">
      <c r="B363" s="137">
        <v>46189</v>
      </c>
      <c r="C363" s="139">
        <v>4524000038046</v>
      </c>
      <c r="D363" s="289"/>
      <c r="E363" s="68">
        <v>4850</v>
      </c>
    </row>
    <row r="364" spans="2:5" x14ac:dyDescent="0.25">
      <c r="B364" s="137">
        <v>46191</v>
      </c>
      <c r="C364" s="139">
        <v>4524000058455</v>
      </c>
      <c r="D364" s="289"/>
      <c r="E364" s="68">
        <v>124649.01</v>
      </c>
    </row>
    <row r="365" spans="2:5" x14ac:dyDescent="0.25">
      <c r="B365" s="137">
        <v>46192</v>
      </c>
      <c r="C365" s="139">
        <v>4524000031661</v>
      </c>
      <c r="D365" s="289"/>
      <c r="E365" s="68">
        <v>116688</v>
      </c>
    </row>
    <row r="366" spans="2:5" x14ac:dyDescent="0.25">
      <c r="B366" s="137">
        <v>46195</v>
      </c>
      <c r="C366" s="139">
        <v>4524000033893</v>
      </c>
      <c r="D366" s="289"/>
      <c r="E366" s="68">
        <v>674641.46</v>
      </c>
    </row>
    <row r="367" spans="2:5" x14ac:dyDescent="0.25">
      <c r="B367" s="137">
        <v>46195</v>
      </c>
      <c r="C367" s="139">
        <v>4524000035061</v>
      </c>
      <c r="D367" s="289"/>
      <c r="E367" s="68">
        <v>1171005.28</v>
      </c>
    </row>
    <row r="368" spans="2:5" x14ac:dyDescent="0.25">
      <c r="B368" s="137">
        <v>46195</v>
      </c>
      <c r="C368" s="139">
        <v>4524000052007</v>
      </c>
      <c r="D368" s="289"/>
      <c r="E368" s="68">
        <v>981999.11</v>
      </c>
    </row>
    <row r="369" spans="2:5" x14ac:dyDescent="0.25">
      <c r="B369" s="137">
        <v>46197</v>
      </c>
      <c r="C369" s="139">
        <v>4524000034995</v>
      </c>
      <c r="D369" s="289"/>
      <c r="E369" s="68">
        <v>10181</v>
      </c>
    </row>
    <row r="370" spans="2:5" x14ac:dyDescent="0.25">
      <c r="B370" s="137">
        <v>46197</v>
      </c>
      <c r="C370" s="139">
        <v>4524000035195</v>
      </c>
      <c r="D370" s="289"/>
      <c r="E370" s="68">
        <v>813.4</v>
      </c>
    </row>
    <row r="371" spans="2:5" x14ac:dyDescent="0.25">
      <c r="B371" s="137">
        <v>46197</v>
      </c>
      <c r="C371" s="139">
        <v>4524000035198</v>
      </c>
      <c r="D371" s="289"/>
      <c r="E371" s="68">
        <v>288.51</v>
      </c>
    </row>
    <row r="372" spans="2:5" x14ac:dyDescent="0.25">
      <c r="B372" s="137">
        <v>46197</v>
      </c>
      <c r="C372" s="139">
        <v>4524000035205</v>
      </c>
      <c r="D372" s="289"/>
      <c r="E372" s="68">
        <v>2332</v>
      </c>
    </row>
    <row r="373" spans="2:5" x14ac:dyDescent="0.25">
      <c r="B373" s="137">
        <v>46197</v>
      </c>
      <c r="C373" s="139">
        <v>4524000035212</v>
      </c>
      <c r="D373" s="289"/>
      <c r="E373" s="68">
        <v>2345</v>
      </c>
    </row>
    <row r="374" spans="2:5" x14ac:dyDescent="0.25">
      <c r="B374" s="137">
        <v>46198</v>
      </c>
      <c r="C374" s="139">
        <v>4524000033122</v>
      </c>
      <c r="D374" s="289"/>
      <c r="E374" s="68">
        <v>41076</v>
      </c>
    </row>
    <row r="375" spans="2:5" x14ac:dyDescent="0.25">
      <c r="B375" s="124">
        <v>46199</v>
      </c>
      <c r="C375" s="126">
        <v>4524000035116</v>
      </c>
      <c r="D375" s="289"/>
      <c r="E375" s="52">
        <v>13823.4</v>
      </c>
    </row>
    <row r="376" spans="2:5" x14ac:dyDescent="0.25">
      <c r="B376" s="128">
        <v>46199</v>
      </c>
      <c r="C376" s="139">
        <v>4524000050990</v>
      </c>
      <c r="D376" s="289"/>
      <c r="E376" s="68">
        <v>3112.19</v>
      </c>
    </row>
    <row r="377" spans="2:5" x14ac:dyDescent="0.25">
      <c r="B377" s="128">
        <v>46199</v>
      </c>
      <c r="C377" s="139">
        <v>4524000059896</v>
      </c>
      <c r="D377" s="289"/>
      <c r="E377" s="68">
        <v>3938081.08</v>
      </c>
    </row>
    <row r="378" spans="2:5" x14ac:dyDescent="0.25">
      <c r="B378" s="128">
        <v>46199</v>
      </c>
      <c r="C378" s="139">
        <v>4524000056784</v>
      </c>
      <c r="D378" s="289"/>
      <c r="E378" s="68">
        <v>1047250.76</v>
      </c>
    </row>
    <row r="379" spans="2:5" x14ac:dyDescent="0.25">
      <c r="B379" s="128">
        <v>46202</v>
      </c>
      <c r="C379" s="139">
        <v>4524000036096</v>
      </c>
      <c r="D379" s="289"/>
      <c r="E379" s="68">
        <v>12651.13</v>
      </c>
    </row>
    <row r="380" spans="2:5" x14ac:dyDescent="0.25">
      <c r="B380" s="128">
        <v>46202</v>
      </c>
      <c r="C380" s="139">
        <v>4524000036100</v>
      </c>
      <c r="D380" s="289"/>
      <c r="E380" s="68">
        <v>330</v>
      </c>
    </row>
    <row r="381" spans="2:5" x14ac:dyDescent="0.25">
      <c r="B381" s="128">
        <v>46202</v>
      </c>
      <c r="C381" s="139">
        <v>4524000036102</v>
      </c>
      <c r="D381" s="289"/>
      <c r="E381" s="68">
        <v>1200</v>
      </c>
    </row>
    <row r="382" spans="2:5" x14ac:dyDescent="0.25">
      <c r="B382" s="128">
        <v>46202</v>
      </c>
      <c r="C382" s="139">
        <v>4524000051868</v>
      </c>
      <c r="D382" s="289"/>
      <c r="E382" s="68">
        <v>79219.600000000006</v>
      </c>
    </row>
    <row r="383" spans="2:5" x14ac:dyDescent="0.25">
      <c r="B383" s="128">
        <v>46203</v>
      </c>
      <c r="C383" s="139">
        <v>4524000056814</v>
      </c>
      <c r="D383" s="289"/>
      <c r="E383" s="68">
        <v>19500</v>
      </c>
    </row>
    <row r="384" spans="2:5" ht="16.5" thickBot="1" x14ac:dyDescent="0.3">
      <c r="B384" s="280" t="s">
        <v>14</v>
      </c>
      <c r="C384" s="280"/>
      <c r="D384" s="280"/>
      <c r="E384" s="82">
        <f>SUM(E336:E383)</f>
        <v>15618146.939999999</v>
      </c>
    </row>
    <row r="385" spans="2:6" ht="16.5" thickTop="1" x14ac:dyDescent="0.25">
      <c r="B385" s="54"/>
      <c r="C385" s="54"/>
      <c r="D385" s="54"/>
      <c r="E385" s="54"/>
    </row>
    <row r="386" spans="2:6" ht="15.75" x14ac:dyDescent="0.25">
      <c r="B386" s="56"/>
      <c r="C386" s="55"/>
      <c r="D386" s="59"/>
      <c r="E386" s="60"/>
    </row>
    <row r="387" spans="2:6" ht="16.5" thickBot="1" x14ac:dyDescent="0.3">
      <c r="B387" s="281" t="s">
        <v>7</v>
      </c>
      <c r="C387" s="274"/>
      <c r="D387" s="281"/>
      <c r="E387" s="281"/>
    </row>
    <row r="388" spans="2:6" ht="16.5" thickBot="1" x14ac:dyDescent="0.3">
      <c r="B388" s="85" t="s">
        <v>2</v>
      </c>
      <c r="C388" s="86" t="s">
        <v>1</v>
      </c>
      <c r="D388" s="87" t="s">
        <v>0</v>
      </c>
      <c r="E388" s="88" t="s">
        <v>13</v>
      </c>
    </row>
    <row r="389" spans="2:6" x14ac:dyDescent="0.25">
      <c r="B389" s="161">
        <v>46203</v>
      </c>
      <c r="C389" s="162" t="s">
        <v>304</v>
      </c>
      <c r="D389" s="163" t="s">
        <v>302</v>
      </c>
      <c r="E389" s="194">
        <v>634272.09</v>
      </c>
    </row>
    <row r="390" spans="2:6" x14ac:dyDescent="0.25">
      <c r="B390" s="161">
        <v>46203</v>
      </c>
      <c r="C390" s="162" t="s">
        <v>305</v>
      </c>
      <c r="D390" s="163" t="s">
        <v>302</v>
      </c>
      <c r="E390" s="194">
        <v>107160</v>
      </c>
    </row>
    <row r="391" spans="2:6" ht="16.5" thickBot="1" x14ac:dyDescent="0.3">
      <c r="B391" s="282" t="s">
        <v>27</v>
      </c>
      <c r="C391" s="282"/>
      <c r="D391" s="282"/>
      <c r="E391" s="83">
        <f>SUM(E389:E390)</f>
        <v>741432.09</v>
      </c>
    </row>
    <row r="392" spans="2:6" ht="16.5" thickTop="1" x14ac:dyDescent="0.25">
      <c r="B392" s="61"/>
      <c r="C392" s="61"/>
      <c r="D392" s="61"/>
      <c r="E392" s="62"/>
    </row>
    <row r="393" spans="2:6" ht="15.75" x14ac:dyDescent="0.25">
      <c r="B393" s="61"/>
      <c r="C393" s="61"/>
      <c r="D393" s="61"/>
      <c r="E393" s="62"/>
    </row>
    <row r="394" spans="2:6" ht="16.5" thickBot="1" x14ac:dyDescent="0.3">
      <c r="B394" s="281" t="s">
        <v>53</v>
      </c>
      <c r="C394" s="281"/>
      <c r="D394" s="281"/>
      <c r="E394" s="281"/>
    </row>
    <row r="395" spans="2:6" ht="16.5" thickBot="1" x14ac:dyDescent="0.3">
      <c r="B395" s="93" t="s">
        <v>55</v>
      </c>
      <c r="C395" s="94" t="s">
        <v>2</v>
      </c>
      <c r="D395" s="94" t="s">
        <v>54</v>
      </c>
      <c r="E395" s="95" t="s">
        <v>8</v>
      </c>
      <c r="F395" s="96" t="s">
        <v>9</v>
      </c>
    </row>
    <row r="396" spans="2:6" x14ac:dyDescent="0.25">
      <c r="B396" s="183"/>
      <c r="C396" s="184"/>
      <c r="D396" s="182"/>
      <c r="E396" s="185"/>
      <c r="F396" s="186"/>
    </row>
    <row r="397" spans="2:6" x14ac:dyDescent="0.25">
      <c r="B397" s="171"/>
      <c r="C397" s="181"/>
      <c r="D397" s="172"/>
      <c r="E397" s="172"/>
      <c r="F397" s="71"/>
    </row>
    <row r="398" spans="2:6" ht="16.5" thickBot="1" x14ac:dyDescent="0.3">
      <c r="B398" s="282"/>
      <c r="C398" s="282"/>
      <c r="D398" s="282"/>
      <c r="E398" s="282"/>
      <c r="F398" s="84">
        <f>SUM(F396:F397)</f>
        <v>0</v>
      </c>
    </row>
    <row r="399" spans="2:6" ht="16.5" thickTop="1" x14ac:dyDescent="0.25">
      <c r="B399" s="61"/>
      <c r="C399" s="61"/>
      <c r="D399" s="61"/>
      <c r="E399" s="62"/>
    </row>
    <row r="400" spans="2:6" ht="15.75" x14ac:dyDescent="0.25">
      <c r="B400" s="61"/>
      <c r="C400" s="61"/>
      <c r="D400" s="61"/>
      <c r="E400" s="62"/>
    </row>
    <row r="401" spans="2:6" ht="15.75" x14ac:dyDescent="0.25">
      <c r="B401" s="274" t="s">
        <v>25</v>
      </c>
      <c r="C401" s="274"/>
      <c r="D401" s="274"/>
      <c r="E401" s="274"/>
    </row>
    <row r="402" spans="2:6" x14ac:dyDescent="0.25">
      <c r="B402" s="275" t="s">
        <v>26</v>
      </c>
      <c r="C402" s="275"/>
      <c r="D402" s="275"/>
      <c r="E402" s="275"/>
    </row>
    <row r="403" spans="2:6" x14ac:dyDescent="0.25">
      <c r="B403" s="275" t="s">
        <v>23</v>
      </c>
      <c r="C403" s="275"/>
      <c r="D403" s="275"/>
      <c r="E403" s="275"/>
    </row>
    <row r="404" spans="2:6" x14ac:dyDescent="0.25">
      <c r="B404" s="276" t="s">
        <v>36</v>
      </c>
      <c r="C404" s="276"/>
      <c r="D404" s="276"/>
      <c r="E404" s="276"/>
    </row>
    <row r="405" spans="2:6" x14ac:dyDescent="0.25">
      <c r="B405" s="63"/>
      <c r="C405" s="63"/>
      <c r="D405" s="63"/>
      <c r="E405" s="63"/>
    </row>
    <row r="406" spans="2:6" x14ac:dyDescent="0.25">
      <c r="B406" s="64" t="s">
        <v>2</v>
      </c>
      <c r="C406" s="64" t="s">
        <v>1</v>
      </c>
      <c r="D406" s="64" t="s">
        <v>43</v>
      </c>
      <c r="E406" s="64" t="s">
        <v>44</v>
      </c>
    </row>
    <row r="407" spans="2:6" x14ac:dyDescent="0.25">
      <c r="B407" s="49"/>
      <c r="C407" s="53"/>
      <c r="D407" s="50"/>
      <c r="E407" s="52"/>
    </row>
    <row r="408" spans="2:6" x14ac:dyDescent="0.25">
      <c r="B408" s="277" t="s">
        <v>14</v>
      </c>
      <c r="C408" s="278"/>
      <c r="D408" s="279"/>
      <c r="E408" s="65">
        <f>SUM(E407:E407)</f>
        <v>0</v>
      </c>
    </row>
    <row r="409" spans="2:6" ht="15.75" x14ac:dyDescent="0.25">
      <c r="B409" s="61"/>
      <c r="C409" s="61"/>
      <c r="D409" s="61"/>
      <c r="E409" s="62"/>
    </row>
    <row r="410" spans="2:6" ht="15.75" x14ac:dyDescent="0.25">
      <c r="B410" s="61"/>
      <c r="C410" s="61"/>
      <c r="D410" s="61"/>
      <c r="E410" s="62"/>
    </row>
    <row r="411" spans="2:6" ht="16.5" thickBot="1" x14ac:dyDescent="0.3">
      <c r="B411" s="61"/>
      <c r="C411" s="61"/>
      <c r="D411" s="61"/>
      <c r="E411" s="62"/>
    </row>
    <row r="412" spans="2:6" ht="16.5" thickBot="1" x14ac:dyDescent="0.3">
      <c r="B412" s="267" t="s">
        <v>32</v>
      </c>
      <c r="C412" s="268"/>
      <c r="D412" s="268"/>
      <c r="E412" s="269">
        <f>E307+E331+E384+E391+F398</f>
        <v>160849432.50999996</v>
      </c>
      <c r="F412" s="270"/>
    </row>
    <row r="426" spans="1:6" ht="19.5" thickBot="1" x14ac:dyDescent="0.3">
      <c r="A426" s="4"/>
      <c r="B426" s="271" t="s">
        <v>11</v>
      </c>
      <c r="C426" s="271"/>
      <c r="D426" s="271"/>
      <c r="E426" s="271"/>
      <c r="F426" s="4"/>
    </row>
    <row r="427" spans="1:6" ht="32.25" thickBot="1" x14ac:dyDescent="0.3">
      <c r="A427" s="4"/>
      <c r="B427" s="85" t="s">
        <v>19</v>
      </c>
      <c r="C427" s="85" t="s">
        <v>1</v>
      </c>
      <c r="D427" s="85" t="s">
        <v>20</v>
      </c>
      <c r="E427" s="97" t="s">
        <v>9</v>
      </c>
      <c r="F427" s="4"/>
    </row>
    <row r="428" spans="1:6" x14ac:dyDescent="0.25">
      <c r="A428" s="4"/>
      <c r="B428" s="195">
        <v>46174</v>
      </c>
      <c r="C428" s="196" t="s">
        <v>306</v>
      </c>
      <c r="D428" s="197" t="s">
        <v>41</v>
      </c>
      <c r="E428" s="186">
        <v>7233.36</v>
      </c>
      <c r="F428" s="4"/>
    </row>
    <row r="429" spans="1:6" x14ac:dyDescent="0.25">
      <c r="A429" s="4"/>
      <c r="B429" s="195">
        <v>46175</v>
      </c>
      <c r="C429" s="196" t="s">
        <v>307</v>
      </c>
      <c r="D429" s="197" t="s">
        <v>41</v>
      </c>
      <c r="E429" s="186">
        <v>4022.76</v>
      </c>
      <c r="F429" s="4"/>
    </row>
    <row r="430" spans="1:6" x14ac:dyDescent="0.25">
      <c r="A430" s="4"/>
      <c r="B430" s="195">
        <v>46181</v>
      </c>
      <c r="C430" s="196" t="s">
        <v>308</v>
      </c>
      <c r="D430" s="197" t="s">
        <v>41</v>
      </c>
      <c r="E430" s="186">
        <v>2646</v>
      </c>
      <c r="F430" s="4"/>
    </row>
    <row r="431" spans="1:6" x14ac:dyDescent="0.25">
      <c r="A431" s="4"/>
      <c r="B431" s="198">
        <v>46183</v>
      </c>
      <c r="C431" s="199" t="s">
        <v>309</v>
      </c>
      <c r="D431" s="200" t="s">
        <v>41</v>
      </c>
      <c r="E431" s="201">
        <v>5265.6</v>
      </c>
      <c r="F431" s="4"/>
    </row>
    <row r="432" spans="1:6" x14ac:dyDescent="0.25">
      <c r="A432" s="4"/>
      <c r="B432" s="195">
        <v>46184</v>
      </c>
      <c r="C432" s="196" t="s">
        <v>310</v>
      </c>
      <c r="D432" s="197" t="s">
        <v>41</v>
      </c>
      <c r="E432" s="186">
        <v>2949</v>
      </c>
      <c r="F432" s="4"/>
    </row>
    <row r="433" spans="1:6" x14ac:dyDescent="0.25">
      <c r="A433" s="4"/>
      <c r="B433" s="195">
        <v>46191</v>
      </c>
      <c r="C433" s="196" t="s">
        <v>311</v>
      </c>
      <c r="D433" s="197" t="s">
        <v>41</v>
      </c>
      <c r="E433" s="186">
        <v>17514.060000000001</v>
      </c>
      <c r="F433" s="4"/>
    </row>
    <row r="434" spans="1:6" x14ac:dyDescent="0.25">
      <c r="A434" s="4"/>
      <c r="B434" s="195">
        <v>46191</v>
      </c>
      <c r="C434" s="196" t="s">
        <v>312</v>
      </c>
      <c r="D434" s="197" t="s">
        <v>41</v>
      </c>
      <c r="E434" s="186">
        <v>33668.17</v>
      </c>
      <c r="F434" s="4"/>
    </row>
    <row r="435" spans="1:6" x14ac:dyDescent="0.25">
      <c r="A435" s="4"/>
      <c r="B435" s="195">
        <v>46191</v>
      </c>
      <c r="C435" s="196" t="s">
        <v>313</v>
      </c>
      <c r="D435" s="197" t="s">
        <v>65</v>
      </c>
      <c r="E435" s="186">
        <v>117390.2</v>
      </c>
      <c r="F435" s="4"/>
    </row>
    <row r="436" spans="1:6" x14ac:dyDescent="0.25">
      <c r="A436" s="4"/>
      <c r="B436" s="195">
        <v>46191</v>
      </c>
      <c r="C436" s="196" t="s">
        <v>314</v>
      </c>
      <c r="D436" s="197" t="s">
        <v>41</v>
      </c>
      <c r="E436" s="186">
        <v>3926.24</v>
      </c>
      <c r="F436" s="4"/>
    </row>
    <row r="437" spans="1:6" x14ac:dyDescent="0.25">
      <c r="A437" s="4"/>
      <c r="B437" s="195">
        <v>46196</v>
      </c>
      <c r="C437" s="196" t="s">
        <v>315</v>
      </c>
      <c r="D437" s="197" t="s">
        <v>39</v>
      </c>
      <c r="E437" s="186">
        <v>1791.37</v>
      </c>
      <c r="F437" s="4"/>
    </row>
    <row r="438" spans="1:6" x14ac:dyDescent="0.25">
      <c r="A438" s="4"/>
      <c r="B438" s="198">
        <v>46197</v>
      </c>
      <c r="C438" s="199" t="s">
        <v>316</v>
      </c>
      <c r="D438" s="200" t="s">
        <v>41</v>
      </c>
      <c r="E438" s="201">
        <v>1741.5</v>
      </c>
      <c r="F438" s="4"/>
    </row>
    <row r="439" spans="1:6" x14ac:dyDescent="0.25">
      <c r="A439" s="4"/>
      <c r="B439" s="198">
        <v>46198</v>
      </c>
      <c r="C439" s="199" t="s">
        <v>317</v>
      </c>
      <c r="D439" s="200" t="s">
        <v>41</v>
      </c>
      <c r="E439" s="201">
        <v>4962.12</v>
      </c>
      <c r="F439" s="4"/>
    </row>
    <row r="440" spans="1:6" x14ac:dyDescent="0.25">
      <c r="A440" s="4"/>
      <c r="B440" s="195">
        <v>46203</v>
      </c>
      <c r="C440" s="196" t="s">
        <v>318</v>
      </c>
      <c r="D440" s="197" t="s">
        <v>41</v>
      </c>
      <c r="E440" s="186">
        <v>4418.88</v>
      </c>
      <c r="F440" s="4"/>
    </row>
    <row r="441" spans="1:6" x14ac:dyDescent="0.25">
      <c r="A441" s="4"/>
      <c r="B441" s="195">
        <v>46203</v>
      </c>
      <c r="C441" s="196" t="s">
        <v>319</v>
      </c>
      <c r="D441" s="197" t="s">
        <v>41</v>
      </c>
      <c r="E441" s="186">
        <v>1369</v>
      </c>
      <c r="F441" s="4"/>
    </row>
    <row r="442" spans="1:6" x14ac:dyDescent="0.25">
      <c r="A442" s="4"/>
      <c r="B442" s="195">
        <v>46203</v>
      </c>
      <c r="C442" s="196" t="s">
        <v>320</v>
      </c>
      <c r="D442" s="197" t="s">
        <v>41</v>
      </c>
      <c r="E442" s="186">
        <v>6287.85</v>
      </c>
      <c r="F442" s="4"/>
    </row>
    <row r="443" spans="1:6" ht="15.75" thickBot="1" x14ac:dyDescent="0.3">
      <c r="B443" s="272" t="s">
        <v>4</v>
      </c>
      <c r="C443" s="272"/>
      <c r="D443" s="272"/>
      <c r="E443" s="202">
        <f>SUM(E428:E442)</f>
        <v>215186.11</v>
      </c>
    </row>
    <row r="444" spans="1:6" ht="15.75" thickTop="1" x14ac:dyDescent="0.25">
      <c r="B444" s="203"/>
      <c r="C444" s="42"/>
      <c r="D444" s="43"/>
      <c r="E444" s="44"/>
      <c r="F444" s="41"/>
    </row>
    <row r="445" spans="1:6" ht="17.25" thickBot="1" x14ac:dyDescent="0.3">
      <c r="B445" s="273" t="s">
        <v>30</v>
      </c>
      <c r="C445" s="273"/>
      <c r="D445" s="273"/>
      <c r="E445" s="273"/>
      <c r="F445" s="47"/>
    </row>
    <row r="446" spans="1:6" ht="16.5" thickBot="1" x14ac:dyDescent="0.3">
      <c r="B446" s="85" t="s">
        <v>2</v>
      </c>
      <c r="C446" s="86" t="s">
        <v>1</v>
      </c>
      <c r="D446" s="98" t="s">
        <v>8</v>
      </c>
      <c r="E446" s="99" t="s">
        <v>13</v>
      </c>
    </row>
    <row r="447" spans="1:6" x14ac:dyDescent="0.25">
      <c r="B447" s="198">
        <v>46174</v>
      </c>
      <c r="C447" s="221">
        <v>4524000035610</v>
      </c>
      <c r="D447" s="260" t="s">
        <v>46</v>
      </c>
      <c r="E447" s="222">
        <v>84930</v>
      </c>
    </row>
    <row r="448" spans="1:6" x14ac:dyDescent="0.25">
      <c r="B448" s="198">
        <v>46175</v>
      </c>
      <c r="C448" s="221">
        <v>4524000031338</v>
      </c>
      <c r="D448" s="261"/>
      <c r="E448" s="222">
        <v>7733</v>
      </c>
    </row>
    <row r="449" spans="1:6" x14ac:dyDescent="0.25">
      <c r="B449" s="198">
        <v>46176</v>
      </c>
      <c r="C449" s="221">
        <v>4524000050488</v>
      </c>
      <c r="D449" s="261"/>
      <c r="E449" s="222">
        <v>2261.7600000000002</v>
      </c>
    </row>
    <row r="450" spans="1:6" x14ac:dyDescent="0.25">
      <c r="B450" s="198">
        <v>46178</v>
      </c>
      <c r="C450" s="221">
        <v>4524000036941</v>
      </c>
      <c r="D450" s="261"/>
      <c r="E450" s="222">
        <v>10444</v>
      </c>
    </row>
    <row r="451" spans="1:6" x14ac:dyDescent="0.25">
      <c r="B451" s="198">
        <v>46181</v>
      </c>
      <c r="C451" s="221">
        <v>45240000361498</v>
      </c>
      <c r="D451" s="261"/>
      <c r="E451" s="222">
        <v>118000</v>
      </c>
    </row>
    <row r="452" spans="1:6" x14ac:dyDescent="0.25">
      <c r="B452" s="198">
        <v>46183</v>
      </c>
      <c r="C452" s="221">
        <v>4524000050635</v>
      </c>
      <c r="D452" s="261"/>
      <c r="E452" s="222">
        <v>2087.7600000000002</v>
      </c>
    </row>
    <row r="453" spans="1:6" x14ac:dyDescent="0.25">
      <c r="B453" s="198">
        <v>46184</v>
      </c>
      <c r="C453" s="221">
        <v>4524000053324</v>
      </c>
      <c r="D453" s="261"/>
      <c r="E453" s="222">
        <v>51948.6</v>
      </c>
    </row>
    <row r="454" spans="1:6" x14ac:dyDescent="0.25">
      <c r="B454" s="198">
        <v>46185</v>
      </c>
      <c r="C454" s="221">
        <v>4524000034432</v>
      </c>
      <c r="D454" s="261"/>
      <c r="E454" s="222">
        <v>3265.24</v>
      </c>
    </row>
    <row r="455" spans="1:6" x14ac:dyDescent="0.25">
      <c r="B455" s="198">
        <v>46185</v>
      </c>
      <c r="C455" s="221">
        <v>4524000031487</v>
      </c>
      <c r="D455" s="261"/>
      <c r="E455" s="222">
        <v>7333</v>
      </c>
    </row>
    <row r="456" spans="1:6" x14ac:dyDescent="0.25">
      <c r="B456" s="198">
        <v>46190</v>
      </c>
      <c r="C456" s="221">
        <v>4524000032247</v>
      </c>
      <c r="D456" s="261"/>
      <c r="E456" s="222">
        <v>3824.72</v>
      </c>
    </row>
    <row r="457" spans="1:6" x14ac:dyDescent="0.25">
      <c r="B457" s="198">
        <v>46191</v>
      </c>
      <c r="C457" s="221">
        <v>4524000055310</v>
      </c>
      <c r="D457" s="261"/>
      <c r="E457" s="222">
        <v>1866</v>
      </c>
    </row>
    <row r="458" spans="1:6" x14ac:dyDescent="0.25">
      <c r="B458" s="198">
        <v>46191</v>
      </c>
      <c r="C458" s="221">
        <v>4524000055493</v>
      </c>
      <c r="D458" s="261"/>
      <c r="E458" s="222">
        <v>2275.7600000000002</v>
      </c>
    </row>
    <row r="459" spans="1:6" x14ac:dyDescent="0.25">
      <c r="B459" s="198">
        <v>46196</v>
      </c>
      <c r="C459" s="221">
        <v>4524000054442</v>
      </c>
      <c r="D459" s="261"/>
      <c r="E459" s="222">
        <v>6860</v>
      </c>
    </row>
    <row r="460" spans="1:6" x14ac:dyDescent="0.25">
      <c r="B460" s="198">
        <v>46199</v>
      </c>
      <c r="C460" s="221">
        <v>4524000035001</v>
      </c>
      <c r="D460" s="261"/>
      <c r="E460" s="222">
        <v>187606.39999999999</v>
      </c>
    </row>
    <row r="461" spans="1:6" x14ac:dyDescent="0.25">
      <c r="B461" s="198">
        <v>46199</v>
      </c>
      <c r="C461" s="221">
        <v>4524000035965</v>
      </c>
      <c r="D461" s="262"/>
      <c r="E461" s="222">
        <v>2087.7600000000002</v>
      </c>
    </row>
    <row r="462" spans="1:6" ht="15.75" thickBot="1" x14ac:dyDescent="0.3">
      <c r="B462" s="204"/>
      <c r="C462" s="205"/>
      <c r="D462" s="206" t="s">
        <v>4</v>
      </c>
      <c r="E462" s="207">
        <f>SUM(E447:E461)</f>
        <v>492524</v>
      </c>
    </row>
    <row r="463" spans="1:6" ht="15.75" thickTop="1" x14ac:dyDescent="0.25">
      <c r="B463" s="203"/>
      <c r="C463" s="208"/>
      <c r="D463" s="209"/>
      <c r="E463" s="210"/>
    </row>
    <row r="464" spans="1:6" ht="18.75" x14ac:dyDescent="0.25">
      <c r="A464" s="29"/>
      <c r="B464" s="239"/>
      <c r="C464" s="211"/>
      <c r="D464" s="212"/>
      <c r="E464" s="212"/>
      <c r="F464" s="20"/>
    </row>
    <row r="465" spans="1:6" ht="15.75" x14ac:dyDescent="0.25">
      <c r="A465" s="3"/>
      <c r="B465" s="263" t="s">
        <v>15</v>
      </c>
      <c r="C465" s="263"/>
      <c r="D465" s="263"/>
      <c r="E465" s="263"/>
      <c r="F465" s="51"/>
    </row>
    <row r="466" spans="1:6" ht="15.75" x14ac:dyDescent="0.25">
      <c r="A466" s="3"/>
      <c r="B466" s="264" t="s">
        <v>29</v>
      </c>
      <c r="C466" s="264"/>
      <c r="D466" s="264"/>
      <c r="E466" s="264"/>
      <c r="F466" s="48"/>
    </row>
    <row r="467" spans="1:6" ht="16.5" x14ac:dyDescent="0.25">
      <c r="A467" s="3"/>
      <c r="B467" s="265" t="s">
        <v>322</v>
      </c>
      <c r="C467" s="265"/>
      <c r="D467" s="265"/>
      <c r="E467" s="265"/>
      <c r="F467" s="45"/>
    </row>
    <row r="468" spans="1:6" ht="15.75" x14ac:dyDescent="0.25">
      <c r="A468" s="3"/>
      <c r="B468" s="266" t="s">
        <v>34</v>
      </c>
      <c r="C468" s="266"/>
      <c r="D468" s="266"/>
      <c r="E468" s="266"/>
      <c r="F468" s="46"/>
    </row>
    <row r="469" spans="1:6" ht="15.75" x14ac:dyDescent="0.25">
      <c r="A469" s="3"/>
      <c r="B469" s="213"/>
      <c r="C469" s="213"/>
      <c r="D469" s="213"/>
      <c r="E469" s="213"/>
      <c r="F469" s="46"/>
    </row>
    <row r="470" spans="1:6" ht="16.5" x14ac:dyDescent="0.25">
      <c r="A470" s="3"/>
      <c r="B470" s="223" t="s">
        <v>21</v>
      </c>
      <c r="C470" s="223" t="s">
        <v>1</v>
      </c>
      <c r="D470" s="224" t="s">
        <v>8</v>
      </c>
      <c r="E470" s="223" t="s">
        <v>22</v>
      </c>
      <c r="F470" s="17"/>
    </row>
    <row r="471" spans="1:6" ht="28.5" x14ac:dyDescent="0.25">
      <c r="A471" s="3"/>
      <c r="B471" s="225">
        <v>46189</v>
      </c>
      <c r="C471" s="226">
        <v>4524000050314</v>
      </c>
      <c r="D471" s="227" t="s">
        <v>23</v>
      </c>
      <c r="E471" s="228">
        <v>244000.01</v>
      </c>
      <c r="F471" s="17"/>
    </row>
    <row r="472" spans="1:6" ht="28.5" x14ac:dyDescent="0.25">
      <c r="A472" s="3"/>
      <c r="B472" s="225">
        <v>46196</v>
      </c>
      <c r="C472" s="226">
        <v>4524000053801</v>
      </c>
      <c r="D472" s="227" t="s">
        <v>321</v>
      </c>
      <c r="E472" s="228">
        <v>21149.81</v>
      </c>
      <c r="F472" s="17"/>
    </row>
    <row r="473" spans="1:6" ht="16.5" x14ac:dyDescent="0.25">
      <c r="A473" s="3"/>
      <c r="B473" s="257" t="s">
        <v>14</v>
      </c>
      <c r="C473" s="258"/>
      <c r="D473" s="259"/>
      <c r="E473" s="223">
        <f>SUM(E471:E472)</f>
        <v>265149.82</v>
      </c>
      <c r="F473" s="17"/>
    </row>
    <row r="474" spans="1:6" ht="16.5" x14ac:dyDescent="0.25">
      <c r="A474" s="3"/>
      <c r="B474" s="214"/>
      <c r="C474" s="214"/>
      <c r="D474" s="214"/>
      <c r="E474" s="215"/>
      <c r="F474" s="17"/>
    </row>
    <row r="475" spans="1:6" ht="17.25" thickBot="1" x14ac:dyDescent="0.3">
      <c r="A475" s="3"/>
      <c r="B475" s="216"/>
      <c r="C475" s="217"/>
      <c r="D475" s="218"/>
      <c r="E475" s="218"/>
      <c r="F475" s="28"/>
    </row>
    <row r="476" spans="1:6" ht="24" thickBot="1" x14ac:dyDescent="0.3">
      <c r="A476" s="3"/>
      <c r="B476" s="252" t="s">
        <v>5</v>
      </c>
      <c r="C476" s="253"/>
      <c r="D476" s="253"/>
      <c r="E476" s="80">
        <f>E473+E462+E443</f>
        <v>972859.93</v>
      </c>
    </row>
    <row r="477" spans="1:6" x14ac:dyDescent="0.25">
      <c r="A477" s="3"/>
      <c r="B477" s="211"/>
      <c r="C477" s="212"/>
      <c r="D477" s="212"/>
      <c r="E477" s="219"/>
      <c r="F477" s="3"/>
    </row>
    <row r="478" spans="1:6" x14ac:dyDescent="0.25">
      <c r="A478" s="4"/>
      <c r="B478" s="220"/>
      <c r="C478" s="220"/>
      <c r="D478" s="18"/>
      <c r="E478" s="19"/>
      <c r="F478" s="3"/>
    </row>
    <row r="491" spans="1:6" x14ac:dyDescent="0.25">
      <c r="B491" s="6"/>
      <c r="C491" s="6"/>
      <c r="D491" s="7"/>
      <c r="E491" s="4"/>
    </row>
    <row r="492" spans="1:6" ht="18.75" x14ac:dyDescent="0.3">
      <c r="B492" s="25"/>
      <c r="C492" s="25"/>
      <c r="D492" s="26"/>
      <c r="E492" s="4"/>
    </row>
    <row r="493" spans="1:6" ht="19.5" thickBot="1" x14ac:dyDescent="0.35">
      <c r="B493" s="254" t="s">
        <v>24</v>
      </c>
      <c r="C493" s="254"/>
      <c r="D493" s="254"/>
      <c r="E493" s="254"/>
      <c r="F493" s="27"/>
    </row>
    <row r="494" spans="1:6" ht="16.5" thickBot="1" x14ac:dyDescent="0.3">
      <c r="A494" s="106"/>
      <c r="B494" s="101" t="s">
        <v>1</v>
      </c>
      <c r="C494" s="102" t="s">
        <v>2</v>
      </c>
      <c r="D494" s="103" t="s">
        <v>3</v>
      </c>
      <c r="E494" s="104" t="s">
        <v>4</v>
      </c>
      <c r="F494" s="105"/>
    </row>
    <row r="495" spans="1:6" ht="15.75" x14ac:dyDescent="0.25">
      <c r="A495" s="106"/>
      <c r="B495" s="134">
        <v>510040150</v>
      </c>
      <c r="C495" s="131">
        <v>45812</v>
      </c>
      <c r="D495" s="143"/>
      <c r="E495" s="133"/>
      <c r="F495" s="105"/>
    </row>
    <row r="496" spans="1:6" ht="19.5" thickBot="1" x14ac:dyDescent="0.35">
      <c r="B496" s="248" t="s">
        <v>35</v>
      </c>
      <c r="C496" s="248"/>
      <c r="D496" s="21">
        <f>SUM(D495:D495)</f>
        <v>0</v>
      </c>
      <c r="E496" s="21">
        <f>SUM(E495:E495)</f>
        <v>0</v>
      </c>
    </row>
    <row r="497" spans="1:6" ht="15.75" thickTop="1" x14ac:dyDescent="0.25">
      <c r="B497" s="6"/>
      <c r="C497" s="6"/>
      <c r="D497" s="7"/>
      <c r="E497" s="8"/>
    </row>
    <row r="498" spans="1:6" x14ac:dyDescent="0.25">
      <c r="B498" s="6"/>
      <c r="C498" s="6"/>
      <c r="D498" s="7"/>
      <c r="E498" s="8"/>
    </row>
    <row r="499" spans="1:6" ht="19.5" thickBot="1" x14ac:dyDescent="0.35">
      <c r="B499" s="254" t="s">
        <v>37</v>
      </c>
      <c r="C499" s="254"/>
      <c r="D499" s="254"/>
      <c r="E499" s="254"/>
    </row>
    <row r="500" spans="1:6" ht="16.5" thickBot="1" x14ac:dyDescent="0.3">
      <c r="B500" s="154" t="s">
        <v>19</v>
      </c>
      <c r="C500" s="154" t="s">
        <v>1</v>
      </c>
      <c r="D500" s="154" t="s">
        <v>20</v>
      </c>
      <c r="E500" s="104" t="s">
        <v>4</v>
      </c>
    </row>
    <row r="501" spans="1:6" ht="15.75" x14ac:dyDescent="0.25">
      <c r="A501" s="100"/>
      <c r="B501" s="69"/>
      <c r="C501" s="70"/>
      <c r="D501" s="141"/>
      <c r="E501" s="71"/>
      <c r="F501" s="100"/>
    </row>
    <row r="502" spans="1:6" ht="19.5" thickBot="1" x14ac:dyDescent="0.35">
      <c r="B502" s="248" t="s">
        <v>10</v>
      </c>
      <c r="C502" s="248"/>
      <c r="D502" s="21"/>
      <c r="E502" s="21">
        <f>SUM(E501:E501)</f>
        <v>0</v>
      </c>
    </row>
    <row r="503" spans="1:6" ht="19.5" thickTop="1" x14ac:dyDescent="0.3">
      <c r="B503" s="79"/>
      <c r="C503" s="79"/>
      <c r="D503" s="26"/>
      <c r="E503" s="26"/>
    </row>
    <row r="508" spans="1:6" ht="18.75" x14ac:dyDescent="0.3">
      <c r="B508" s="79"/>
      <c r="C508" s="79"/>
      <c r="D508" s="26"/>
      <c r="E508" s="26"/>
    </row>
    <row r="509" spans="1:6" ht="19.5" thickBot="1" x14ac:dyDescent="0.35">
      <c r="B509" s="254" t="s">
        <v>31</v>
      </c>
      <c r="C509" s="254"/>
      <c r="D509" s="254"/>
      <c r="E509" s="254"/>
    </row>
    <row r="510" spans="1:6" ht="16.5" thickBot="1" x14ac:dyDescent="0.3">
      <c r="B510" s="101" t="s">
        <v>1</v>
      </c>
      <c r="C510" s="102" t="s">
        <v>2</v>
      </c>
      <c r="D510" s="103" t="s">
        <v>3</v>
      </c>
      <c r="E510" s="104" t="s">
        <v>4</v>
      </c>
    </row>
    <row r="511" spans="1:6" ht="15.75" x14ac:dyDescent="0.25">
      <c r="B511" s="118"/>
      <c r="C511" s="119"/>
      <c r="D511" s="121"/>
      <c r="E511" s="120"/>
    </row>
    <row r="512" spans="1:6" ht="19.5" thickBot="1" x14ac:dyDescent="0.35">
      <c r="B512" s="248" t="s">
        <v>10</v>
      </c>
      <c r="C512" s="248"/>
      <c r="D512" s="21">
        <f>SUM(D511:D511)</f>
        <v>0</v>
      </c>
      <c r="E512" s="21">
        <f>SUM(E511:E511)</f>
        <v>0</v>
      </c>
    </row>
    <row r="513" spans="1:6" ht="19.5" thickTop="1" x14ac:dyDescent="0.3">
      <c r="B513" s="79"/>
      <c r="C513" s="79"/>
      <c r="D513" s="26"/>
      <c r="E513" s="26"/>
    </row>
    <row r="514" spans="1:6" ht="19.5" thickBot="1" x14ac:dyDescent="0.35">
      <c r="B514" s="249" t="s">
        <v>59</v>
      </c>
      <c r="C514" s="249"/>
      <c r="D514" s="249"/>
      <c r="E514" s="250"/>
    </row>
    <row r="515" spans="1:6" ht="16.5" thickBot="1" x14ac:dyDescent="0.3">
      <c r="B515" s="153" t="s">
        <v>1</v>
      </c>
      <c r="C515" s="153" t="s">
        <v>2</v>
      </c>
      <c r="D515" s="152" t="s">
        <v>3</v>
      </c>
      <c r="E515" s="151" t="s">
        <v>4</v>
      </c>
    </row>
    <row r="516" spans="1:6" x14ac:dyDescent="0.25">
      <c r="B516" s="134"/>
      <c r="C516" s="150"/>
      <c r="D516" s="149"/>
      <c r="E516" s="132"/>
    </row>
    <row r="517" spans="1:6" x14ac:dyDescent="0.25">
      <c r="B517" s="142"/>
      <c r="C517" s="148"/>
      <c r="D517" s="147"/>
      <c r="E517" s="132"/>
    </row>
    <row r="518" spans="1:6" ht="19.5" thickBot="1" x14ac:dyDescent="0.35">
      <c r="B518" s="248" t="s">
        <v>10</v>
      </c>
      <c r="C518" s="248"/>
      <c r="D518" s="146">
        <f>SUM(D516:D517)</f>
        <v>0</v>
      </c>
      <c r="E518" s="145">
        <f>SUM(E516:E517)</f>
        <v>0</v>
      </c>
    </row>
    <row r="519" spans="1:6" ht="16.5" thickTop="1" x14ac:dyDescent="0.25">
      <c r="A519" s="144"/>
      <c r="B519" s="144"/>
      <c r="C519" s="144"/>
      <c r="D519" s="144"/>
      <c r="E519" s="144"/>
    </row>
    <row r="520" spans="1:6" ht="18.75" x14ac:dyDescent="0.3">
      <c r="B520" s="25"/>
      <c r="C520" s="25"/>
      <c r="D520" s="26"/>
      <c r="E520" s="37"/>
      <c r="F520" s="32"/>
    </row>
    <row r="521" spans="1:6" ht="15.75" thickBot="1" x14ac:dyDescent="0.3">
      <c r="B521" s="6"/>
      <c r="C521" s="6"/>
      <c r="D521" s="11"/>
      <c r="E521" s="10"/>
      <c r="F521" s="38"/>
    </row>
    <row r="522" spans="1:6" ht="24" thickBot="1" x14ac:dyDescent="0.3">
      <c r="B522" s="252" t="s">
        <v>5</v>
      </c>
      <c r="C522" s="253"/>
      <c r="D522" s="253"/>
      <c r="E522" s="80">
        <f>SUM(E502)</f>
        <v>0</v>
      </c>
      <c r="F522" s="40"/>
    </row>
    <row r="523" spans="1:6" ht="18.75" x14ac:dyDescent="0.3">
      <c r="B523" s="6"/>
      <c r="C523" s="12"/>
      <c r="D523" s="22"/>
      <c r="E523" s="10"/>
    </row>
    <row r="524" spans="1:6" x14ac:dyDescent="0.25">
      <c r="B524" s="6"/>
      <c r="C524" s="12"/>
      <c r="D524" s="7"/>
      <c r="E524" s="16"/>
    </row>
    <row r="525" spans="1:6" x14ac:dyDescent="0.25">
      <c r="B525" s="2"/>
      <c r="C525" s="30"/>
      <c r="D525" s="30"/>
      <c r="E525" s="30"/>
    </row>
    <row r="533" spans="1:6" x14ac:dyDescent="0.25">
      <c r="B533" s="6"/>
      <c r="C533" s="6"/>
      <c r="D533" s="7"/>
      <c r="E533" s="4"/>
    </row>
    <row r="534" spans="1:6" x14ac:dyDescent="0.25">
      <c r="B534" s="6"/>
      <c r="C534" s="6"/>
      <c r="D534" s="7"/>
      <c r="E534" s="4"/>
    </row>
    <row r="535" spans="1:6" ht="18.75" x14ac:dyDescent="0.3">
      <c r="B535" s="25"/>
      <c r="C535" s="25"/>
      <c r="D535" s="26"/>
      <c r="E535" s="4"/>
    </row>
    <row r="536" spans="1:6" ht="19.5" thickBot="1" x14ac:dyDescent="0.35">
      <c r="B536" s="254" t="s">
        <v>24</v>
      </c>
      <c r="C536" s="254"/>
      <c r="D536" s="254"/>
      <c r="E536" s="254"/>
      <c r="F536" s="27"/>
    </row>
    <row r="537" spans="1:6" ht="16.5" thickBot="1" x14ac:dyDescent="0.3">
      <c r="A537" s="106"/>
      <c r="B537" s="101" t="s">
        <v>1</v>
      </c>
      <c r="C537" s="102" t="s">
        <v>2</v>
      </c>
      <c r="D537" s="103" t="s">
        <v>3</v>
      </c>
      <c r="E537" s="104" t="s">
        <v>4</v>
      </c>
      <c r="F537" s="105"/>
    </row>
    <row r="538" spans="1:6" ht="15.75" x14ac:dyDescent="0.25">
      <c r="A538" s="106"/>
      <c r="B538" s="134">
        <v>510040150</v>
      </c>
      <c r="C538" s="131">
        <v>45812</v>
      </c>
      <c r="D538" s="143"/>
      <c r="E538" s="133"/>
      <c r="F538" s="105"/>
    </row>
    <row r="539" spans="1:6" ht="19.5" thickBot="1" x14ac:dyDescent="0.35">
      <c r="B539" s="248" t="s">
        <v>35</v>
      </c>
      <c r="C539" s="248"/>
      <c r="D539" s="21">
        <f>SUM(D538:D538)</f>
        <v>0</v>
      </c>
      <c r="E539" s="21">
        <f>SUM(E538:E538)</f>
        <v>0</v>
      </c>
    </row>
    <row r="540" spans="1:6" ht="15.75" thickTop="1" x14ac:dyDescent="0.25">
      <c r="B540" s="6"/>
      <c r="C540" s="6"/>
      <c r="D540" s="7"/>
      <c r="E540" s="8"/>
    </row>
    <row r="541" spans="1:6" x14ac:dyDescent="0.25">
      <c r="B541" s="6"/>
      <c r="C541" s="6"/>
      <c r="D541" s="7"/>
      <c r="E541" s="8"/>
    </row>
    <row r="542" spans="1:6" ht="19.5" thickBot="1" x14ac:dyDescent="0.35">
      <c r="B542" s="254" t="s">
        <v>11</v>
      </c>
      <c r="C542" s="254"/>
      <c r="D542" s="254"/>
      <c r="E542" s="254"/>
    </row>
    <row r="543" spans="1:6" ht="16.5" thickBot="1" x14ac:dyDescent="0.3">
      <c r="B543" s="173" t="s">
        <v>2</v>
      </c>
      <c r="C543" s="174" t="s">
        <v>1</v>
      </c>
      <c r="D543" s="175" t="s">
        <v>20</v>
      </c>
      <c r="E543" s="176" t="s">
        <v>13</v>
      </c>
    </row>
    <row r="544" spans="1:6" ht="29.25" x14ac:dyDescent="0.25">
      <c r="B544" s="187">
        <v>46203</v>
      </c>
      <c r="C544" s="188">
        <v>9</v>
      </c>
      <c r="D544" s="188" t="s">
        <v>323</v>
      </c>
      <c r="E544" s="189">
        <v>93000000</v>
      </c>
    </row>
    <row r="545" spans="2:5" ht="19.5" thickBot="1" x14ac:dyDescent="0.3">
      <c r="B545" s="255"/>
      <c r="C545" s="255"/>
      <c r="D545" s="229" t="s">
        <v>10</v>
      </c>
      <c r="E545" s="190">
        <f>SUM(E544:E544)</f>
        <v>93000000</v>
      </c>
    </row>
    <row r="546" spans="2:5" ht="19.5" thickTop="1" x14ac:dyDescent="0.3">
      <c r="B546" s="79"/>
      <c r="C546" s="79"/>
      <c r="D546" s="26"/>
      <c r="E546" s="26"/>
    </row>
    <row r="551" spans="2:5" ht="18.75" x14ac:dyDescent="0.3">
      <c r="B551" s="79"/>
      <c r="C551" s="79"/>
      <c r="D551" s="26"/>
      <c r="E551" s="26"/>
    </row>
    <row r="552" spans="2:5" ht="19.5" thickBot="1" x14ac:dyDescent="0.35">
      <c r="B552" s="254" t="s">
        <v>31</v>
      </c>
      <c r="C552" s="254"/>
      <c r="D552" s="254"/>
      <c r="E552" s="254"/>
    </row>
    <row r="553" spans="2:5" ht="16.5" thickBot="1" x14ac:dyDescent="0.3">
      <c r="B553" s="101" t="s">
        <v>1</v>
      </c>
      <c r="C553" s="102" t="s">
        <v>2</v>
      </c>
      <c r="D553" s="103" t="s">
        <v>3</v>
      </c>
      <c r="E553" s="104" t="s">
        <v>4</v>
      </c>
    </row>
    <row r="554" spans="2:5" ht="15.75" x14ac:dyDescent="0.25">
      <c r="B554" s="118"/>
      <c r="C554" s="119"/>
      <c r="D554" s="121"/>
      <c r="E554" s="120"/>
    </row>
    <row r="555" spans="2:5" ht="19.5" thickBot="1" x14ac:dyDescent="0.35">
      <c r="B555" s="248" t="s">
        <v>10</v>
      </c>
      <c r="C555" s="248"/>
      <c r="D555" s="21">
        <f>SUM(D554:D554)</f>
        <v>0</v>
      </c>
      <c r="E555" s="21">
        <f>SUM(E554:E554)</f>
        <v>0</v>
      </c>
    </row>
    <row r="556" spans="2:5" ht="19.5" thickTop="1" x14ac:dyDescent="0.3">
      <c r="B556" s="79"/>
      <c r="C556" s="79"/>
      <c r="D556" s="26"/>
      <c r="E556" s="26"/>
    </row>
    <row r="557" spans="2:5" ht="19.5" thickBot="1" x14ac:dyDescent="0.35">
      <c r="B557" s="249" t="s">
        <v>59</v>
      </c>
      <c r="C557" s="249"/>
      <c r="D557" s="249"/>
      <c r="E557" s="250"/>
    </row>
    <row r="558" spans="2:5" ht="16.5" thickBot="1" x14ac:dyDescent="0.3">
      <c r="B558" s="153" t="s">
        <v>1</v>
      </c>
      <c r="C558" s="153" t="s">
        <v>2</v>
      </c>
      <c r="D558" s="152" t="s">
        <v>3</v>
      </c>
      <c r="E558" s="151" t="s">
        <v>4</v>
      </c>
    </row>
    <row r="559" spans="2:5" x14ac:dyDescent="0.25">
      <c r="B559" s="134"/>
      <c r="C559" s="150"/>
      <c r="D559" s="149"/>
      <c r="E559" s="132"/>
    </row>
    <row r="560" spans="2:5" x14ac:dyDescent="0.25">
      <c r="B560" s="142"/>
      <c r="C560" s="148"/>
      <c r="D560" s="147"/>
      <c r="E560" s="132"/>
    </row>
    <row r="561" spans="1:6" ht="19.5" thickBot="1" x14ac:dyDescent="0.35">
      <c r="B561" s="248" t="s">
        <v>10</v>
      </c>
      <c r="C561" s="248"/>
      <c r="D561" s="146">
        <f>SUM(D559:D560)</f>
        <v>0</v>
      </c>
      <c r="E561" s="145">
        <f>SUM(E559:E560)</f>
        <v>0</v>
      </c>
    </row>
    <row r="562" spans="1:6" ht="16.5" thickTop="1" x14ac:dyDescent="0.25">
      <c r="A562" s="251"/>
      <c r="B562" s="251"/>
      <c r="C562" s="251"/>
      <c r="D562" s="251"/>
      <c r="E562" s="251"/>
    </row>
    <row r="563" spans="1:6" ht="18.75" x14ac:dyDescent="0.3">
      <c r="B563" s="25"/>
      <c r="C563" s="25"/>
      <c r="D563" s="26"/>
      <c r="E563" s="37"/>
      <c r="F563" s="32"/>
    </row>
    <row r="564" spans="1:6" ht="15.75" thickBot="1" x14ac:dyDescent="0.3">
      <c r="B564" s="6"/>
      <c r="C564" s="6"/>
      <c r="D564" s="11"/>
      <c r="E564" s="10"/>
      <c r="F564" s="38"/>
    </row>
    <row r="565" spans="1:6" ht="24" thickBot="1" x14ac:dyDescent="0.3">
      <c r="B565" s="252" t="s">
        <v>5</v>
      </c>
      <c r="C565" s="253"/>
      <c r="D565" s="253"/>
      <c r="E565" s="80">
        <f>SUM(E545)</f>
        <v>93000000</v>
      </c>
      <c r="F565" s="40"/>
    </row>
    <row r="566" spans="1:6" ht="18.75" x14ac:dyDescent="0.3">
      <c r="B566" s="6"/>
      <c r="C566" s="12"/>
      <c r="D566" s="22"/>
      <c r="E566" s="10"/>
    </row>
    <row r="567" spans="1:6" x14ac:dyDescent="0.25">
      <c r="B567" s="6"/>
      <c r="C567" s="12"/>
      <c r="D567" s="7"/>
      <c r="E567" s="16"/>
    </row>
    <row r="577" spans="1:6" x14ac:dyDescent="0.25">
      <c r="B577" s="6"/>
      <c r="C577" s="6"/>
      <c r="D577" s="7"/>
      <c r="E577" s="4"/>
    </row>
    <row r="578" spans="1:6" ht="18.75" x14ac:dyDescent="0.3">
      <c r="B578" s="25"/>
      <c r="C578" s="25"/>
      <c r="D578" s="26"/>
      <c r="E578" s="4"/>
    </row>
    <row r="579" spans="1:6" ht="19.5" thickBot="1" x14ac:dyDescent="0.35">
      <c r="B579" s="254" t="s">
        <v>24</v>
      </c>
      <c r="C579" s="254"/>
      <c r="D579" s="254"/>
      <c r="E579" s="254"/>
      <c r="F579" s="27"/>
    </row>
    <row r="580" spans="1:6" ht="16.5" thickBot="1" x14ac:dyDescent="0.3">
      <c r="A580" s="106"/>
      <c r="B580" s="101" t="s">
        <v>1</v>
      </c>
      <c r="C580" s="102" t="s">
        <v>2</v>
      </c>
      <c r="D580" s="103" t="s">
        <v>3</v>
      </c>
      <c r="E580" s="104" t="s">
        <v>4</v>
      </c>
      <c r="F580" s="105"/>
    </row>
    <row r="581" spans="1:6" ht="15.75" x14ac:dyDescent="0.25">
      <c r="A581" s="106"/>
      <c r="B581" s="134">
        <v>510040150</v>
      </c>
      <c r="C581" s="131">
        <v>45812</v>
      </c>
      <c r="D581" s="143"/>
      <c r="E581" s="133"/>
      <c r="F581" s="105"/>
    </row>
    <row r="582" spans="1:6" ht="19.5" thickBot="1" x14ac:dyDescent="0.35">
      <c r="B582" s="248" t="s">
        <v>35</v>
      </c>
      <c r="C582" s="248"/>
      <c r="D582" s="21">
        <f>SUM(D581:D581)</f>
        <v>0</v>
      </c>
      <c r="E582" s="21">
        <f>SUM(E581:E581)</f>
        <v>0</v>
      </c>
    </row>
    <row r="583" spans="1:6" ht="15.75" thickTop="1" x14ac:dyDescent="0.25">
      <c r="B583" s="6"/>
      <c r="C583" s="6"/>
      <c r="D583" s="7"/>
      <c r="E583" s="8"/>
    </row>
    <row r="584" spans="1:6" x14ac:dyDescent="0.25">
      <c r="B584" s="6"/>
      <c r="C584" s="6"/>
      <c r="D584" s="7"/>
      <c r="E584" s="8"/>
    </row>
    <row r="585" spans="1:6" ht="19.5" thickBot="1" x14ac:dyDescent="0.35">
      <c r="B585" s="254" t="s">
        <v>11</v>
      </c>
      <c r="C585" s="254"/>
      <c r="D585" s="254"/>
      <c r="E585" s="254"/>
    </row>
    <row r="586" spans="1:6" ht="15.75" x14ac:dyDescent="0.25">
      <c r="B586" s="173" t="s">
        <v>2</v>
      </c>
      <c r="C586" s="174" t="s">
        <v>1</v>
      </c>
      <c r="D586" s="175" t="s">
        <v>20</v>
      </c>
      <c r="E586" s="176" t="s">
        <v>13</v>
      </c>
    </row>
    <row r="587" spans="1:6" ht="42.75" x14ac:dyDescent="0.25">
      <c r="B587" s="235">
        <v>46197</v>
      </c>
      <c r="C587" s="238" t="s">
        <v>326</v>
      </c>
      <c r="D587" s="236" t="s">
        <v>302</v>
      </c>
      <c r="E587" s="237">
        <v>88000000</v>
      </c>
    </row>
    <row r="588" spans="1:6" ht="42.75" x14ac:dyDescent="0.25">
      <c r="B588" s="235">
        <v>46202</v>
      </c>
      <c r="C588" s="238" t="s">
        <v>326</v>
      </c>
      <c r="D588" s="236" t="s">
        <v>302</v>
      </c>
      <c r="E588" s="237">
        <v>5000000</v>
      </c>
    </row>
    <row r="589" spans="1:6" ht="16.5" thickBot="1" x14ac:dyDescent="0.3">
      <c r="B589" s="256"/>
      <c r="C589" s="256"/>
      <c r="D589" s="230" t="s">
        <v>10</v>
      </c>
      <c r="E589" s="190">
        <f>SUM(E587:E588)</f>
        <v>93000000</v>
      </c>
    </row>
    <row r="590" spans="1:6" ht="19.5" thickTop="1" x14ac:dyDescent="0.3">
      <c r="B590" s="79"/>
      <c r="C590" s="79"/>
      <c r="D590" s="26"/>
      <c r="E590" s="26"/>
    </row>
    <row r="595" spans="1:6" ht="18.75" x14ac:dyDescent="0.3">
      <c r="B595" s="79"/>
      <c r="C595" s="79"/>
      <c r="D595" s="26"/>
      <c r="E595" s="26"/>
    </row>
    <row r="596" spans="1:6" ht="19.5" thickBot="1" x14ac:dyDescent="0.35">
      <c r="B596" s="254" t="s">
        <v>31</v>
      </c>
      <c r="C596" s="254"/>
      <c r="D596" s="254"/>
      <c r="E596" s="254"/>
    </row>
    <row r="597" spans="1:6" ht="16.5" thickBot="1" x14ac:dyDescent="0.3">
      <c r="B597" s="101" t="s">
        <v>1</v>
      </c>
      <c r="C597" s="102" t="s">
        <v>2</v>
      </c>
      <c r="D597" s="103" t="s">
        <v>3</v>
      </c>
      <c r="E597" s="104" t="s">
        <v>4</v>
      </c>
    </row>
    <row r="598" spans="1:6" ht="15.75" x14ac:dyDescent="0.25">
      <c r="B598" s="118"/>
      <c r="C598" s="119"/>
      <c r="D598" s="121"/>
      <c r="E598" s="120"/>
    </row>
    <row r="599" spans="1:6" ht="19.5" thickBot="1" x14ac:dyDescent="0.35">
      <c r="B599" s="248" t="s">
        <v>10</v>
      </c>
      <c r="C599" s="248"/>
      <c r="D599" s="21">
        <f>SUM(D598:D598)</f>
        <v>0</v>
      </c>
      <c r="E599" s="21">
        <f>SUM(E598:E598)</f>
        <v>0</v>
      </c>
    </row>
    <row r="600" spans="1:6" ht="19.5" thickTop="1" x14ac:dyDescent="0.3">
      <c r="B600" s="79"/>
      <c r="C600" s="79"/>
      <c r="D600" s="26"/>
      <c r="E600" s="26"/>
    </row>
    <row r="601" spans="1:6" ht="19.5" thickBot="1" x14ac:dyDescent="0.35">
      <c r="B601" s="249" t="s">
        <v>59</v>
      </c>
      <c r="C601" s="249"/>
      <c r="D601" s="249"/>
      <c r="E601" s="250"/>
    </row>
    <row r="602" spans="1:6" ht="16.5" thickBot="1" x14ac:dyDescent="0.3">
      <c r="B602" s="153" t="s">
        <v>1</v>
      </c>
      <c r="C602" s="153" t="s">
        <v>2</v>
      </c>
      <c r="D602" s="152" t="s">
        <v>3</v>
      </c>
      <c r="E602" s="151" t="s">
        <v>4</v>
      </c>
    </row>
    <row r="603" spans="1:6" x14ac:dyDescent="0.25">
      <c r="B603" s="134"/>
      <c r="C603" s="150"/>
      <c r="D603" s="149"/>
      <c r="E603" s="132"/>
    </row>
    <row r="604" spans="1:6" x14ac:dyDescent="0.25">
      <c r="B604" s="142"/>
      <c r="C604" s="148"/>
      <c r="D604" s="147"/>
      <c r="E604" s="132"/>
    </row>
    <row r="605" spans="1:6" ht="19.5" thickBot="1" x14ac:dyDescent="0.35">
      <c r="B605" s="248" t="s">
        <v>10</v>
      </c>
      <c r="C605" s="248"/>
      <c r="D605" s="146">
        <f>SUM(D603:D604)</f>
        <v>0</v>
      </c>
      <c r="E605" s="145">
        <f>SUM(E603:E604)</f>
        <v>0</v>
      </c>
    </row>
    <row r="606" spans="1:6" ht="16.5" thickTop="1" x14ac:dyDescent="0.25">
      <c r="A606" s="144"/>
      <c r="B606" s="144"/>
      <c r="C606" s="144"/>
      <c r="D606" s="144"/>
      <c r="E606" s="144"/>
    </row>
    <row r="607" spans="1:6" ht="18.75" x14ac:dyDescent="0.3">
      <c r="B607" s="25"/>
      <c r="C607" s="25"/>
      <c r="D607" s="26"/>
      <c r="E607" s="37"/>
      <c r="F607" s="32"/>
    </row>
    <row r="608" spans="1:6" ht="15.75" thickBot="1" x14ac:dyDescent="0.3">
      <c r="B608" s="6"/>
      <c r="C608" s="6"/>
      <c r="D608" s="11"/>
      <c r="E608" s="10"/>
      <c r="F608" s="38"/>
    </row>
    <row r="609" spans="1:6" ht="24" thickBot="1" x14ac:dyDescent="0.3">
      <c r="B609" s="252" t="s">
        <v>5</v>
      </c>
      <c r="C609" s="253"/>
      <c r="D609" s="253"/>
      <c r="E609" s="80">
        <f>SUM(E589)</f>
        <v>93000000</v>
      </c>
      <c r="F609" s="40"/>
    </row>
    <row r="610" spans="1:6" ht="18.75" x14ac:dyDescent="0.3">
      <c r="B610" s="6"/>
      <c r="C610" s="12"/>
      <c r="D610" s="22"/>
      <c r="E610" s="10"/>
    </row>
    <row r="611" spans="1:6" x14ac:dyDescent="0.25">
      <c r="B611" s="6"/>
      <c r="C611" s="12"/>
      <c r="D611" s="7"/>
      <c r="E611" s="16"/>
    </row>
    <row r="620" spans="1:6" x14ac:dyDescent="0.25">
      <c r="B620" s="6"/>
      <c r="C620" s="6"/>
      <c r="D620" s="7"/>
      <c r="E620" s="4"/>
    </row>
    <row r="621" spans="1:6" ht="18.75" x14ac:dyDescent="0.3">
      <c r="B621" s="25"/>
      <c r="C621" s="25"/>
      <c r="D621" s="26"/>
      <c r="E621" s="4"/>
    </row>
    <row r="622" spans="1:6" ht="19.5" thickBot="1" x14ac:dyDescent="0.35">
      <c r="B622" s="254" t="s">
        <v>24</v>
      </c>
      <c r="C622" s="254"/>
      <c r="D622" s="254"/>
      <c r="E622" s="254"/>
      <c r="F622" s="27"/>
    </row>
    <row r="623" spans="1:6" ht="16.5" thickBot="1" x14ac:dyDescent="0.3">
      <c r="A623" s="106"/>
      <c r="B623" s="101" t="s">
        <v>1</v>
      </c>
      <c r="C623" s="102" t="s">
        <v>2</v>
      </c>
      <c r="D623" s="103" t="s">
        <v>3</v>
      </c>
      <c r="E623" s="104" t="s">
        <v>4</v>
      </c>
      <c r="F623" s="105"/>
    </row>
    <row r="624" spans="1:6" ht="15.75" x14ac:dyDescent="0.25">
      <c r="A624" s="106"/>
      <c r="B624" s="134">
        <v>510040150</v>
      </c>
      <c r="C624" s="131">
        <v>45812</v>
      </c>
      <c r="D624" s="143"/>
      <c r="E624" s="133"/>
      <c r="F624" s="105"/>
    </row>
    <row r="625" spans="2:5" ht="19.5" thickBot="1" x14ac:dyDescent="0.35">
      <c r="B625" s="248" t="s">
        <v>35</v>
      </c>
      <c r="C625" s="248"/>
      <c r="D625" s="21">
        <f>SUM(D624:D624)</f>
        <v>0</v>
      </c>
      <c r="E625" s="21">
        <f>SUM(E624:E624)</f>
        <v>0</v>
      </c>
    </row>
    <row r="626" spans="2:5" ht="15.75" thickTop="1" x14ac:dyDescent="0.25">
      <c r="B626" s="6"/>
      <c r="C626" s="6"/>
      <c r="D626" s="7"/>
      <c r="E626" s="8"/>
    </row>
    <row r="627" spans="2:5" x14ac:dyDescent="0.25">
      <c r="B627" s="6"/>
      <c r="C627" s="6"/>
      <c r="D627" s="7"/>
      <c r="E627" s="8"/>
    </row>
    <row r="628" spans="2:5" ht="19.5" thickBot="1" x14ac:dyDescent="0.35">
      <c r="B628" s="254" t="s">
        <v>11</v>
      </c>
      <c r="C628" s="254"/>
      <c r="D628" s="254"/>
      <c r="E628" s="254"/>
    </row>
    <row r="629" spans="2:5" ht="16.5" thickBot="1" x14ac:dyDescent="0.3">
      <c r="B629" s="173" t="s">
        <v>2</v>
      </c>
      <c r="C629" s="174" t="s">
        <v>1</v>
      </c>
      <c r="D629" s="175" t="s">
        <v>20</v>
      </c>
      <c r="E629" s="176" t="s">
        <v>13</v>
      </c>
    </row>
    <row r="630" spans="2:5" ht="43.5" thickBot="1" x14ac:dyDescent="0.3">
      <c r="B630" s="231">
        <v>46196</v>
      </c>
      <c r="C630" s="232" t="s">
        <v>324</v>
      </c>
      <c r="D630" s="233" t="s">
        <v>325</v>
      </c>
      <c r="E630" s="234">
        <v>202000000</v>
      </c>
    </row>
    <row r="631" spans="2:5" ht="19.5" thickBot="1" x14ac:dyDescent="0.3">
      <c r="B631" s="255" t="s">
        <v>10</v>
      </c>
      <c r="C631" s="255"/>
      <c r="D631" s="21"/>
      <c r="E631" s="190">
        <f>SUM(E630:E630)</f>
        <v>202000000</v>
      </c>
    </row>
    <row r="632" spans="2:5" ht="19.5" thickTop="1" x14ac:dyDescent="0.3">
      <c r="B632" s="79"/>
      <c r="C632" s="79"/>
      <c r="D632" s="26"/>
      <c r="E632" s="26"/>
    </row>
    <row r="637" spans="2:5" ht="18.75" x14ac:dyDescent="0.3">
      <c r="B637" s="79"/>
      <c r="C637" s="79"/>
      <c r="D637" s="26"/>
      <c r="E637" s="26"/>
    </row>
    <row r="638" spans="2:5" ht="19.5" thickBot="1" x14ac:dyDescent="0.35">
      <c r="B638" s="254" t="s">
        <v>31</v>
      </c>
      <c r="C638" s="254"/>
      <c r="D638" s="254"/>
      <c r="E638" s="254"/>
    </row>
    <row r="639" spans="2:5" ht="16.5" thickBot="1" x14ac:dyDescent="0.3">
      <c r="B639" s="101" t="s">
        <v>1</v>
      </c>
      <c r="C639" s="102" t="s">
        <v>2</v>
      </c>
      <c r="D639" s="103" t="s">
        <v>3</v>
      </c>
      <c r="E639" s="104" t="s">
        <v>4</v>
      </c>
    </row>
    <row r="640" spans="2:5" ht="15.75" x14ac:dyDescent="0.25">
      <c r="B640" s="118"/>
      <c r="C640" s="119"/>
      <c r="D640" s="121"/>
      <c r="E640" s="120"/>
    </row>
    <row r="641" spans="1:6" ht="19.5" thickBot="1" x14ac:dyDescent="0.35">
      <c r="B641" s="248" t="s">
        <v>10</v>
      </c>
      <c r="C641" s="248"/>
      <c r="D641" s="21">
        <f>SUM(D640:D640)</f>
        <v>0</v>
      </c>
      <c r="E641" s="21">
        <f>SUM(E640:E640)</f>
        <v>0</v>
      </c>
    </row>
    <row r="642" spans="1:6" ht="19.5" thickTop="1" x14ac:dyDescent="0.3">
      <c r="B642" s="79"/>
      <c r="C642" s="79"/>
      <c r="D642" s="26"/>
      <c r="E642" s="26"/>
    </row>
    <row r="643" spans="1:6" ht="19.5" thickBot="1" x14ac:dyDescent="0.35">
      <c r="B643" s="249" t="s">
        <v>59</v>
      </c>
      <c r="C643" s="249"/>
      <c r="D643" s="249"/>
      <c r="E643" s="250"/>
    </row>
    <row r="644" spans="1:6" ht="16.5" thickBot="1" x14ac:dyDescent="0.3">
      <c r="B644" s="153" t="s">
        <v>1</v>
      </c>
      <c r="C644" s="153" t="s">
        <v>2</v>
      </c>
      <c r="D644" s="152" t="s">
        <v>3</v>
      </c>
      <c r="E644" s="151" t="s">
        <v>4</v>
      </c>
    </row>
    <row r="645" spans="1:6" x14ac:dyDescent="0.25">
      <c r="B645" s="134"/>
      <c r="C645" s="150"/>
      <c r="D645" s="149"/>
      <c r="E645" s="132"/>
    </row>
    <row r="646" spans="1:6" x14ac:dyDescent="0.25">
      <c r="B646" s="142"/>
      <c r="C646" s="148"/>
      <c r="D646" s="147"/>
      <c r="E646" s="132"/>
    </row>
    <row r="647" spans="1:6" ht="19.5" thickBot="1" x14ac:dyDescent="0.35">
      <c r="B647" s="248" t="s">
        <v>10</v>
      </c>
      <c r="C647" s="248"/>
      <c r="D647" s="146">
        <f>SUM(D645:D646)</f>
        <v>0</v>
      </c>
      <c r="E647" s="145">
        <f>SUM(E645:E646)</f>
        <v>0</v>
      </c>
    </row>
    <row r="648" spans="1:6" ht="16.5" thickTop="1" x14ac:dyDescent="0.25">
      <c r="A648" s="251"/>
      <c r="B648" s="251"/>
      <c r="C648" s="251"/>
      <c r="D648" s="251"/>
      <c r="E648" s="251"/>
    </row>
    <row r="649" spans="1:6" ht="18.75" x14ac:dyDescent="0.3">
      <c r="B649" s="25"/>
      <c r="C649" s="25"/>
      <c r="D649" s="26"/>
      <c r="E649" s="37"/>
      <c r="F649" s="32"/>
    </row>
    <row r="650" spans="1:6" ht="15.75" thickBot="1" x14ac:dyDescent="0.3">
      <c r="B650" s="6"/>
      <c r="C650" s="6"/>
      <c r="D650" s="11"/>
      <c r="E650" s="10"/>
      <c r="F650" s="38"/>
    </row>
    <row r="651" spans="1:6" ht="24" thickBot="1" x14ac:dyDescent="0.3">
      <c r="B651" s="252" t="s">
        <v>5</v>
      </c>
      <c r="C651" s="253"/>
      <c r="D651" s="253"/>
      <c r="E651" s="80">
        <f>SUM(E631)</f>
        <v>202000000</v>
      </c>
      <c r="F651" s="40"/>
    </row>
    <row r="652" spans="1:6" ht="18.75" x14ac:dyDescent="0.3">
      <c r="B652" s="6"/>
      <c r="C652" s="12"/>
      <c r="D652" s="22"/>
      <c r="E652" s="10"/>
    </row>
    <row r="653" spans="1:6" x14ac:dyDescent="0.25">
      <c r="B653" s="6"/>
      <c r="C653" s="12"/>
      <c r="D653" s="7"/>
      <c r="E653" s="16"/>
    </row>
    <row r="654" spans="1:6" x14ac:dyDescent="0.25">
      <c r="B654" s="2"/>
      <c r="C654" s="30"/>
      <c r="D654" s="30"/>
      <c r="E654" s="30"/>
    </row>
    <row r="655" spans="1:6" x14ac:dyDescent="0.25">
      <c r="B655" s="2"/>
      <c r="C655" s="30"/>
      <c r="D655" s="30"/>
      <c r="E655" s="30"/>
    </row>
    <row r="656" spans="1:6" x14ac:dyDescent="0.25">
      <c r="B656" s="2"/>
      <c r="C656" s="30"/>
      <c r="D656" s="30"/>
      <c r="E656" s="30"/>
    </row>
    <row r="657" spans="1:6" x14ac:dyDescent="0.25">
      <c r="B657" s="2"/>
      <c r="C657" s="30"/>
      <c r="D657" s="30"/>
      <c r="E657" s="30"/>
    </row>
    <row r="658" spans="1:6" x14ac:dyDescent="0.25">
      <c r="B658" s="2"/>
      <c r="C658" s="30"/>
      <c r="D658" s="30"/>
      <c r="E658" s="30"/>
    </row>
    <row r="659" spans="1:6" x14ac:dyDescent="0.25">
      <c r="B659" s="2"/>
      <c r="C659" s="30"/>
      <c r="D659" s="30"/>
      <c r="E659" s="30"/>
    </row>
    <row r="660" spans="1:6" x14ac:dyDescent="0.25">
      <c r="B660" s="2"/>
      <c r="C660" s="30"/>
      <c r="D660" s="30"/>
      <c r="E660" s="30"/>
    </row>
    <row r="661" spans="1:6" x14ac:dyDescent="0.25">
      <c r="B661" s="2"/>
      <c r="C661" s="30"/>
      <c r="D661" s="30"/>
      <c r="E661" s="30"/>
    </row>
    <row r="662" spans="1:6" x14ac:dyDescent="0.25">
      <c r="B662" s="2"/>
      <c r="C662" s="30"/>
      <c r="D662" s="30"/>
      <c r="E662" s="30"/>
    </row>
    <row r="663" spans="1:6" x14ac:dyDescent="0.25">
      <c r="B663" s="34"/>
      <c r="C663" s="34"/>
      <c r="D663" s="34"/>
      <c r="E663" s="38"/>
    </row>
    <row r="667" spans="1:6" ht="18.75" x14ac:dyDescent="0.3">
      <c r="A667" s="240" t="s">
        <v>327</v>
      </c>
      <c r="B667" s="240" t="s">
        <v>328</v>
      </c>
      <c r="C667" s="240" t="s">
        <v>329</v>
      </c>
      <c r="D667" s="240" t="s">
        <v>330</v>
      </c>
      <c r="E667" s="240" t="s">
        <v>331</v>
      </c>
      <c r="F667" s="240" t="s">
        <v>332</v>
      </c>
    </row>
    <row r="668" spans="1:6" x14ac:dyDescent="0.25">
      <c r="A668" s="241">
        <v>264619</v>
      </c>
      <c r="B668" s="242">
        <v>44868</v>
      </c>
      <c r="C668" s="241" t="s">
        <v>339</v>
      </c>
      <c r="D668" s="241" t="s">
        <v>405</v>
      </c>
      <c r="E668" s="243" t="s">
        <v>409</v>
      </c>
      <c r="F668" s="244">
        <v>87446.49</v>
      </c>
    </row>
    <row r="669" spans="1:6" x14ac:dyDescent="0.25">
      <c r="A669" s="241">
        <v>267402</v>
      </c>
      <c r="B669" s="245" t="s">
        <v>333</v>
      </c>
      <c r="C669" s="241" t="s">
        <v>340</v>
      </c>
      <c r="D669" s="241" t="s">
        <v>405</v>
      </c>
      <c r="E669" s="243" t="s">
        <v>409</v>
      </c>
      <c r="F669" s="244">
        <v>30929.99</v>
      </c>
    </row>
    <row r="670" spans="1:6" x14ac:dyDescent="0.25">
      <c r="A670" s="241">
        <v>267419</v>
      </c>
      <c r="B670" s="242">
        <v>46027</v>
      </c>
      <c r="C670" s="241" t="s">
        <v>341</v>
      </c>
      <c r="D670" s="241" t="s">
        <v>406</v>
      </c>
      <c r="E670" s="243" t="s">
        <v>409</v>
      </c>
      <c r="F670" s="244">
        <v>16304.3</v>
      </c>
    </row>
    <row r="671" spans="1:6" x14ac:dyDescent="0.25">
      <c r="A671" s="241">
        <v>267426</v>
      </c>
      <c r="B671" s="242">
        <v>46147</v>
      </c>
      <c r="C671" s="241" t="s">
        <v>342</v>
      </c>
      <c r="D671" s="241" t="s">
        <v>405</v>
      </c>
      <c r="E671" s="243" t="s">
        <v>409</v>
      </c>
      <c r="F671" s="244">
        <v>75508.289999999994</v>
      </c>
    </row>
    <row r="672" spans="1:6" x14ac:dyDescent="0.25">
      <c r="A672" s="241">
        <v>267434</v>
      </c>
      <c r="B672" s="245" t="s">
        <v>334</v>
      </c>
      <c r="C672" s="241" t="s">
        <v>343</v>
      </c>
      <c r="D672" s="241" t="s">
        <v>405</v>
      </c>
      <c r="E672" s="243" t="s">
        <v>409</v>
      </c>
      <c r="F672" s="244">
        <v>88570.71</v>
      </c>
    </row>
    <row r="673" spans="1:6" x14ac:dyDescent="0.25">
      <c r="A673" s="241">
        <v>267435</v>
      </c>
      <c r="B673" s="245" t="s">
        <v>334</v>
      </c>
      <c r="C673" s="241" t="s">
        <v>344</v>
      </c>
      <c r="D673" s="241" t="s">
        <v>407</v>
      </c>
      <c r="E673" s="243" t="s">
        <v>409</v>
      </c>
      <c r="F673" s="244">
        <v>9338</v>
      </c>
    </row>
    <row r="674" spans="1:6" x14ac:dyDescent="0.25">
      <c r="A674" s="241">
        <v>267438</v>
      </c>
      <c r="B674" s="245" t="s">
        <v>335</v>
      </c>
      <c r="C674" s="241" t="s">
        <v>345</v>
      </c>
      <c r="D674" s="241" t="s">
        <v>405</v>
      </c>
      <c r="E674" s="243" t="s">
        <v>409</v>
      </c>
      <c r="F674" s="244">
        <v>13101.72</v>
      </c>
    </row>
    <row r="675" spans="1:6" x14ac:dyDescent="0.25">
      <c r="A675" s="241">
        <v>267439</v>
      </c>
      <c r="B675" s="245" t="s">
        <v>335</v>
      </c>
      <c r="C675" s="241" t="s">
        <v>346</v>
      </c>
      <c r="D675" s="241" t="s">
        <v>407</v>
      </c>
      <c r="E675" s="243" t="s">
        <v>409</v>
      </c>
      <c r="F675" s="244">
        <v>13063.65</v>
      </c>
    </row>
    <row r="676" spans="1:6" x14ac:dyDescent="0.25">
      <c r="A676" s="241">
        <v>267440</v>
      </c>
      <c r="B676" s="245" t="s">
        <v>335</v>
      </c>
      <c r="C676" s="241" t="s">
        <v>347</v>
      </c>
      <c r="D676" s="241" t="s">
        <v>407</v>
      </c>
      <c r="E676" s="243" t="s">
        <v>409</v>
      </c>
      <c r="F676" s="244">
        <v>14786.04</v>
      </c>
    </row>
    <row r="677" spans="1:6" x14ac:dyDescent="0.25">
      <c r="A677" s="241">
        <v>267441</v>
      </c>
      <c r="B677" s="245" t="s">
        <v>336</v>
      </c>
      <c r="C677" s="241" t="s">
        <v>348</v>
      </c>
      <c r="D677" s="241" t="s">
        <v>407</v>
      </c>
      <c r="E677" s="243" t="s">
        <v>409</v>
      </c>
      <c r="F677" s="244">
        <v>39900</v>
      </c>
    </row>
    <row r="678" spans="1:6" x14ac:dyDescent="0.25">
      <c r="A678" s="241">
        <v>267442</v>
      </c>
      <c r="B678" s="245" t="s">
        <v>336</v>
      </c>
      <c r="C678" s="241" t="s">
        <v>349</v>
      </c>
      <c r="D678" s="241" t="s">
        <v>408</v>
      </c>
      <c r="E678" s="243" t="s">
        <v>409</v>
      </c>
      <c r="F678" s="244">
        <v>30000</v>
      </c>
    </row>
    <row r="679" spans="1:6" x14ac:dyDescent="0.25">
      <c r="A679" s="241">
        <v>267443</v>
      </c>
      <c r="B679" s="245" t="s">
        <v>336</v>
      </c>
      <c r="C679" s="241" t="s">
        <v>350</v>
      </c>
      <c r="D679" s="241" t="s">
        <v>405</v>
      </c>
      <c r="E679" s="243" t="s">
        <v>409</v>
      </c>
      <c r="F679" s="244">
        <v>349215.8</v>
      </c>
    </row>
    <row r="680" spans="1:6" x14ac:dyDescent="0.25">
      <c r="A680" s="241">
        <v>267444</v>
      </c>
      <c r="B680" s="245" t="s">
        <v>336</v>
      </c>
      <c r="C680" s="241" t="s">
        <v>351</v>
      </c>
      <c r="D680" s="241" t="s">
        <v>405</v>
      </c>
      <c r="E680" s="243" t="s">
        <v>409</v>
      </c>
      <c r="F680" s="244">
        <v>31013.9</v>
      </c>
    </row>
    <row r="681" spans="1:6" x14ac:dyDescent="0.25">
      <c r="A681" s="241">
        <v>267445</v>
      </c>
      <c r="B681" s="245" t="s">
        <v>336</v>
      </c>
      <c r="C681" s="241" t="s">
        <v>352</v>
      </c>
      <c r="D681" s="241" t="s">
        <v>405</v>
      </c>
      <c r="E681" s="243" t="s">
        <v>409</v>
      </c>
      <c r="F681" s="244">
        <v>793348.33</v>
      </c>
    </row>
    <row r="682" spans="1:6" x14ac:dyDescent="0.25">
      <c r="A682" s="241">
        <v>267446</v>
      </c>
      <c r="B682" s="245" t="s">
        <v>336</v>
      </c>
      <c r="C682" s="241" t="s">
        <v>353</v>
      </c>
      <c r="D682" s="241" t="s">
        <v>408</v>
      </c>
      <c r="E682" s="243" t="s">
        <v>409</v>
      </c>
      <c r="F682" s="244">
        <v>27500</v>
      </c>
    </row>
    <row r="683" spans="1:6" x14ac:dyDescent="0.25">
      <c r="A683" s="241">
        <v>267447</v>
      </c>
      <c r="B683" s="245" t="s">
        <v>336</v>
      </c>
      <c r="C683" s="241" t="s">
        <v>354</v>
      </c>
      <c r="D683" s="241" t="s">
        <v>408</v>
      </c>
      <c r="E683" s="243" t="s">
        <v>409</v>
      </c>
      <c r="F683" s="244">
        <v>89516.13</v>
      </c>
    </row>
    <row r="684" spans="1:6" x14ac:dyDescent="0.25">
      <c r="A684" s="241">
        <v>267448</v>
      </c>
      <c r="B684" s="245" t="s">
        <v>336</v>
      </c>
      <c r="C684" s="241" t="s">
        <v>355</v>
      </c>
      <c r="D684" s="241" t="s">
        <v>408</v>
      </c>
      <c r="E684" s="243" t="s">
        <v>409</v>
      </c>
      <c r="F684" s="244">
        <v>38333.33</v>
      </c>
    </row>
    <row r="685" spans="1:6" x14ac:dyDescent="0.25">
      <c r="A685" s="241">
        <v>267449</v>
      </c>
      <c r="B685" s="245" t="s">
        <v>336</v>
      </c>
      <c r="C685" s="241" t="s">
        <v>356</v>
      </c>
      <c r="D685" s="241" t="s">
        <v>408</v>
      </c>
      <c r="E685" s="243" t="s">
        <v>409</v>
      </c>
      <c r="F685" s="244">
        <v>16666.669999999998</v>
      </c>
    </row>
    <row r="686" spans="1:6" x14ac:dyDescent="0.25">
      <c r="A686" s="241">
        <v>267450</v>
      </c>
      <c r="B686" s="245" t="s">
        <v>336</v>
      </c>
      <c r="C686" s="241" t="s">
        <v>357</v>
      </c>
      <c r="D686" s="241" t="s">
        <v>408</v>
      </c>
      <c r="E686" s="243" t="s">
        <v>409</v>
      </c>
      <c r="F686" s="244">
        <v>24986.560000000001</v>
      </c>
    </row>
    <row r="687" spans="1:6" x14ac:dyDescent="0.25">
      <c r="A687" s="241">
        <v>267451</v>
      </c>
      <c r="B687" s="245" t="s">
        <v>336</v>
      </c>
      <c r="C687" s="241" t="s">
        <v>358</v>
      </c>
      <c r="D687" s="241" t="s">
        <v>408</v>
      </c>
      <c r="E687" s="243" t="s">
        <v>409</v>
      </c>
      <c r="F687" s="244">
        <v>22500</v>
      </c>
    </row>
    <row r="688" spans="1:6" x14ac:dyDescent="0.25">
      <c r="A688" s="241">
        <v>267452</v>
      </c>
      <c r="B688" s="245" t="s">
        <v>336</v>
      </c>
      <c r="C688" s="241" t="s">
        <v>359</v>
      </c>
      <c r="D688" s="241" t="s">
        <v>408</v>
      </c>
      <c r="E688" s="243" t="s">
        <v>409</v>
      </c>
      <c r="F688" s="244">
        <v>25000</v>
      </c>
    </row>
    <row r="689" spans="1:6" x14ac:dyDescent="0.25">
      <c r="A689" s="241">
        <v>267453</v>
      </c>
      <c r="B689" s="245" t="s">
        <v>336</v>
      </c>
      <c r="C689" s="241" t="s">
        <v>360</v>
      </c>
      <c r="D689" s="241" t="s">
        <v>408</v>
      </c>
      <c r="E689" s="243" t="s">
        <v>409</v>
      </c>
      <c r="F689" s="244">
        <v>5833.33</v>
      </c>
    </row>
    <row r="690" spans="1:6" x14ac:dyDescent="0.25">
      <c r="A690" s="241">
        <v>267454</v>
      </c>
      <c r="B690" s="245" t="s">
        <v>336</v>
      </c>
      <c r="C690" s="241" t="s">
        <v>361</v>
      </c>
      <c r="D690" s="241" t="s">
        <v>408</v>
      </c>
      <c r="E690" s="243" t="s">
        <v>409</v>
      </c>
      <c r="F690" s="244">
        <v>25000</v>
      </c>
    </row>
    <row r="691" spans="1:6" x14ac:dyDescent="0.25">
      <c r="A691" s="241">
        <v>267455</v>
      </c>
      <c r="B691" s="245" t="s">
        <v>336</v>
      </c>
      <c r="C691" s="241" t="s">
        <v>362</v>
      </c>
      <c r="D691" s="241" t="s">
        <v>408</v>
      </c>
      <c r="E691" s="243" t="s">
        <v>409</v>
      </c>
      <c r="F691" s="244">
        <v>19444.439999999999</v>
      </c>
    </row>
    <row r="692" spans="1:6" x14ac:dyDescent="0.25">
      <c r="A692" s="241">
        <v>267456</v>
      </c>
      <c r="B692" s="245" t="s">
        <v>337</v>
      </c>
      <c r="C692" s="241" t="s">
        <v>363</v>
      </c>
      <c r="D692" s="241" t="s">
        <v>408</v>
      </c>
      <c r="E692" s="243" t="s">
        <v>409</v>
      </c>
      <c r="F692" s="244">
        <v>16666.669999999998</v>
      </c>
    </row>
    <row r="693" spans="1:6" x14ac:dyDescent="0.25">
      <c r="A693" s="241">
        <v>267458</v>
      </c>
      <c r="B693" s="245" t="s">
        <v>337</v>
      </c>
      <c r="C693" s="241" t="s">
        <v>364</v>
      </c>
      <c r="D693" s="241" t="s">
        <v>408</v>
      </c>
      <c r="E693" s="243" t="s">
        <v>409</v>
      </c>
      <c r="F693" s="244">
        <v>76666.67</v>
      </c>
    </row>
    <row r="694" spans="1:6" x14ac:dyDescent="0.25">
      <c r="A694" s="241">
        <v>267459</v>
      </c>
      <c r="B694" s="245" t="s">
        <v>337</v>
      </c>
      <c r="C694" s="241" t="s">
        <v>365</v>
      </c>
      <c r="D694" s="241" t="s">
        <v>408</v>
      </c>
      <c r="E694" s="243" t="s">
        <v>409</v>
      </c>
      <c r="F694" s="244">
        <v>10000</v>
      </c>
    </row>
    <row r="695" spans="1:6" x14ac:dyDescent="0.25">
      <c r="A695" s="241">
        <v>267461</v>
      </c>
      <c r="B695" s="245" t="s">
        <v>337</v>
      </c>
      <c r="C695" s="241" t="s">
        <v>366</v>
      </c>
      <c r="D695" s="241" t="s">
        <v>408</v>
      </c>
      <c r="E695" s="243" t="s">
        <v>409</v>
      </c>
      <c r="F695" s="244">
        <v>14259.26</v>
      </c>
    </row>
    <row r="696" spans="1:6" x14ac:dyDescent="0.25">
      <c r="A696" s="241">
        <v>267462</v>
      </c>
      <c r="B696" s="245" t="s">
        <v>337</v>
      </c>
      <c r="C696" s="241" t="s">
        <v>367</v>
      </c>
      <c r="D696" s="241" t="s">
        <v>408</v>
      </c>
      <c r="E696" s="243" t="s">
        <v>409</v>
      </c>
      <c r="F696" s="244">
        <v>26666.67</v>
      </c>
    </row>
    <row r="697" spans="1:6" x14ac:dyDescent="0.25">
      <c r="A697" s="241">
        <v>267463</v>
      </c>
      <c r="B697" s="245" t="s">
        <v>337</v>
      </c>
      <c r="C697" s="241" t="s">
        <v>368</v>
      </c>
      <c r="D697" s="241" t="s">
        <v>408</v>
      </c>
      <c r="E697" s="243" t="s">
        <v>409</v>
      </c>
      <c r="F697" s="244">
        <v>5282.26</v>
      </c>
    </row>
    <row r="698" spans="1:6" x14ac:dyDescent="0.25">
      <c r="A698" s="241">
        <v>267465</v>
      </c>
      <c r="B698" s="245" t="s">
        <v>337</v>
      </c>
      <c r="C698" s="241" t="s">
        <v>369</v>
      </c>
      <c r="D698" s="241" t="s">
        <v>408</v>
      </c>
      <c r="E698" s="243" t="s">
        <v>409</v>
      </c>
      <c r="F698" s="244">
        <v>11250</v>
      </c>
    </row>
    <row r="699" spans="1:6" x14ac:dyDescent="0.25">
      <c r="A699" s="241">
        <v>267467</v>
      </c>
      <c r="B699" s="245" t="s">
        <v>337</v>
      </c>
      <c r="C699" s="241" t="s">
        <v>370</v>
      </c>
      <c r="D699" s="241" t="s">
        <v>408</v>
      </c>
      <c r="E699" s="243" t="s">
        <v>409</v>
      </c>
      <c r="F699" s="244">
        <v>30000</v>
      </c>
    </row>
    <row r="700" spans="1:6" x14ac:dyDescent="0.25">
      <c r="A700" s="241">
        <v>267468</v>
      </c>
      <c r="B700" s="245" t="s">
        <v>337</v>
      </c>
      <c r="C700" s="241" t="s">
        <v>371</v>
      </c>
      <c r="D700" s="241" t="s">
        <v>408</v>
      </c>
      <c r="E700" s="243" t="s">
        <v>409</v>
      </c>
      <c r="F700" s="244">
        <v>33333.33</v>
      </c>
    </row>
    <row r="701" spans="1:6" x14ac:dyDescent="0.25">
      <c r="A701" s="241">
        <v>267469</v>
      </c>
      <c r="B701" s="245" t="s">
        <v>337</v>
      </c>
      <c r="C701" s="241" t="s">
        <v>372</v>
      </c>
      <c r="D701" s="241" t="s">
        <v>408</v>
      </c>
      <c r="E701" s="243" t="s">
        <v>409</v>
      </c>
      <c r="F701" s="244">
        <v>10000</v>
      </c>
    </row>
    <row r="702" spans="1:6" x14ac:dyDescent="0.25">
      <c r="A702" s="241">
        <v>267471</v>
      </c>
      <c r="B702" s="245" t="s">
        <v>337</v>
      </c>
      <c r="C702" s="241" t="s">
        <v>373</v>
      </c>
      <c r="D702" s="241" t="s">
        <v>408</v>
      </c>
      <c r="E702" s="243" t="s">
        <v>409</v>
      </c>
      <c r="F702" s="244">
        <v>20000</v>
      </c>
    </row>
    <row r="703" spans="1:6" x14ac:dyDescent="0.25">
      <c r="A703" s="241">
        <v>267472</v>
      </c>
      <c r="B703" s="245" t="s">
        <v>337</v>
      </c>
      <c r="C703" s="241" t="s">
        <v>374</v>
      </c>
      <c r="D703" s="241" t="s">
        <v>408</v>
      </c>
      <c r="E703" s="243" t="s">
        <v>409</v>
      </c>
      <c r="F703" s="244">
        <v>55000</v>
      </c>
    </row>
    <row r="704" spans="1:6" x14ac:dyDescent="0.25">
      <c r="A704" s="241">
        <v>267475</v>
      </c>
      <c r="B704" s="245" t="s">
        <v>337</v>
      </c>
      <c r="C704" s="241" t="s">
        <v>375</v>
      </c>
      <c r="D704" s="241" t="s">
        <v>408</v>
      </c>
      <c r="E704" s="243" t="s">
        <v>409</v>
      </c>
      <c r="F704" s="244">
        <v>30000</v>
      </c>
    </row>
    <row r="705" spans="1:6" x14ac:dyDescent="0.25">
      <c r="A705" s="241">
        <v>267476</v>
      </c>
      <c r="B705" s="245" t="s">
        <v>337</v>
      </c>
      <c r="C705" s="241" t="s">
        <v>376</v>
      </c>
      <c r="D705" s="241" t="s">
        <v>408</v>
      </c>
      <c r="E705" s="243" t="s">
        <v>409</v>
      </c>
      <c r="F705" s="244">
        <v>85000</v>
      </c>
    </row>
    <row r="706" spans="1:6" x14ac:dyDescent="0.25">
      <c r="A706" s="241">
        <v>267477</v>
      </c>
      <c r="B706" s="245" t="s">
        <v>337</v>
      </c>
      <c r="C706" s="241" t="s">
        <v>377</v>
      </c>
      <c r="D706" s="241" t="s">
        <v>408</v>
      </c>
      <c r="E706" s="243" t="s">
        <v>409</v>
      </c>
      <c r="F706" s="244">
        <v>12500</v>
      </c>
    </row>
    <row r="707" spans="1:6" x14ac:dyDescent="0.25">
      <c r="A707" s="241">
        <v>267478</v>
      </c>
      <c r="B707" s="245" t="s">
        <v>337</v>
      </c>
      <c r="C707" s="241" t="s">
        <v>378</v>
      </c>
      <c r="D707" s="241" t="s">
        <v>408</v>
      </c>
      <c r="E707" s="243" t="s">
        <v>409</v>
      </c>
      <c r="F707" s="244">
        <v>20000</v>
      </c>
    </row>
    <row r="708" spans="1:6" x14ac:dyDescent="0.25">
      <c r="A708" s="241">
        <v>267479</v>
      </c>
      <c r="B708" s="245" t="s">
        <v>337</v>
      </c>
      <c r="C708" s="241" t="s">
        <v>379</v>
      </c>
      <c r="D708" s="241" t="s">
        <v>408</v>
      </c>
      <c r="E708" s="243" t="s">
        <v>409</v>
      </c>
      <c r="F708" s="244">
        <v>15000</v>
      </c>
    </row>
    <row r="709" spans="1:6" x14ac:dyDescent="0.25">
      <c r="A709" s="241">
        <v>267481</v>
      </c>
      <c r="B709" s="245" t="s">
        <v>337</v>
      </c>
      <c r="C709" s="241" t="s">
        <v>380</v>
      </c>
      <c r="D709" s="241" t="s">
        <v>408</v>
      </c>
      <c r="E709" s="243" t="s">
        <v>409</v>
      </c>
      <c r="F709" s="244">
        <v>75000</v>
      </c>
    </row>
    <row r="710" spans="1:6" x14ac:dyDescent="0.25">
      <c r="A710" s="241">
        <v>267482</v>
      </c>
      <c r="B710" s="245" t="s">
        <v>337</v>
      </c>
      <c r="C710" s="241" t="s">
        <v>381</v>
      </c>
      <c r="D710" s="241" t="s">
        <v>408</v>
      </c>
      <c r="E710" s="243" t="s">
        <v>409</v>
      </c>
      <c r="F710" s="244">
        <v>10000</v>
      </c>
    </row>
    <row r="711" spans="1:6" x14ac:dyDescent="0.25">
      <c r="A711" s="241">
        <v>267483</v>
      </c>
      <c r="B711" s="245" t="s">
        <v>337</v>
      </c>
      <c r="C711" s="241" t="s">
        <v>382</v>
      </c>
      <c r="D711" s="241" t="s">
        <v>408</v>
      </c>
      <c r="E711" s="243" t="s">
        <v>409</v>
      </c>
      <c r="F711" s="244">
        <v>11666.67</v>
      </c>
    </row>
    <row r="712" spans="1:6" x14ac:dyDescent="0.25">
      <c r="A712" s="241">
        <v>267484</v>
      </c>
      <c r="B712" s="245" t="s">
        <v>337</v>
      </c>
      <c r="C712" s="241" t="s">
        <v>383</v>
      </c>
      <c r="D712" s="241" t="s">
        <v>408</v>
      </c>
      <c r="E712" s="243" t="s">
        <v>409</v>
      </c>
      <c r="F712" s="244">
        <v>20000</v>
      </c>
    </row>
    <row r="713" spans="1:6" x14ac:dyDescent="0.25">
      <c r="A713" s="241">
        <v>267486</v>
      </c>
      <c r="B713" s="245" t="s">
        <v>337</v>
      </c>
      <c r="C713" s="241" t="s">
        <v>384</v>
      </c>
      <c r="D713" s="241" t="s">
        <v>408</v>
      </c>
      <c r="E713" s="243" t="s">
        <v>409</v>
      </c>
      <c r="F713" s="244">
        <v>25000</v>
      </c>
    </row>
    <row r="714" spans="1:6" x14ac:dyDescent="0.25">
      <c r="A714" s="241">
        <v>267487</v>
      </c>
      <c r="B714" s="245" t="s">
        <v>337</v>
      </c>
      <c r="C714" s="241" t="s">
        <v>385</v>
      </c>
      <c r="D714" s="241" t="s">
        <v>408</v>
      </c>
      <c r="E714" s="243" t="s">
        <v>409</v>
      </c>
      <c r="F714" s="244">
        <v>20000</v>
      </c>
    </row>
    <row r="715" spans="1:6" x14ac:dyDescent="0.25">
      <c r="A715" s="241">
        <v>267488</v>
      </c>
      <c r="B715" s="245" t="s">
        <v>337</v>
      </c>
      <c r="C715" s="241" t="s">
        <v>386</v>
      </c>
      <c r="D715" s="241" t="s">
        <v>408</v>
      </c>
      <c r="E715" s="243" t="s">
        <v>409</v>
      </c>
      <c r="F715" s="244">
        <v>30000</v>
      </c>
    </row>
    <row r="716" spans="1:6" x14ac:dyDescent="0.25">
      <c r="A716" s="241">
        <v>267491</v>
      </c>
      <c r="B716" s="245" t="s">
        <v>337</v>
      </c>
      <c r="C716" s="241" t="s">
        <v>350</v>
      </c>
      <c r="D716" s="241" t="s">
        <v>408</v>
      </c>
      <c r="E716" s="243" t="s">
        <v>409</v>
      </c>
      <c r="F716" s="244">
        <v>75000</v>
      </c>
    </row>
    <row r="717" spans="1:6" x14ac:dyDescent="0.25">
      <c r="A717" s="241">
        <v>267492</v>
      </c>
      <c r="B717" s="245" t="s">
        <v>337</v>
      </c>
      <c r="C717" s="241" t="s">
        <v>387</v>
      </c>
      <c r="D717" s="241" t="s">
        <v>408</v>
      </c>
      <c r="E717" s="243" t="s">
        <v>409</v>
      </c>
      <c r="F717" s="244">
        <v>30000</v>
      </c>
    </row>
    <row r="718" spans="1:6" x14ac:dyDescent="0.25">
      <c r="A718" s="241">
        <v>267493</v>
      </c>
      <c r="B718" s="245" t="s">
        <v>337</v>
      </c>
      <c r="C718" s="241" t="s">
        <v>342</v>
      </c>
      <c r="D718" s="241" t="s">
        <v>408</v>
      </c>
      <c r="E718" s="243" t="s">
        <v>409</v>
      </c>
      <c r="F718" s="244">
        <v>15000</v>
      </c>
    </row>
    <row r="719" spans="1:6" x14ac:dyDescent="0.25">
      <c r="A719" s="241">
        <v>267494</v>
      </c>
      <c r="B719" s="245" t="s">
        <v>337</v>
      </c>
      <c r="C719" s="241" t="s">
        <v>388</v>
      </c>
      <c r="D719" s="241" t="s">
        <v>408</v>
      </c>
      <c r="E719" s="243" t="s">
        <v>409</v>
      </c>
      <c r="F719" s="244">
        <v>30000</v>
      </c>
    </row>
    <row r="720" spans="1:6" x14ac:dyDescent="0.25">
      <c r="A720" s="241">
        <v>267495</v>
      </c>
      <c r="B720" s="245" t="s">
        <v>337</v>
      </c>
      <c r="C720" s="241" t="s">
        <v>389</v>
      </c>
      <c r="D720" s="241" t="s">
        <v>408</v>
      </c>
      <c r="E720" s="243" t="s">
        <v>409</v>
      </c>
      <c r="F720" s="244">
        <v>20000</v>
      </c>
    </row>
    <row r="721" spans="1:6" x14ac:dyDescent="0.25">
      <c r="A721" s="241">
        <v>267496</v>
      </c>
      <c r="B721" s="245" t="s">
        <v>337</v>
      </c>
      <c r="C721" s="241" t="s">
        <v>390</v>
      </c>
      <c r="D721" s="241" t="s">
        <v>408</v>
      </c>
      <c r="E721" s="243" t="s">
        <v>409</v>
      </c>
      <c r="F721" s="244">
        <v>85000</v>
      </c>
    </row>
    <row r="722" spans="1:6" x14ac:dyDescent="0.25">
      <c r="A722" s="241">
        <v>267497</v>
      </c>
      <c r="B722" s="245" t="s">
        <v>337</v>
      </c>
      <c r="C722" s="241" t="s">
        <v>391</v>
      </c>
      <c r="D722" s="241" t="s">
        <v>408</v>
      </c>
      <c r="E722" s="243" t="s">
        <v>409</v>
      </c>
      <c r="F722" s="244">
        <v>40000</v>
      </c>
    </row>
    <row r="723" spans="1:6" x14ac:dyDescent="0.25">
      <c r="A723" s="241">
        <v>267498</v>
      </c>
      <c r="B723" s="245" t="s">
        <v>337</v>
      </c>
      <c r="C723" s="241" t="s">
        <v>392</v>
      </c>
      <c r="D723" s="241" t="s">
        <v>408</v>
      </c>
      <c r="E723" s="243" t="s">
        <v>409</v>
      </c>
      <c r="F723" s="244">
        <v>30000</v>
      </c>
    </row>
    <row r="724" spans="1:6" x14ac:dyDescent="0.25">
      <c r="A724" s="241">
        <v>267499</v>
      </c>
      <c r="B724" s="245" t="s">
        <v>337</v>
      </c>
      <c r="C724" s="241" t="s">
        <v>393</v>
      </c>
      <c r="D724" s="241" t="s">
        <v>408</v>
      </c>
      <c r="E724" s="243" t="s">
        <v>409</v>
      </c>
      <c r="F724" s="244">
        <v>20000</v>
      </c>
    </row>
    <row r="725" spans="1:6" x14ac:dyDescent="0.25">
      <c r="A725" s="241">
        <v>267500</v>
      </c>
      <c r="B725" s="245" t="s">
        <v>337</v>
      </c>
      <c r="C725" s="241" t="s">
        <v>394</v>
      </c>
      <c r="D725" s="241" t="s">
        <v>408</v>
      </c>
      <c r="E725" s="243" t="s">
        <v>409</v>
      </c>
      <c r="F725" s="244">
        <v>16666.669999999998</v>
      </c>
    </row>
    <row r="726" spans="1:6" x14ac:dyDescent="0.25">
      <c r="A726" s="241">
        <v>267501</v>
      </c>
      <c r="B726" s="245" t="s">
        <v>337</v>
      </c>
      <c r="C726" s="241" t="s">
        <v>395</v>
      </c>
      <c r="D726" s="241" t="s">
        <v>408</v>
      </c>
      <c r="E726" s="243" t="s">
        <v>409</v>
      </c>
      <c r="F726" s="244">
        <v>13750</v>
      </c>
    </row>
    <row r="727" spans="1:6" x14ac:dyDescent="0.25">
      <c r="A727" s="241">
        <v>267507</v>
      </c>
      <c r="B727" s="245" t="s">
        <v>337</v>
      </c>
      <c r="C727" s="241" t="s">
        <v>396</v>
      </c>
      <c r="D727" s="241" t="s">
        <v>408</v>
      </c>
      <c r="E727" s="243" t="s">
        <v>409</v>
      </c>
      <c r="F727" s="244">
        <v>20000</v>
      </c>
    </row>
    <row r="728" spans="1:6" x14ac:dyDescent="0.25">
      <c r="A728" s="241">
        <v>267509</v>
      </c>
      <c r="B728" s="245" t="s">
        <v>337</v>
      </c>
      <c r="C728" s="241" t="s">
        <v>397</v>
      </c>
      <c r="D728" s="241" t="s">
        <v>408</v>
      </c>
      <c r="E728" s="243" t="s">
        <v>409</v>
      </c>
      <c r="F728" s="244">
        <v>40000</v>
      </c>
    </row>
    <row r="729" spans="1:6" x14ac:dyDescent="0.25">
      <c r="A729" s="241">
        <v>267510</v>
      </c>
      <c r="B729" s="245" t="s">
        <v>337</v>
      </c>
      <c r="C729" s="241" t="s">
        <v>398</v>
      </c>
      <c r="D729" s="241" t="s">
        <v>408</v>
      </c>
      <c r="E729" s="243" t="s">
        <v>409</v>
      </c>
      <c r="F729" s="244">
        <v>30000</v>
      </c>
    </row>
    <row r="730" spans="1:6" x14ac:dyDescent="0.25">
      <c r="A730" s="241">
        <v>267511</v>
      </c>
      <c r="B730" s="245" t="s">
        <v>337</v>
      </c>
      <c r="C730" s="241" t="s">
        <v>399</v>
      </c>
      <c r="D730" s="241" t="s">
        <v>408</v>
      </c>
      <c r="E730" s="243" t="s">
        <v>409</v>
      </c>
      <c r="F730" s="244">
        <v>13333.33</v>
      </c>
    </row>
    <row r="731" spans="1:6" x14ac:dyDescent="0.25">
      <c r="A731" s="241">
        <v>267516</v>
      </c>
      <c r="B731" s="245" t="s">
        <v>337</v>
      </c>
      <c r="C731" s="241" t="s">
        <v>400</v>
      </c>
      <c r="D731" s="241" t="s">
        <v>408</v>
      </c>
      <c r="E731" s="243" t="s">
        <v>409</v>
      </c>
      <c r="F731" s="244">
        <v>85000</v>
      </c>
    </row>
    <row r="732" spans="1:6" x14ac:dyDescent="0.25">
      <c r="A732" s="241">
        <v>267517</v>
      </c>
      <c r="B732" s="245" t="s">
        <v>337</v>
      </c>
      <c r="C732" s="241" t="s">
        <v>401</v>
      </c>
      <c r="D732" s="241" t="s">
        <v>408</v>
      </c>
      <c r="E732" s="243" t="s">
        <v>409</v>
      </c>
      <c r="F732" s="244">
        <v>20000</v>
      </c>
    </row>
    <row r="733" spans="1:6" x14ac:dyDescent="0.25">
      <c r="A733" s="241">
        <v>267519</v>
      </c>
      <c r="B733" s="242">
        <v>46271</v>
      </c>
      <c r="C733" s="241" t="s">
        <v>402</v>
      </c>
      <c r="D733" s="241" t="s">
        <v>407</v>
      </c>
      <c r="E733" s="243" t="s">
        <v>409</v>
      </c>
      <c r="F733" s="244">
        <v>161552.54999999999</v>
      </c>
    </row>
    <row r="734" spans="1:6" x14ac:dyDescent="0.25">
      <c r="A734" s="241">
        <v>267520</v>
      </c>
      <c r="B734" s="242">
        <v>46271</v>
      </c>
      <c r="C734" s="241" t="s">
        <v>403</v>
      </c>
      <c r="D734" s="241" t="s">
        <v>405</v>
      </c>
      <c r="E734" s="243" t="s">
        <v>409</v>
      </c>
      <c r="F734" s="244">
        <v>284126.98</v>
      </c>
    </row>
    <row r="735" spans="1:6" x14ac:dyDescent="0.25">
      <c r="A735" s="241">
        <v>267521</v>
      </c>
      <c r="B735" s="245" t="s">
        <v>338</v>
      </c>
      <c r="C735" s="241" t="s">
        <v>404</v>
      </c>
      <c r="D735" s="241" t="s">
        <v>407</v>
      </c>
      <c r="E735" s="243" t="s">
        <v>409</v>
      </c>
      <c r="F735" s="244">
        <v>32086.959999999999</v>
      </c>
    </row>
    <row r="736" spans="1:6" x14ac:dyDescent="0.25">
      <c r="A736" s="246" t="s">
        <v>410</v>
      </c>
      <c r="B736" s="246"/>
      <c r="C736" s="246"/>
      <c r="D736" s="246"/>
      <c r="E736" s="247">
        <v>3612115.7</v>
      </c>
      <c r="F736" s="246"/>
    </row>
  </sheetData>
  <mergeCells count="90">
    <mergeCell ref="B45:F45"/>
    <mergeCell ref="B48:C48"/>
    <mergeCell ref="B6:H6"/>
    <mergeCell ref="B7:H7"/>
    <mergeCell ref="B4:H4"/>
    <mergeCell ref="B5:H5"/>
    <mergeCell ref="B10:F10"/>
    <mergeCell ref="C59:D59"/>
    <mergeCell ref="B52:F52"/>
    <mergeCell ref="B56:C56"/>
    <mergeCell ref="B12:F12"/>
    <mergeCell ref="B25:C25"/>
    <mergeCell ref="B15:C15"/>
    <mergeCell ref="B31:C31"/>
    <mergeCell ref="B38:C38"/>
    <mergeCell ref="A44:F44"/>
    <mergeCell ref="B18:F18"/>
    <mergeCell ref="B28:F28"/>
    <mergeCell ref="B34:F34"/>
    <mergeCell ref="B43:C43"/>
    <mergeCell ref="B40:F40"/>
    <mergeCell ref="D54:D55"/>
    <mergeCell ref="E54:E55"/>
    <mergeCell ref="B75:E75"/>
    <mergeCell ref="B309:E309"/>
    <mergeCell ref="D311:D330"/>
    <mergeCell ref="B334:E334"/>
    <mergeCell ref="D336:D383"/>
    <mergeCell ref="B384:D384"/>
    <mergeCell ref="B387:E387"/>
    <mergeCell ref="B391:D391"/>
    <mergeCell ref="B394:E394"/>
    <mergeCell ref="B398:E398"/>
    <mergeCell ref="B401:E401"/>
    <mergeCell ref="B402:E402"/>
    <mergeCell ref="B403:E403"/>
    <mergeCell ref="B404:E404"/>
    <mergeCell ref="B408:D408"/>
    <mergeCell ref="B412:D412"/>
    <mergeCell ref="E412:F412"/>
    <mergeCell ref="B426:E426"/>
    <mergeCell ref="B443:D443"/>
    <mergeCell ref="B445:E445"/>
    <mergeCell ref="D447:D461"/>
    <mergeCell ref="B465:E465"/>
    <mergeCell ref="B466:E466"/>
    <mergeCell ref="B467:E467"/>
    <mergeCell ref="B468:E468"/>
    <mergeCell ref="B473:D473"/>
    <mergeCell ref="B476:D476"/>
    <mergeCell ref="B493:E493"/>
    <mergeCell ref="B496:C496"/>
    <mergeCell ref="B499:E499"/>
    <mergeCell ref="B502:C502"/>
    <mergeCell ref="B509:E509"/>
    <mergeCell ref="B512:C512"/>
    <mergeCell ref="B514:E514"/>
    <mergeCell ref="B518:C518"/>
    <mergeCell ref="B522:D522"/>
    <mergeCell ref="B536:E536"/>
    <mergeCell ref="B539:C539"/>
    <mergeCell ref="B542:E542"/>
    <mergeCell ref="B545:C545"/>
    <mergeCell ref="B552:E552"/>
    <mergeCell ref="B555:C555"/>
    <mergeCell ref="B557:E557"/>
    <mergeCell ref="B561:C561"/>
    <mergeCell ref="A562:E562"/>
    <mergeCell ref="B565:D565"/>
    <mergeCell ref="B579:E579"/>
    <mergeCell ref="B582:C582"/>
    <mergeCell ref="B585:E585"/>
    <mergeCell ref="B589:C589"/>
    <mergeCell ref="B596:E596"/>
    <mergeCell ref="B599:C599"/>
    <mergeCell ref="B601:E601"/>
    <mergeCell ref="B605:C605"/>
    <mergeCell ref="B609:D609"/>
    <mergeCell ref="B622:E622"/>
    <mergeCell ref="B625:C625"/>
    <mergeCell ref="B628:E628"/>
    <mergeCell ref="B631:C631"/>
    <mergeCell ref="B638:E638"/>
    <mergeCell ref="A736:D736"/>
    <mergeCell ref="E736:F736"/>
    <mergeCell ref="B641:C641"/>
    <mergeCell ref="B643:E643"/>
    <mergeCell ref="B647:C647"/>
    <mergeCell ref="A648:E648"/>
    <mergeCell ref="B651:D651"/>
  </mergeCells>
  <pageMargins left="0.7" right="0.7" top="0.75" bottom="0.75" header="0.3" footer="0.3"/>
  <pageSetup scale="45" orientation="portrait" r:id="rId1"/>
  <rowBreaks count="7" manualBreakCount="7">
    <brk id="63" max="6" man="1"/>
    <brk id="359" max="6" man="1"/>
    <brk id="414" max="6" man="1"/>
    <brk id="478" max="6" man="1"/>
    <brk id="523" max="6" man="1"/>
    <brk id="587" max="6" man="1"/>
    <brk id="65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1EB5-7A62-41B8-8508-73408C94932D}">
  <dimension ref="C1:T85"/>
  <sheetViews>
    <sheetView showGridLines="0" tabSelected="1" view="pageBreakPreview" topLeftCell="C66" zoomScale="85" zoomScaleNormal="85" zoomScaleSheetLayoutView="85" workbookViewId="0">
      <pane xSplit="1" topLeftCell="D1" activePane="topRight" state="frozen"/>
      <selection activeCell="E739" sqref="E739"/>
      <selection pane="topRight" activeCell="E739" sqref="E739"/>
    </sheetView>
  </sheetViews>
  <sheetFormatPr baseColWidth="10" defaultColWidth="11.42578125" defaultRowHeight="21" x14ac:dyDescent="0.35"/>
  <cols>
    <col min="1" max="2" width="0" hidden="1" customWidth="1"/>
    <col min="3" max="3" width="65.7109375" style="306" customWidth="1"/>
    <col min="4" max="4" width="33.7109375" style="305" bestFit="1" customWidth="1"/>
    <col min="5" max="5" width="16.140625" style="100" customWidth="1"/>
    <col min="6" max="6" width="25.28515625" style="100" customWidth="1"/>
    <col min="7" max="7" width="16.42578125" style="100" bestFit="1" customWidth="1"/>
    <col min="8" max="8" width="14.7109375" style="100" customWidth="1"/>
    <col min="9" max="9" width="15.140625" style="100" customWidth="1"/>
    <col min="10" max="10" width="15.7109375" style="304" customWidth="1"/>
    <col min="11" max="11" width="15" style="100" customWidth="1"/>
    <col min="12" max="12" width="15.5703125" style="100" customWidth="1"/>
    <col min="13" max="13" width="14.42578125" style="100" customWidth="1"/>
    <col min="14" max="14" width="14.5703125" style="100" customWidth="1"/>
    <col min="15" max="15" width="13.28515625" style="100" customWidth="1"/>
    <col min="16" max="17" width="14.42578125" style="303" bestFit="1" customWidth="1"/>
    <col min="18" max="18" width="18.85546875" style="303" bestFit="1" customWidth="1"/>
    <col min="19" max="19" width="1.7109375" style="303" customWidth="1"/>
    <col min="20" max="20" width="12.5703125" bestFit="1" customWidth="1"/>
  </cols>
  <sheetData>
    <row r="1" spans="3:20" ht="28.5" customHeight="1" x14ac:dyDescent="0.25">
      <c r="C1" s="361" t="s">
        <v>507</v>
      </c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59"/>
    </row>
    <row r="2" spans="3:20" ht="21.75" customHeight="1" x14ac:dyDescent="0.25">
      <c r="C2" s="355" t="s">
        <v>506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3"/>
    </row>
    <row r="3" spans="3:20" ht="15" customHeight="1" x14ac:dyDescent="0.25">
      <c r="C3" s="358">
        <v>2026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6"/>
    </row>
    <row r="4" spans="3:20" ht="27" customHeight="1" x14ac:dyDescent="0.25">
      <c r="C4" s="355" t="s">
        <v>505</v>
      </c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3"/>
    </row>
    <row r="5" spans="3:20" ht="21.75" customHeight="1" x14ac:dyDescent="0.25">
      <c r="C5" s="354" t="s">
        <v>504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3"/>
    </row>
    <row r="6" spans="3:20" ht="9.75" customHeight="1" x14ac:dyDescent="0.35"/>
    <row r="7" spans="3:20" s="307" customFormat="1" ht="25.5" customHeight="1" x14ac:dyDescent="0.25">
      <c r="C7" s="346" t="s">
        <v>503</v>
      </c>
      <c r="D7" s="352" t="s">
        <v>502</v>
      </c>
      <c r="E7" s="351" t="s">
        <v>501</v>
      </c>
      <c r="F7" s="350" t="s">
        <v>500</v>
      </c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8"/>
      <c r="S7" s="347"/>
    </row>
    <row r="8" spans="3:20" s="307" customFormat="1" x14ac:dyDescent="0.35">
      <c r="C8" s="346"/>
      <c r="D8" s="345"/>
      <c r="E8" s="344"/>
      <c r="F8" s="342" t="s">
        <v>499</v>
      </c>
      <c r="G8" s="342" t="s">
        <v>498</v>
      </c>
      <c r="H8" s="342" t="s">
        <v>497</v>
      </c>
      <c r="I8" s="342" t="s">
        <v>496</v>
      </c>
      <c r="J8" s="343" t="s">
        <v>495</v>
      </c>
      <c r="K8" s="342" t="s">
        <v>494</v>
      </c>
      <c r="L8" s="341" t="s">
        <v>493</v>
      </c>
      <c r="M8" s="342" t="s">
        <v>492</v>
      </c>
      <c r="N8" s="342" t="s">
        <v>491</v>
      </c>
      <c r="O8" s="342" t="s">
        <v>490</v>
      </c>
      <c r="P8" s="342" t="s">
        <v>489</v>
      </c>
      <c r="Q8" s="341" t="s">
        <v>488</v>
      </c>
      <c r="R8" s="340" t="s">
        <v>487</v>
      </c>
      <c r="S8" s="339"/>
    </row>
    <row r="9" spans="3:20" s="100" customFormat="1" x14ac:dyDescent="0.35">
      <c r="C9" s="328" t="s">
        <v>486</v>
      </c>
      <c r="D9" s="338"/>
      <c r="E9" s="337"/>
      <c r="F9" s="337"/>
      <c r="G9" s="337"/>
      <c r="H9" s="337"/>
      <c r="I9" s="337"/>
      <c r="J9" s="331"/>
      <c r="K9" s="337"/>
      <c r="L9" s="337"/>
      <c r="M9" s="337"/>
      <c r="N9" s="337"/>
      <c r="O9" s="337"/>
      <c r="P9" s="337"/>
      <c r="Q9" s="337"/>
      <c r="R9" s="336"/>
      <c r="S9" s="336"/>
    </row>
    <row r="10" spans="3:20" ht="15.75" x14ac:dyDescent="0.25">
      <c r="C10" s="323" t="s">
        <v>485</v>
      </c>
      <c r="D10" s="330">
        <f>D11+D12+D13+D14+D15</f>
        <v>1315474222</v>
      </c>
      <c r="E10" s="330">
        <f>E11+E12+E13+E14+E15</f>
        <v>1315474222</v>
      </c>
      <c r="F10" s="326">
        <f>SUM(F11:F15)</f>
        <v>89016390.289999992</v>
      </c>
      <c r="G10" s="335">
        <f>SUM(G11:G15)</f>
        <v>93030583.560000002</v>
      </c>
      <c r="H10" s="326">
        <f>SUM(H11:H15)</f>
        <v>92654471.870000005</v>
      </c>
      <c r="I10" s="326">
        <f>SUM(I11:I15)</f>
        <v>93774446.320000008</v>
      </c>
      <c r="J10" s="326">
        <f>SUM(J11:J15)</f>
        <v>149502725.06</v>
      </c>
      <c r="K10" s="326">
        <f>SUM(K11:K15)</f>
        <v>93429012.219999999</v>
      </c>
      <c r="L10" s="326">
        <f>SUM(L11:L15)</f>
        <v>0</v>
      </c>
      <c r="M10" s="326">
        <f>SUM(M11:M15)</f>
        <v>0</v>
      </c>
      <c r="N10" s="326">
        <f>SUM(N11:N15)</f>
        <v>0</v>
      </c>
      <c r="O10" s="331">
        <f>SUM(O11:O15)</f>
        <v>0</v>
      </c>
      <c r="P10" s="331">
        <f>SUM(P11:P15)</f>
        <v>0</v>
      </c>
      <c r="Q10" s="331">
        <f>SUM(Q11:Q15)</f>
        <v>0</v>
      </c>
      <c r="R10" s="326">
        <f>SUM(F10:Q10)</f>
        <v>611407629.32000005</v>
      </c>
      <c r="S10" s="326"/>
      <c r="T10" s="315"/>
    </row>
    <row r="11" spans="3:20" ht="22.5" customHeight="1" x14ac:dyDescent="0.25">
      <c r="C11" s="321" t="s">
        <v>484</v>
      </c>
      <c r="D11" s="329">
        <v>882654345</v>
      </c>
      <c r="E11" s="329">
        <v>882654345</v>
      </c>
      <c r="F11" s="329">
        <f>534235.32+74402170.67</f>
        <v>74936405.989999995</v>
      </c>
      <c r="G11" s="324">
        <f>3689393.59+75297004</f>
        <v>78986397.590000004</v>
      </c>
      <c r="H11" s="334">
        <v>78223743</v>
      </c>
      <c r="I11" s="324">
        <v>79667488.170000002</v>
      </c>
      <c r="J11" s="324">
        <v>79055582.390000001</v>
      </c>
      <c r="K11" s="324">
        <v>73072094.730000004</v>
      </c>
      <c r="L11" s="324"/>
      <c r="M11" s="324"/>
      <c r="N11" s="324"/>
      <c r="O11" s="324"/>
      <c r="P11" s="324"/>
      <c r="Q11" s="324"/>
      <c r="R11" s="324">
        <f>SUM(F11:Q11)</f>
        <v>463941711.87</v>
      </c>
      <c r="S11" s="324"/>
      <c r="T11" s="315"/>
    </row>
    <row r="12" spans="3:20" ht="22.5" customHeight="1" x14ac:dyDescent="0.25">
      <c r="C12" s="321" t="s">
        <v>483</v>
      </c>
      <c r="D12" s="329">
        <v>143846303</v>
      </c>
      <c r="E12" s="329">
        <v>143846303</v>
      </c>
      <c r="F12" s="329">
        <v>3060000</v>
      </c>
      <c r="G12" s="324">
        <v>3120000</v>
      </c>
      <c r="H12" s="334">
        <v>3060000</v>
      </c>
      <c r="I12" s="324">
        <v>3060000</v>
      </c>
      <c r="J12" s="324">
        <v>59343147.359999999</v>
      </c>
      <c r="K12" s="324">
        <v>9050830.2800000012</v>
      </c>
      <c r="L12" s="324"/>
      <c r="M12" s="324"/>
      <c r="N12" s="324"/>
      <c r="O12" s="324"/>
      <c r="P12" s="324"/>
      <c r="Q12" s="324"/>
      <c r="R12" s="324">
        <f>SUM(F12:Q12)</f>
        <v>80693977.640000001</v>
      </c>
      <c r="S12" s="324"/>
      <c r="T12" s="315"/>
    </row>
    <row r="13" spans="3:20" ht="22.5" customHeight="1" x14ac:dyDescent="0.25">
      <c r="C13" s="321" t="s">
        <v>482</v>
      </c>
      <c r="D13" s="329">
        <v>1648500</v>
      </c>
      <c r="E13" s="329">
        <v>1648500</v>
      </c>
      <c r="F13" s="329">
        <v>220000</v>
      </c>
      <c r="G13" s="324">
        <v>30000</v>
      </c>
      <c r="H13" s="334">
        <v>440000</v>
      </c>
      <c r="I13" s="324">
        <v>30000</v>
      </c>
      <c r="J13" s="324">
        <v>15000</v>
      </c>
      <c r="K13" s="324">
        <v>175000</v>
      </c>
      <c r="L13" s="324"/>
      <c r="M13" s="324"/>
      <c r="N13" s="324"/>
      <c r="O13" s="324"/>
      <c r="P13" s="324"/>
      <c r="Q13" s="324"/>
      <c r="R13" s="324">
        <f>SUM(F13:Q13)</f>
        <v>910000</v>
      </c>
      <c r="S13" s="324"/>
      <c r="T13" s="315"/>
    </row>
    <row r="14" spans="3:20" ht="22.5" customHeight="1" x14ac:dyDescent="0.25">
      <c r="C14" s="321" t="s">
        <v>481</v>
      </c>
      <c r="D14" s="329">
        <v>110381333</v>
      </c>
      <c r="E14" s="329">
        <v>110381333</v>
      </c>
      <c r="F14" s="329">
        <v>55000</v>
      </c>
      <c r="G14" s="324">
        <v>0</v>
      </c>
      <c r="H14" s="334">
        <v>0</v>
      </c>
      <c r="I14" s="324">
        <v>30000</v>
      </c>
      <c r="J14" s="324">
        <v>0</v>
      </c>
      <c r="K14" s="324">
        <v>30000</v>
      </c>
      <c r="L14" s="324"/>
      <c r="M14" s="324"/>
      <c r="N14" s="324"/>
      <c r="O14" s="324"/>
      <c r="P14" s="324"/>
      <c r="Q14" s="324"/>
      <c r="R14" s="324">
        <f>SUM(F14:Q14)</f>
        <v>115000</v>
      </c>
      <c r="S14" s="324"/>
      <c r="T14" s="315"/>
    </row>
    <row r="15" spans="3:20" ht="22.5" customHeight="1" x14ac:dyDescent="0.25">
      <c r="C15" s="321" t="s">
        <v>480</v>
      </c>
      <c r="D15" s="329">
        <v>176943741</v>
      </c>
      <c r="E15" s="329">
        <v>176943741</v>
      </c>
      <c r="F15" s="329">
        <f>213.76+10744770.54</f>
        <v>10744984.299999999</v>
      </c>
      <c r="G15" s="324">
        <v>10894185.970000001</v>
      </c>
      <c r="H15" s="334">
        <v>10930728.869999999</v>
      </c>
      <c r="I15" s="324">
        <v>10986958.15</v>
      </c>
      <c r="J15" s="324">
        <v>11088995.309999999</v>
      </c>
      <c r="K15" s="324">
        <v>11101087.210000001</v>
      </c>
      <c r="L15" s="324"/>
      <c r="M15" s="324"/>
      <c r="N15" s="324"/>
      <c r="O15" s="324"/>
      <c r="P15" s="324"/>
      <c r="Q15" s="324"/>
      <c r="R15" s="324">
        <f>SUM(F15:Q15)</f>
        <v>65746939.809999995</v>
      </c>
      <c r="S15" s="324"/>
      <c r="T15" s="315"/>
    </row>
    <row r="16" spans="3:20" ht="19.5" customHeight="1" x14ac:dyDescent="0.25">
      <c r="C16" s="323" t="s">
        <v>479</v>
      </c>
      <c r="D16" s="330">
        <f>D17+D18+D19+D20+D21+D22+D23+D24+D25</f>
        <v>414373418</v>
      </c>
      <c r="E16" s="330">
        <f>E17+E18+E19+E20+E21+E22+E23+E24+E25</f>
        <v>380367527.64999998</v>
      </c>
      <c r="F16" s="330">
        <f>F17+F18+F19+F20+F21+F22+F23+F24+F25</f>
        <v>9521466.1199999992</v>
      </c>
      <c r="G16" s="330">
        <f>G17+G18+G19+G20+G21+G22+G23+G24+G25</f>
        <v>30983224.200000003</v>
      </c>
      <c r="H16" s="326">
        <f>SUM(H17:H25)</f>
        <v>5930422.9100000001</v>
      </c>
      <c r="I16" s="326">
        <f>SUM(I17:I25)</f>
        <v>8895933.4499999993</v>
      </c>
      <c r="J16" s="326">
        <f>SUM(J18:J25)</f>
        <v>30800880.129999995</v>
      </c>
      <c r="K16" s="326">
        <f>SUM(K17:K25)</f>
        <v>22319510.530000001</v>
      </c>
      <c r="L16" s="326">
        <f>SUM(L17:L25)</f>
        <v>0</v>
      </c>
      <c r="M16" s="326">
        <f>SUM(M17:M25)</f>
        <v>0</v>
      </c>
      <c r="N16" s="326">
        <f>SUM(N17:N25)</f>
        <v>0</v>
      </c>
      <c r="O16" s="326">
        <f>SUM(O17:O25)</f>
        <v>0</v>
      </c>
      <c r="P16" s="326">
        <f>SUM(P17:P25)</f>
        <v>0</v>
      </c>
      <c r="Q16" s="331">
        <f>SUM(Q17:Q25)</f>
        <v>0</v>
      </c>
      <c r="R16" s="326">
        <f>SUM(F16:Q16)</f>
        <v>108451437.34</v>
      </c>
      <c r="S16" s="326"/>
      <c r="T16" s="315"/>
    </row>
    <row r="17" spans="3:20" ht="19.5" customHeight="1" x14ac:dyDescent="0.25">
      <c r="C17" s="321" t="s">
        <v>478</v>
      </c>
      <c r="D17" s="329">
        <v>35051141</v>
      </c>
      <c r="E17" s="329">
        <v>40351141</v>
      </c>
      <c r="F17" s="329">
        <v>23805</v>
      </c>
      <c r="G17" s="324">
        <v>1243413.97</v>
      </c>
      <c r="H17" s="324">
        <v>33050</v>
      </c>
      <c r="I17" s="324">
        <v>5900</v>
      </c>
      <c r="J17" s="304">
        <v>0</v>
      </c>
      <c r="K17" s="324">
        <v>56715</v>
      </c>
      <c r="L17" s="324"/>
      <c r="M17" s="324"/>
      <c r="N17" s="324"/>
      <c r="O17" s="324"/>
      <c r="P17" s="324"/>
      <c r="Q17" s="324"/>
      <c r="R17" s="324">
        <f>SUM(F17:Q17)</f>
        <v>1362883.97</v>
      </c>
      <c r="S17" s="324"/>
      <c r="T17" s="315"/>
    </row>
    <row r="18" spans="3:20" ht="17.25" customHeight="1" x14ac:dyDescent="0.25">
      <c r="C18" s="321" t="s">
        <v>477</v>
      </c>
      <c r="D18" s="329">
        <v>62816535</v>
      </c>
      <c r="E18" s="329">
        <v>62816535</v>
      </c>
      <c r="F18" s="329">
        <v>0</v>
      </c>
      <c r="G18" s="324">
        <v>52590.65</v>
      </c>
      <c r="H18" s="324">
        <v>4620</v>
      </c>
      <c r="I18" s="324">
        <v>4864323.46</v>
      </c>
      <c r="J18" s="324">
        <v>23600000</v>
      </c>
      <c r="K18" s="324">
        <v>14163270</v>
      </c>
      <c r="L18" s="324"/>
      <c r="M18" s="324"/>
      <c r="N18" s="324"/>
      <c r="O18" s="324"/>
      <c r="P18" s="324"/>
      <c r="Q18" s="324"/>
      <c r="R18" s="324">
        <f>SUM(F18:Q18)</f>
        <v>42684804.109999999</v>
      </c>
      <c r="S18" s="324"/>
      <c r="T18" s="315"/>
    </row>
    <row r="19" spans="3:20" ht="24" customHeight="1" x14ac:dyDescent="0.25">
      <c r="C19" s="321" t="s">
        <v>476</v>
      </c>
      <c r="D19" s="329">
        <v>14325617</v>
      </c>
      <c r="E19" s="329">
        <v>14325617</v>
      </c>
      <c r="F19" s="329">
        <v>476631.39</v>
      </c>
      <c r="G19" s="324">
        <v>1049196.5900000001</v>
      </c>
      <c r="H19" s="324">
        <v>980062.56</v>
      </c>
      <c r="I19" s="324">
        <v>1042315.3300000003</v>
      </c>
      <c r="J19" s="324">
        <v>1136970.8600000001</v>
      </c>
      <c r="K19" s="324">
        <v>1595921.7100000002</v>
      </c>
      <c r="L19" s="324"/>
      <c r="M19" s="324"/>
      <c r="N19" s="324"/>
      <c r="O19" s="324"/>
      <c r="P19" s="324"/>
      <c r="Q19" s="324"/>
      <c r="R19" s="324">
        <f>SUM(F19:Q19)</f>
        <v>6281098.4400000004</v>
      </c>
      <c r="S19" s="324"/>
      <c r="T19" s="315"/>
    </row>
    <row r="20" spans="3:20" ht="25.5" customHeight="1" x14ac:dyDescent="0.25">
      <c r="C20" s="321" t="s">
        <v>475</v>
      </c>
      <c r="D20" s="329">
        <v>1210508</v>
      </c>
      <c r="E20" s="329">
        <v>2310508</v>
      </c>
      <c r="F20" s="329">
        <v>112765</v>
      </c>
      <c r="G20" s="324">
        <v>45085</v>
      </c>
      <c r="H20" s="324">
        <v>0</v>
      </c>
      <c r="I20" s="324">
        <v>20665</v>
      </c>
      <c r="J20" s="324">
        <v>0</v>
      </c>
      <c r="K20" s="324">
        <v>1150</v>
      </c>
      <c r="L20" s="324"/>
      <c r="M20" s="324"/>
      <c r="N20" s="324"/>
      <c r="O20" s="324"/>
      <c r="P20" s="324"/>
      <c r="Q20" s="324"/>
      <c r="R20" s="324">
        <f>SUM(F20:Q20)</f>
        <v>179665</v>
      </c>
      <c r="S20" s="324"/>
      <c r="T20" s="315"/>
    </row>
    <row r="21" spans="3:20" ht="24" customHeight="1" x14ac:dyDescent="0.25">
      <c r="C21" s="321" t="s">
        <v>474</v>
      </c>
      <c r="D21" s="329">
        <v>19410066</v>
      </c>
      <c r="E21" s="329">
        <v>19331396</v>
      </c>
      <c r="F21" s="329">
        <v>0</v>
      </c>
      <c r="G21" s="324">
        <v>351339.67</v>
      </c>
      <c r="H21" s="324">
        <v>147200.73000000001</v>
      </c>
      <c r="I21" s="324">
        <v>145785.76999999999</v>
      </c>
      <c r="J21" s="324">
        <v>0</v>
      </c>
      <c r="K21" s="324">
        <v>47656.75</v>
      </c>
      <c r="L21" s="324"/>
      <c r="M21" s="324"/>
      <c r="N21" s="324"/>
      <c r="O21" s="324"/>
      <c r="P21" s="324"/>
      <c r="Q21" s="324"/>
      <c r="R21" s="324">
        <f>SUM(F21:Q21)</f>
        <v>691982.92</v>
      </c>
      <c r="S21" s="324"/>
      <c r="T21" s="315"/>
    </row>
    <row r="22" spans="3:20" ht="19.5" customHeight="1" x14ac:dyDescent="0.25">
      <c r="C22" s="321" t="s">
        <v>473</v>
      </c>
      <c r="D22" s="329">
        <v>43616689</v>
      </c>
      <c r="E22" s="329">
        <v>36873488.939999998</v>
      </c>
      <c r="F22" s="329">
        <v>251299.69</v>
      </c>
      <c r="G22" s="324">
        <v>2320545.04</v>
      </c>
      <c r="H22" s="324">
        <v>0</v>
      </c>
      <c r="I22" s="324">
        <v>0</v>
      </c>
      <c r="J22" s="324">
        <v>1443799.38</v>
      </c>
      <c r="K22" s="324">
        <v>1327138.76</v>
      </c>
      <c r="L22" s="324"/>
      <c r="M22" s="324"/>
      <c r="N22" s="324"/>
      <c r="O22" s="324"/>
      <c r="P22" s="324"/>
      <c r="Q22" s="324"/>
      <c r="R22" s="324">
        <f>SUM(F22:Q22)</f>
        <v>5342782.87</v>
      </c>
      <c r="S22" s="324"/>
      <c r="T22" s="315"/>
    </row>
    <row r="23" spans="3:20" ht="35.25" customHeight="1" x14ac:dyDescent="0.25">
      <c r="C23" s="321" t="s">
        <v>472</v>
      </c>
      <c r="D23" s="329">
        <v>20233742</v>
      </c>
      <c r="E23" s="329">
        <v>34846742</v>
      </c>
      <c r="F23" s="329">
        <v>0</v>
      </c>
      <c r="G23" s="324">
        <v>781822.79</v>
      </c>
      <c r="H23" s="324">
        <v>2121245.61</v>
      </c>
      <c r="I23" s="324">
        <v>796901.96</v>
      </c>
      <c r="J23" s="324">
        <v>705438.02</v>
      </c>
      <c r="K23" s="324">
        <v>354926.82</v>
      </c>
      <c r="L23" s="324"/>
      <c r="M23" s="324"/>
      <c r="N23" s="324"/>
      <c r="O23" s="324"/>
      <c r="P23" s="324"/>
      <c r="Q23" s="324"/>
      <c r="R23" s="324">
        <f>SUM(F23:Q23)</f>
        <v>4760335.2</v>
      </c>
      <c r="S23" s="324"/>
      <c r="T23" s="315"/>
    </row>
    <row r="24" spans="3:20" ht="30.75" customHeight="1" x14ac:dyDescent="0.25">
      <c r="C24" s="321" t="s">
        <v>471</v>
      </c>
      <c r="D24" s="329">
        <v>215882302</v>
      </c>
      <c r="E24" s="329">
        <v>165033281.71000001</v>
      </c>
      <c r="F24" s="304">
        <v>8656965.0399999991</v>
      </c>
      <c r="G24" s="324">
        <v>24161567.870000001</v>
      </c>
      <c r="H24" s="324">
        <v>2589649.34</v>
      </c>
      <c r="I24" s="324">
        <v>1944305.76</v>
      </c>
      <c r="J24" s="324">
        <v>3862507.2199999997</v>
      </c>
      <c r="K24" s="324">
        <v>4732032.4300000006</v>
      </c>
      <c r="L24" s="324"/>
      <c r="M24" s="324"/>
      <c r="N24" s="324"/>
      <c r="O24" s="324"/>
      <c r="P24" s="324"/>
      <c r="Q24" s="324"/>
      <c r="R24" s="324">
        <f>SUM(F24:Q24)</f>
        <v>45947027.659999996</v>
      </c>
      <c r="S24" s="324"/>
      <c r="T24" s="315"/>
    </row>
    <row r="25" spans="3:20" ht="15.75" x14ac:dyDescent="0.25">
      <c r="C25" s="321" t="s">
        <v>470</v>
      </c>
      <c r="D25" s="329">
        <v>1826818</v>
      </c>
      <c r="E25" s="329">
        <v>4478818</v>
      </c>
      <c r="F25" s="329">
        <v>0</v>
      </c>
      <c r="G25" s="324">
        <v>977662.62</v>
      </c>
      <c r="H25" s="324">
        <v>54594.67</v>
      </c>
      <c r="I25" s="324">
        <v>75736.17</v>
      </c>
      <c r="J25" s="324">
        <v>52164.65</v>
      </c>
      <c r="K25" s="324">
        <v>40699.06</v>
      </c>
      <c r="L25" s="324"/>
      <c r="M25" s="324"/>
      <c r="N25" s="324"/>
      <c r="O25" s="324"/>
      <c r="P25" s="324"/>
      <c r="Q25" s="324"/>
      <c r="R25" s="324">
        <f>SUM(F25:Q25)</f>
        <v>1200857.17</v>
      </c>
      <c r="S25" s="324"/>
      <c r="T25" s="315"/>
    </row>
    <row r="26" spans="3:20" ht="15.75" x14ac:dyDescent="0.25">
      <c r="C26" s="323" t="s">
        <v>469</v>
      </c>
      <c r="D26" s="330">
        <f>D27+D28+D29+D30+D31+D32+D33+D34+D35</f>
        <v>72735410</v>
      </c>
      <c r="E26" s="330">
        <f>E27+E28+E29+E30+E31+E32+E33+E34+E35</f>
        <v>45435410</v>
      </c>
      <c r="F26" s="330">
        <f>F27+F28+F29+F30+F31+F32+F33+F34+F35</f>
        <v>5467</v>
      </c>
      <c r="G26" s="330">
        <f>G27+G28+G29+G30+G31+G32+G33+G34+G35</f>
        <v>2481623.6799999997</v>
      </c>
      <c r="H26" s="326">
        <f>SUM(H27:H35)</f>
        <v>1588050.6400000001</v>
      </c>
      <c r="I26" s="326">
        <f>SUM(I27:I35)</f>
        <v>1546182</v>
      </c>
      <c r="J26" s="326">
        <f>SUM(J27:J35)</f>
        <v>473648.58</v>
      </c>
      <c r="K26" s="326">
        <f>SUM(K27:K35)</f>
        <v>2003715.1600000001</v>
      </c>
      <c r="L26" s="326">
        <f>SUM(L27:L35)</f>
        <v>0</v>
      </c>
      <c r="M26" s="326">
        <f>SUM(M27:M35)</f>
        <v>0</v>
      </c>
      <c r="N26" s="326">
        <f>SUM(N27:N35)</f>
        <v>0</v>
      </c>
      <c r="O26" s="326">
        <f>SUM(O27:O35)</f>
        <v>0</v>
      </c>
      <c r="P26" s="326">
        <f>SUM(P27:P35)</f>
        <v>0</v>
      </c>
      <c r="Q26" s="331">
        <f>SUM(Q27:Q35)</f>
        <v>0</v>
      </c>
      <c r="R26" s="326">
        <f>SUM(F26:Q26)</f>
        <v>8098687.0600000005</v>
      </c>
      <c r="S26" s="326"/>
      <c r="T26" s="315"/>
    </row>
    <row r="27" spans="3:20" ht="15.75" x14ac:dyDescent="0.25">
      <c r="C27" s="321" t="s">
        <v>468</v>
      </c>
      <c r="D27" s="329">
        <v>6206033</v>
      </c>
      <c r="E27" s="329">
        <v>2206033</v>
      </c>
      <c r="F27" s="324">
        <v>2567</v>
      </c>
      <c r="G27" s="324">
        <v>696623.64</v>
      </c>
      <c r="H27" s="324">
        <v>107862.76</v>
      </c>
      <c r="I27" s="324">
        <v>46289.07</v>
      </c>
      <c r="J27" s="324">
        <v>111377.16</v>
      </c>
      <c r="K27" s="324">
        <v>123529.83999999995</v>
      </c>
      <c r="L27" s="324"/>
      <c r="M27" s="324"/>
      <c r="N27" s="324"/>
      <c r="O27" s="324"/>
      <c r="P27" s="324"/>
      <c r="Q27" s="324"/>
      <c r="R27" s="324">
        <f>SUM(F27:Q27)</f>
        <v>1088249.47</v>
      </c>
      <c r="S27" s="324"/>
      <c r="T27" s="315"/>
    </row>
    <row r="28" spans="3:20" ht="15.75" x14ac:dyDescent="0.25">
      <c r="C28" s="321" t="s">
        <v>467</v>
      </c>
      <c r="D28" s="329">
        <v>2622890</v>
      </c>
      <c r="E28" s="329">
        <v>2622890</v>
      </c>
      <c r="F28" s="324">
        <v>0</v>
      </c>
      <c r="G28" s="324">
        <v>6166.19</v>
      </c>
      <c r="H28" s="324">
        <v>0</v>
      </c>
      <c r="I28" s="324">
        <v>785</v>
      </c>
      <c r="J28" s="324">
        <v>0</v>
      </c>
      <c r="K28" s="324">
        <v>0</v>
      </c>
      <c r="L28" s="324"/>
      <c r="M28" s="324"/>
      <c r="N28" s="324"/>
      <c r="O28" s="324"/>
      <c r="P28" s="324"/>
      <c r="Q28" s="324"/>
      <c r="R28" s="324">
        <f>SUM(F28:Q28)</f>
        <v>6951.19</v>
      </c>
      <c r="S28" s="324"/>
      <c r="T28" s="315"/>
    </row>
    <row r="29" spans="3:20" ht="15.75" x14ac:dyDescent="0.25">
      <c r="C29" s="321" t="s">
        <v>466</v>
      </c>
      <c r="D29" s="329">
        <v>1974194</v>
      </c>
      <c r="E29" s="329">
        <v>1974194</v>
      </c>
      <c r="F29" s="324">
        <v>0</v>
      </c>
      <c r="G29" s="324">
        <v>112938.08</v>
      </c>
      <c r="H29" s="324">
        <v>0</v>
      </c>
      <c r="I29" s="324">
        <v>4025.65</v>
      </c>
      <c r="J29" s="324">
        <v>223</v>
      </c>
      <c r="K29" s="324">
        <v>4538.17</v>
      </c>
      <c r="L29" s="324"/>
      <c r="M29" s="324"/>
      <c r="N29" s="324"/>
      <c r="O29" s="324"/>
      <c r="P29"/>
      <c r="Q29" s="324"/>
      <c r="R29" s="324">
        <f>SUM(F29:Q29)</f>
        <v>121724.9</v>
      </c>
      <c r="S29" s="324"/>
      <c r="T29" s="315"/>
    </row>
    <row r="30" spans="3:20" ht="15.75" x14ac:dyDescent="0.25">
      <c r="C30" s="321" t="s">
        <v>465</v>
      </c>
      <c r="D30" s="329">
        <v>421458</v>
      </c>
      <c r="E30" s="329">
        <v>606458</v>
      </c>
      <c r="F30" s="324">
        <v>0</v>
      </c>
      <c r="G30" s="324">
        <v>0</v>
      </c>
      <c r="H30" s="324">
        <v>0</v>
      </c>
      <c r="I30" s="324">
        <v>0</v>
      </c>
      <c r="J30" s="324">
        <v>0</v>
      </c>
      <c r="K30" s="324">
        <v>0</v>
      </c>
      <c r="L30" s="324"/>
      <c r="M30" s="324"/>
      <c r="N30" s="324"/>
      <c r="O30" s="324"/>
      <c r="P30" s="324"/>
      <c r="Q30" s="324"/>
      <c r="R30" s="324">
        <f>SUM(F30:Q30)</f>
        <v>0</v>
      </c>
      <c r="S30" s="324"/>
      <c r="T30" s="315"/>
    </row>
    <row r="31" spans="3:20" ht="15.75" x14ac:dyDescent="0.25">
      <c r="C31" s="321" t="s">
        <v>464</v>
      </c>
      <c r="D31" s="329">
        <v>205737</v>
      </c>
      <c r="E31" s="329">
        <v>205737</v>
      </c>
      <c r="F31" s="324">
        <v>1300</v>
      </c>
      <c r="G31" s="324">
        <v>110251.61</v>
      </c>
      <c r="H31" s="324">
        <v>1560</v>
      </c>
      <c r="I31" s="324">
        <v>6920.2</v>
      </c>
      <c r="J31" s="324">
        <v>1148.02</v>
      </c>
      <c r="K31" s="324">
        <v>15129.399999999998</v>
      </c>
      <c r="L31" s="324"/>
      <c r="M31" s="324"/>
      <c r="N31" s="324"/>
      <c r="O31" s="324"/>
      <c r="P31" s="324"/>
      <c r="Q31" s="324"/>
      <c r="R31" s="324">
        <f>SUM(F31:Q31)</f>
        <v>136309.23000000001</v>
      </c>
      <c r="S31" s="324"/>
      <c r="T31" s="315"/>
    </row>
    <row r="32" spans="3:20" ht="15.75" x14ac:dyDescent="0.25">
      <c r="C32" s="321" t="s">
        <v>463</v>
      </c>
      <c r="D32" s="329">
        <v>31852950</v>
      </c>
      <c r="E32" s="329">
        <v>2052950</v>
      </c>
      <c r="F32" s="324">
        <v>1100</v>
      </c>
      <c r="G32" s="324">
        <v>27963</v>
      </c>
      <c r="H32" s="324">
        <v>13267.31</v>
      </c>
      <c r="I32" s="324">
        <v>6890</v>
      </c>
      <c r="J32" s="324">
        <v>36320.400000000001</v>
      </c>
      <c r="K32" s="324">
        <v>46305.8</v>
      </c>
      <c r="L32" s="324"/>
      <c r="M32" s="324"/>
      <c r="N32" s="324"/>
      <c r="O32" s="324"/>
      <c r="P32"/>
      <c r="Q32" s="324"/>
      <c r="R32" s="324">
        <f>SUM(F32:Q32)</f>
        <v>131846.51</v>
      </c>
      <c r="S32" s="324"/>
      <c r="T32" s="315"/>
    </row>
    <row r="33" spans="3:20" ht="31.5" x14ac:dyDescent="0.25">
      <c r="C33" s="321" t="s">
        <v>462</v>
      </c>
      <c r="D33" s="329">
        <v>12353872</v>
      </c>
      <c r="E33" s="329">
        <v>18098872</v>
      </c>
      <c r="F33" s="324">
        <v>0</v>
      </c>
      <c r="G33" s="324">
        <v>863049.59</v>
      </c>
      <c r="H33" s="324">
        <v>1278221.02</v>
      </c>
      <c r="I33" s="324">
        <v>1457694</v>
      </c>
      <c r="J33" s="324">
        <v>0</v>
      </c>
      <c r="K33" s="324">
        <v>1104982</v>
      </c>
      <c r="L33" s="324"/>
      <c r="M33" s="324"/>
      <c r="N33" s="324"/>
      <c r="O33" s="324"/>
      <c r="P33" s="324"/>
      <c r="Q33" s="324"/>
      <c r="R33" s="324">
        <f>SUM(F33:Q33)</f>
        <v>4703946.6099999994</v>
      </c>
      <c r="S33" s="324"/>
      <c r="T33" s="315"/>
    </row>
    <row r="34" spans="3:20" ht="31.5" x14ac:dyDescent="0.25">
      <c r="C34" s="321" t="s">
        <v>461</v>
      </c>
      <c r="D34" s="329">
        <v>0</v>
      </c>
      <c r="E34" s="329">
        <v>0</v>
      </c>
      <c r="F34" s="324">
        <v>0</v>
      </c>
      <c r="G34" s="324">
        <v>0</v>
      </c>
      <c r="H34" s="324">
        <v>0</v>
      </c>
      <c r="I34" s="324">
        <v>0</v>
      </c>
      <c r="J34" s="324">
        <v>0</v>
      </c>
      <c r="K34" s="324">
        <v>0</v>
      </c>
      <c r="L34" s="324"/>
      <c r="M34" s="324"/>
      <c r="N34" s="324"/>
      <c r="O34" s="324"/>
      <c r="P34" s="324"/>
      <c r="Q34" s="324"/>
      <c r="R34" s="324">
        <f>SUM(F34:Q34)</f>
        <v>0</v>
      </c>
      <c r="S34" s="324"/>
      <c r="T34" s="315"/>
    </row>
    <row r="35" spans="3:20" ht="15.75" x14ac:dyDescent="0.25">
      <c r="C35" s="321" t="s">
        <v>460</v>
      </c>
      <c r="D35" s="329">
        <v>17098276</v>
      </c>
      <c r="E35" s="329">
        <v>17668276</v>
      </c>
      <c r="F35" s="324">
        <v>500</v>
      </c>
      <c r="G35" s="324">
        <v>664631.56999999995</v>
      </c>
      <c r="H35" s="324">
        <v>187139.55</v>
      </c>
      <c r="I35" s="324">
        <v>23578.080000000002</v>
      </c>
      <c r="J35" s="324">
        <v>324580</v>
      </c>
      <c r="K35" s="324">
        <v>709229.95000000007</v>
      </c>
      <c r="L35" s="324"/>
      <c r="M35" s="324"/>
      <c r="N35" s="324"/>
      <c r="O35" s="324"/>
      <c r="P35" s="324"/>
      <c r="Q35" s="324"/>
      <c r="R35" s="324">
        <f>SUM(F35:Q35)</f>
        <v>1909659.15</v>
      </c>
      <c r="S35" s="324"/>
      <c r="T35" s="315"/>
    </row>
    <row r="36" spans="3:20" ht="15.75" x14ac:dyDescent="0.25">
      <c r="C36" s="323" t="s">
        <v>459</v>
      </c>
      <c r="D36" s="330">
        <f>D37+D43+D38+D44+D39</f>
        <v>6693083</v>
      </c>
      <c r="E36" s="330">
        <f>E37+E43+E38+E44+E39</f>
        <v>9124951.3499999996</v>
      </c>
      <c r="F36" s="330">
        <f>F37+F43+F38+F44</f>
        <v>1016994.1799999999</v>
      </c>
      <c r="G36" s="330">
        <f>G37+G43+G39+G38+G44</f>
        <v>2871868.38</v>
      </c>
      <c r="H36" s="326">
        <f>SUM(H37:H51)</f>
        <v>300000</v>
      </c>
      <c r="I36" s="326">
        <f>SUM(I37:I51)</f>
        <v>200000</v>
      </c>
      <c r="J36" s="326">
        <f>SUM(J37:J51)</f>
        <v>0</v>
      </c>
      <c r="K36" s="326">
        <f>SUM(K37:K44)</f>
        <v>907348.33</v>
      </c>
      <c r="L36" s="326">
        <f>SUM(L37:L51)</f>
        <v>0</v>
      </c>
      <c r="M36" s="326">
        <f>SUM(M37:M51)</f>
        <v>0</v>
      </c>
      <c r="N36" s="326">
        <f>SUM(N37:N51)</f>
        <v>0</v>
      </c>
      <c r="O36" s="326">
        <f>SUM(O37:O51)</f>
        <v>0</v>
      </c>
      <c r="P36" s="326">
        <f>SUM(P37:P51)</f>
        <v>0</v>
      </c>
      <c r="Q36" s="331">
        <f>SUM(Q37:Q51)</f>
        <v>0</v>
      </c>
      <c r="R36" s="324">
        <f>SUM(F36:Q36)</f>
        <v>5296210.8899999997</v>
      </c>
      <c r="S36" s="326"/>
      <c r="T36" s="315"/>
    </row>
    <row r="37" spans="3:20" ht="15.75" x14ac:dyDescent="0.25">
      <c r="C37" s="321" t="s">
        <v>458</v>
      </c>
      <c r="D37" s="329">
        <v>3998719</v>
      </c>
      <c r="E37" s="329">
        <v>6146219</v>
      </c>
      <c r="F37" s="324">
        <v>600000</v>
      </c>
      <c r="G37" s="324">
        <v>2467500</v>
      </c>
      <c r="H37" s="324">
        <v>300000</v>
      </c>
      <c r="I37" s="324">
        <v>200000</v>
      </c>
      <c r="J37" s="324">
        <v>0</v>
      </c>
      <c r="K37" s="324">
        <v>893348.33</v>
      </c>
      <c r="L37" s="324"/>
      <c r="M37" s="324"/>
      <c r="N37" s="333"/>
      <c r="O37" s="324"/>
      <c r="P37" s="324"/>
      <c r="Q37" s="324"/>
      <c r="R37" s="324">
        <f>SUM(F37:Q37)</f>
        <v>4460848.33</v>
      </c>
      <c r="S37" s="324"/>
      <c r="T37" s="315"/>
    </row>
    <row r="38" spans="3:20" ht="31.5" x14ac:dyDescent="0.25">
      <c r="C38" s="321" t="s">
        <v>457</v>
      </c>
      <c r="D38" s="329">
        <v>363919</v>
      </c>
      <c r="E38" s="329">
        <v>443919</v>
      </c>
      <c r="F38" s="324">
        <v>416994.18</v>
      </c>
      <c r="G38" s="324">
        <v>0</v>
      </c>
      <c r="H38" s="324">
        <v>0</v>
      </c>
      <c r="I38" s="324">
        <v>0</v>
      </c>
      <c r="J38" s="324">
        <v>0</v>
      </c>
      <c r="K38" s="324">
        <v>0</v>
      </c>
      <c r="L38" s="332"/>
      <c r="M38" s="324"/>
      <c r="N38" s="324"/>
      <c r="O38" s="324"/>
      <c r="P38" s="324"/>
      <c r="Q38" s="324"/>
      <c r="R38" s="324">
        <f>SUM(F38:Q38)</f>
        <v>416994.18</v>
      </c>
      <c r="S38" s="324"/>
      <c r="T38" s="315"/>
    </row>
    <row r="39" spans="3:20" ht="31.5" x14ac:dyDescent="0.25">
      <c r="C39" s="321" t="s">
        <v>456</v>
      </c>
      <c r="D39" s="329">
        <v>527250</v>
      </c>
      <c r="E39" s="329">
        <v>527250</v>
      </c>
      <c r="F39" s="324">
        <v>0</v>
      </c>
      <c r="G39" s="324">
        <v>200000</v>
      </c>
      <c r="H39" s="324">
        <v>0</v>
      </c>
      <c r="I39" s="324">
        <v>0</v>
      </c>
      <c r="J39" s="324">
        <v>0</v>
      </c>
      <c r="K39" s="324">
        <v>0</v>
      </c>
      <c r="L39" s="332"/>
      <c r="M39" s="324"/>
      <c r="N39" s="324"/>
      <c r="O39" s="324"/>
      <c r="P39" s="324"/>
      <c r="Q39" s="324"/>
      <c r="R39" s="324">
        <f>SUM(F39:Q39)</f>
        <v>200000</v>
      </c>
      <c r="S39" s="324"/>
      <c r="T39" s="315"/>
    </row>
    <row r="40" spans="3:20" ht="31.5" hidden="1" x14ac:dyDescent="0.25">
      <c r="C40" s="321" t="s">
        <v>455</v>
      </c>
      <c r="D40" s="329"/>
      <c r="E40" s="329"/>
      <c r="F40" s="324">
        <v>0</v>
      </c>
      <c r="G40" s="324">
        <v>0</v>
      </c>
      <c r="H40" s="324">
        <v>0</v>
      </c>
      <c r="I40" s="324"/>
      <c r="J40" s="324"/>
      <c r="K40" s="324"/>
      <c r="L40" s="332"/>
      <c r="M40" s="324"/>
      <c r="N40" s="324"/>
      <c r="O40" s="324"/>
      <c r="P40" s="324"/>
      <c r="Q40" s="324"/>
      <c r="R40" s="324">
        <v>0</v>
      </c>
      <c r="S40" s="324"/>
      <c r="T40" s="315"/>
    </row>
    <row r="41" spans="3:20" ht="31.5" hidden="1" x14ac:dyDescent="0.25">
      <c r="C41" s="321" t="s">
        <v>454</v>
      </c>
      <c r="D41" s="329"/>
      <c r="E41" s="329"/>
      <c r="F41" s="324">
        <v>0</v>
      </c>
      <c r="G41" s="324">
        <v>0</v>
      </c>
      <c r="H41" s="324">
        <v>0</v>
      </c>
      <c r="I41" s="324"/>
      <c r="J41" s="324"/>
      <c r="K41" s="324">
        <v>0</v>
      </c>
      <c r="L41" s="332"/>
      <c r="M41" s="324"/>
      <c r="N41" s="324"/>
      <c r="O41" s="324"/>
      <c r="P41" s="324"/>
      <c r="Q41" s="324"/>
      <c r="R41" s="324">
        <v>0</v>
      </c>
      <c r="S41" s="324"/>
      <c r="T41" s="315"/>
    </row>
    <row r="42" spans="3:20" ht="15.75" hidden="1" x14ac:dyDescent="0.25">
      <c r="C42" s="321" t="s">
        <v>453</v>
      </c>
      <c r="D42" s="329"/>
      <c r="E42" s="329"/>
      <c r="F42" s="324">
        <v>0</v>
      </c>
      <c r="G42" s="324"/>
      <c r="H42" s="324">
        <v>0</v>
      </c>
      <c r="I42" s="324"/>
      <c r="J42" s="324"/>
      <c r="K42" s="324"/>
      <c r="L42" s="332"/>
      <c r="M42" s="324"/>
      <c r="N42" s="324"/>
      <c r="O42" s="324"/>
      <c r="P42" s="324"/>
      <c r="Q42" s="324"/>
      <c r="R42" s="324">
        <v>0</v>
      </c>
      <c r="S42" s="324"/>
      <c r="T42" s="315"/>
    </row>
    <row r="43" spans="3:20" ht="15.75" x14ac:dyDescent="0.25">
      <c r="C43" s="321" t="s">
        <v>452</v>
      </c>
      <c r="D43" s="329">
        <v>1803195</v>
      </c>
      <c r="E43" s="329">
        <v>1803195</v>
      </c>
      <c r="F43" s="304">
        <v>0</v>
      </c>
      <c r="G43" s="324">
        <v>0</v>
      </c>
      <c r="H43" s="324">
        <v>0</v>
      </c>
      <c r="I43" s="324">
        <v>0</v>
      </c>
      <c r="J43" s="324">
        <v>0</v>
      </c>
      <c r="K43" s="324">
        <v>0</v>
      </c>
      <c r="L43" s="324"/>
      <c r="M43" s="324"/>
      <c r="N43" s="324"/>
      <c r="O43" s="324"/>
      <c r="P43" s="324"/>
      <c r="Q43" s="324"/>
      <c r="R43" s="324">
        <f>SUM(F43:Q43)</f>
        <v>0</v>
      </c>
      <c r="S43" s="324"/>
      <c r="T43" s="315"/>
    </row>
    <row r="44" spans="3:20" ht="31.5" x14ac:dyDescent="0.25">
      <c r="C44" s="321" t="s">
        <v>451</v>
      </c>
      <c r="D44" s="329">
        <v>0</v>
      </c>
      <c r="E44" s="329">
        <v>204368.35</v>
      </c>
      <c r="F44" s="324">
        <v>0</v>
      </c>
      <c r="G44" s="324">
        <v>204368.38</v>
      </c>
      <c r="H44" s="324">
        <v>0</v>
      </c>
      <c r="I44" s="324">
        <v>0</v>
      </c>
      <c r="J44" s="324">
        <v>0</v>
      </c>
      <c r="K44" s="324">
        <v>14000</v>
      </c>
      <c r="L44" s="324"/>
      <c r="M44" s="324"/>
      <c r="N44" s="324"/>
      <c r="O44" s="324"/>
      <c r="P44" s="324"/>
      <c r="Q44" s="324"/>
      <c r="R44" s="324">
        <f>SUM(F44:Q44)</f>
        <v>218368.38</v>
      </c>
      <c r="S44" s="324"/>
      <c r="T44" s="315"/>
    </row>
    <row r="45" spans="3:20" ht="15.75" x14ac:dyDescent="0.25">
      <c r="C45" s="323" t="s">
        <v>450</v>
      </c>
      <c r="D45" s="330"/>
      <c r="E45" s="330"/>
      <c r="F45" s="326"/>
      <c r="G45" s="324">
        <v>0</v>
      </c>
      <c r="H45" s="326">
        <v>0</v>
      </c>
      <c r="I45" s="326">
        <v>0</v>
      </c>
      <c r="J45" s="326">
        <v>0</v>
      </c>
      <c r="K45" s="324">
        <v>0</v>
      </c>
      <c r="L45" s="326">
        <v>0</v>
      </c>
      <c r="M45" s="326">
        <v>0</v>
      </c>
      <c r="N45" s="326">
        <v>0</v>
      </c>
      <c r="O45" s="326">
        <v>0</v>
      </c>
      <c r="P45" s="326">
        <v>0</v>
      </c>
      <c r="Q45" s="326">
        <v>0</v>
      </c>
      <c r="R45" s="324">
        <f>SUM(F45:Q45)</f>
        <v>0</v>
      </c>
      <c r="S45" s="324"/>
      <c r="T45" s="315"/>
    </row>
    <row r="46" spans="3:20" ht="15.75" x14ac:dyDescent="0.25">
      <c r="C46" s="321" t="s">
        <v>449</v>
      </c>
      <c r="D46" s="329">
        <v>0</v>
      </c>
      <c r="E46" s="329">
        <v>0</v>
      </c>
      <c r="F46" s="324">
        <v>0</v>
      </c>
      <c r="G46" s="324">
        <v>0</v>
      </c>
      <c r="H46" s="324">
        <v>0</v>
      </c>
      <c r="I46" s="324">
        <v>0</v>
      </c>
      <c r="J46" s="324">
        <v>0</v>
      </c>
      <c r="K46" s="324">
        <v>0</v>
      </c>
      <c r="L46" s="324">
        <v>0</v>
      </c>
      <c r="M46" s="324">
        <v>0</v>
      </c>
      <c r="N46" s="324">
        <v>0</v>
      </c>
      <c r="O46" s="324">
        <v>0</v>
      </c>
      <c r="P46" s="324">
        <v>0</v>
      </c>
      <c r="Q46" s="324"/>
      <c r="R46" s="324">
        <f>SUM(F46:Q46)</f>
        <v>0</v>
      </c>
      <c r="S46" s="324"/>
      <c r="T46" s="315"/>
    </row>
    <row r="47" spans="3:20" ht="31.5" x14ac:dyDescent="0.25">
      <c r="C47" s="321" t="s">
        <v>448</v>
      </c>
      <c r="D47" s="329">
        <v>0</v>
      </c>
      <c r="E47" s="329">
        <v>0</v>
      </c>
      <c r="F47" s="324">
        <v>0</v>
      </c>
      <c r="G47" s="324">
        <v>0</v>
      </c>
      <c r="H47" s="324">
        <v>0</v>
      </c>
      <c r="I47" s="324">
        <v>0</v>
      </c>
      <c r="J47" s="324">
        <v>0</v>
      </c>
      <c r="K47" s="324">
        <v>0</v>
      </c>
      <c r="L47" s="324">
        <v>0</v>
      </c>
      <c r="M47" s="324">
        <v>0</v>
      </c>
      <c r="N47" s="324">
        <v>0</v>
      </c>
      <c r="O47" s="324">
        <v>0</v>
      </c>
      <c r="P47" s="324">
        <v>0</v>
      </c>
      <c r="Q47" s="324"/>
      <c r="R47" s="324">
        <f>SUM(F47:Q47)</f>
        <v>0</v>
      </c>
      <c r="S47" s="324"/>
      <c r="T47" s="315"/>
    </row>
    <row r="48" spans="3:20" ht="31.5" x14ac:dyDescent="0.25">
      <c r="C48" s="321" t="s">
        <v>447</v>
      </c>
      <c r="D48" s="329">
        <v>0</v>
      </c>
      <c r="E48" s="329">
        <v>0</v>
      </c>
      <c r="F48" s="304">
        <v>0</v>
      </c>
      <c r="G48" s="324">
        <v>0</v>
      </c>
      <c r="H48" s="324">
        <v>0</v>
      </c>
      <c r="I48" s="324">
        <v>0</v>
      </c>
      <c r="J48" s="324">
        <v>0</v>
      </c>
      <c r="K48" s="324">
        <v>0</v>
      </c>
      <c r="L48" s="324">
        <v>0</v>
      </c>
      <c r="M48" s="324">
        <v>0</v>
      </c>
      <c r="N48" s="324">
        <v>0</v>
      </c>
      <c r="O48" s="324">
        <v>0</v>
      </c>
      <c r="P48" s="324">
        <v>0</v>
      </c>
      <c r="Q48" s="324"/>
      <c r="R48" s="324">
        <f>SUM(F48:Q48)</f>
        <v>0</v>
      </c>
      <c r="S48" s="324"/>
      <c r="T48" s="315"/>
    </row>
    <row r="49" spans="3:20" ht="31.5" hidden="1" x14ac:dyDescent="0.25">
      <c r="C49" s="321" t="s">
        <v>446</v>
      </c>
      <c r="D49" s="329">
        <v>0</v>
      </c>
      <c r="E49" s="329">
        <v>0</v>
      </c>
      <c r="F49" s="324"/>
      <c r="G49" s="324">
        <v>0</v>
      </c>
      <c r="H49" s="324">
        <v>0</v>
      </c>
      <c r="I49" s="324">
        <v>0</v>
      </c>
      <c r="J49" s="324">
        <v>0</v>
      </c>
      <c r="K49" s="324">
        <v>0</v>
      </c>
      <c r="L49" s="324">
        <v>0</v>
      </c>
      <c r="M49" s="324">
        <v>0</v>
      </c>
      <c r="N49" s="324">
        <v>0</v>
      </c>
      <c r="O49" s="324">
        <v>0</v>
      </c>
      <c r="P49" s="324">
        <v>0</v>
      </c>
      <c r="Q49" s="324"/>
      <c r="R49" s="324">
        <v>0</v>
      </c>
      <c r="S49" s="324"/>
      <c r="T49" s="315"/>
    </row>
    <row r="50" spans="3:20" ht="15.75" hidden="1" x14ac:dyDescent="0.25">
      <c r="C50" s="321" t="s">
        <v>445</v>
      </c>
      <c r="D50" s="329">
        <v>0</v>
      </c>
      <c r="E50" s="329">
        <v>0</v>
      </c>
      <c r="F50" s="324"/>
      <c r="G50" s="324">
        <v>0</v>
      </c>
      <c r="H50" s="324">
        <v>0</v>
      </c>
      <c r="I50" s="324">
        <v>0</v>
      </c>
      <c r="J50" s="324">
        <v>0</v>
      </c>
      <c r="K50" s="324">
        <v>0</v>
      </c>
      <c r="L50" s="324">
        <v>0</v>
      </c>
      <c r="M50" s="324">
        <v>0</v>
      </c>
      <c r="N50" s="324">
        <v>0</v>
      </c>
      <c r="O50" s="324">
        <v>0</v>
      </c>
      <c r="P50" s="324">
        <v>0</v>
      </c>
      <c r="Q50" s="324"/>
      <c r="R50" s="324">
        <v>0</v>
      </c>
      <c r="S50" s="324"/>
      <c r="T50" s="315"/>
    </row>
    <row r="51" spans="3:20" ht="40.5" customHeight="1" x14ac:dyDescent="0.25">
      <c r="C51" s="321" t="s">
        <v>444</v>
      </c>
      <c r="D51" s="329">
        <v>0</v>
      </c>
      <c r="E51" s="329">
        <v>0</v>
      </c>
      <c r="F51" s="304">
        <v>0</v>
      </c>
      <c r="G51" s="324">
        <v>0</v>
      </c>
      <c r="H51" s="324">
        <v>0</v>
      </c>
      <c r="I51" s="324">
        <v>0</v>
      </c>
      <c r="J51" s="324">
        <v>0</v>
      </c>
      <c r="K51" s="324">
        <v>0</v>
      </c>
      <c r="L51" s="324">
        <v>0</v>
      </c>
      <c r="M51" s="324">
        <v>0</v>
      </c>
      <c r="N51" s="324">
        <v>0</v>
      </c>
      <c r="O51" s="324">
        <v>0</v>
      </c>
      <c r="P51" s="324">
        <v>0</v>
      </c>
      <c r="Q51" s="324"/>
      <c r="R51" s="324">
        <f>SUM(F51:Q51)</f>
        <v>0</v>
      </c>
      <c r="S51" s="324"/>
      <c r="T51" s="315"/>
    </row>
    <row r="52" spans="3:20" ht="15.75" x14ac:dyDescent="0.25">
      <c r="C52" s="323" t="s">
        <v>443</v>
      </c>
      <c r="D52" s="330">
        <f>D53+D54+D55+D56+D57+D58+D59+D60+D61</f>
        <v>72995903</v>
      </c>
      <c r="E52" s="330">
        <f>E53+E54+E55+E56+E57+E58+E59+E60+E61</f>
        <v>65930903</v>
      </c>
      <c r="F52" s="330">
        <f>F53+F54+F55+F56+F57+F58+F59+F60+F61</f>
        <v>0</v>
      </c>
      <c r="G52" s="330">
        <f>G53+G54+G55+G56+G57+G58+G59+G60+G61</f>
        <v>0</v>
      </c>
      <c r="H52" s="330">
        <f>H53+H54+H55+H56+H57+H58+H59+H60+H61</f>
        <v>0</v>
      </c>
      <c r="I52" s="330">
        <f>I53+I54+I55+I56+I57+I58+I59+I60+I61</f>
        <v>0</v>
      </c>
      <c r="J52" s="330">
        <f>J53+J54+J55+J56+J57+J58+J59+J60+J61</f>
        <v>656061.12</v>
      </c>
      <c r="K52" s="330">
        <f>K53+K54+K55+K56+K57+K58+K59+K60+K61</f>
        <v>9698264.9199999999</v>
      </c>
      <c r="L52" s="330">
        <f>L53+L54+L55+L56+L57+L58+L59+L60+L61</f>
        <v>0</v>
      </c>
      <c r="M52" s="330">
        <f>M53+M54+M55+M56+M57+M58+M59+M60+M61</f>
        <v>0</v>
      </c>
      <c r="N52" s="326">
        <f>SUM(N53:N61)</f>
        <v>0</v>
      </c>
      <c r="O52" s="331">
        <f>SUM(O53:O61)</f>
        <v>0</v>
      </c>
      <c r="P52" s="331">
        <f>SUM(P53:P61)</f>
        <v>0</v>
      </c>
      <c r="Q52" s="331">
        <f>SUM(Q53:Q61)</f>
        <v>0</v>
      </c>
      <c r="R52" s="326">
        <f>SUM(F52:Q52)</f>
        <v>10354326.039999999</v>
      </c>
      <c r="S52" s="326"/>
      <c r="T52" s="315"/>
    </row>
    <row r="53" spans="3:20" ht="15.75" x14ac:dyDescent="0.25">
      <c r="C53" s="321" t="s">
        <v>442</v>
      </c>
      <c r="D53" s="329">
        <v>29273690</v>
      </c>
      <c r="E53" s="329">
        <v>18544690</v>
      </c>
      <c r="F53" s="324">
        <v>0</v>
      </c>
      <c r="G53" s="324">
        <v>0</v>
      </c>
      <c r="H53" s="324">
        <v>0</v>
      </c>
      <c r="I53" s="324">
        <v>0</v>
      </c>
      <c r="J53" s="324">
        <v>656061.12</v>
      </c>
      <c r="K53" s="324">
        <v>9698264.9199999999</v>
      </c>
      <c r="L53" s="324"/>
      <c r="M53" s="324"/>
      <c r="N53" s="324"/>
      <c r="O53" s="324"/>
      <c r="P53" s="324"/>
      <c r="Q53" s="324"/>
      <c r="R53" s="324">
        <f>SUM(F53:Q53)</f>
        <v>10354326.039999999</v>
      </c>
      <c r="S53" s="324"/>
      <c r="T53" s="315"/>
    </row>
    <row r="54" spans="3:20" ht="31.5" x14ac:dyDescent="0.25">
      <c r="C54" s="321" t="s">
        <v>441</v>
      </c>
      <c r="D54" s="329">
        <v>2512868</v>
      </c>
      <c r="E54" s="329">
        <v>2512868</v>
      </c>
      <c r="F54" s="324">
        <v>0</v>
      </c>
      <c r="G54" s="324">
        <v>0</v>
      </c>
      <c r="H54" s="324">
        <v>0</v>
      </c>
      <c r="I54" s="324">
        <v>0</v>
      </c>
      <c r="J54" s="324">
        <v>0</v>
      </c>
      <c r="K54" s="324"/>
      <c r="L54" s="324"/>
      <c r="M54" s="324"/>
      <c r="N54" s="324"/>
      <c r="O54" s="324"/>
      <c r="P54" s="324"/>
      <c r="Q54" s="324"/>
      <c r="R54" s="324">
        <f>SUM(F54:Q54)</f>
        <v>0</v>
      </c>
      <c r="S54" s="324"/>
      <c r="T54" s="315"/>
    </row>
    <row r="55" spans="3:20" ht="15.75" x14ac:dyDescent="0.25">
      <c r="C55" s="321" t="s">
        <v>440</v>
      </c>
      <c r="D55" s="329">
        <v>759173</v>
      </c>
      <c r="E55" s="329">
        <v>919173</v>
      </c>
      <c r="F55" s="324">
        <v>0</v>
      </c>
      <c r="G55" s="324">
        <v>0</v>
      </c>
      <c r="H55" s="324">
        <v>0</v>
      </c>
      <c r="I55" s="324">
        <v>0</v>
      </c>
      <c r="J55" s="324">
        <v>0</v>
      </c>
      <c r="K55" s="324"/>
      <c r="L55" s="324"/>
      <c r="M55" s="324"/>
      <c r="N55" s="324"/>
      <c r="O55" s="324"/>
      <c r="P55" s="324"/>
      <c r="Q55" s="324"/>
      <c r="R55" s="324">
        <f>SUM(F55:Q55)</f>
        <v>0</v>
      </c>
      <c r="S55" s="324"/>
      <c r="T55" s="315"/>
    </row>
    <row r="56" spans="3:20" ht="31.5" x14ac:dyDescent="0.25">
      <c r="C56" s="321" t="s">
        <v>439</v>
      </c>
      <c r="D56" s="329">
        <v>14128539</v>
      </c>
      <c r="E56" s="329">
        <v>14128539</v>
      </c>
      <c r="F56" s="324">
        <v>0</v>
      </c>
      <c r="G56" s="324">
        <v>0</v>
      </c>
      <c r="H56" s="324">
        <v>0</v>
      </c>
      <c r="I56" s="324">
        <v>0</v>
      </c>
      <c r="J56" s="324">
        <v>0</v>
      </c>
      <c r="K56" s="324"/>
      <c r="L56" s="324"/>
      <c r="M56" s="324"/>
      <c r="N56" s="324"/>
      <c r="O56" s="324"/>
      <c r="P56" s="324"/>
      <c r="Q56" s="324"/>
      <c r="R56" s="324">
        <f>SUM(F56:Q56)</f>
        <v>0</v>
      </c>
      <c r="S56" s="324"/>
      <c r="T56" s="315"/>
    </row>
    <row r="57" spans="3:20" ht="17.25" customHeight="1" x14ac:dyDescent="0.25">
      <c r="C57" s="321" t="s">
        <v>438</v>
      </c>
      <c r="D57" s="329">
        <v>4279974</v>
      </c>
      <c r="E57" s="329">
        <v>9783974</v>
      </c>
      <c r="F57" s="324"/>
      <c r="G57" s="324">
        <v>0</v>
      </c>
      <c r="H57" s="324">
        <v>0</v>
      </c>
      <c r="I57" s="324">
        <v>0</v>
      </c>
      <c r="J57" s="324">
        <v>0</v>
      </c>
      <c r="K57" s="324"/>
      <c r="L57" s="324"/>
      <c r="M57" s="324"/>
      <c r="N57" s="324"/>
      <c r="O57" s="324"/>
      <c r="P57" s="324"/>
      <c r="Q57" s="324"/>
      <c r="R57" s="324">
        <f>SUM(F57:Q57)</f>
        <v>0</v>
      </c>
      <c r="S57" s="324"/>
      <c r="T57" s="315"/>
    </row>
    <row r="58" spans="3:20" ht="15.75" x14ac:dyDescent="0.25">
      <c r="C58" s="321" t="s">
        <v>437</v>
      </c>
      <c r="D58" s="329">
        <v>234415</v>
      </c>
      <c r="E58" s="329">
        <v>2734415</v>
      </c>
      <c r="F58" s="324">
        <v>0</v>
      </c>
      <c r="G58" s="324">
        <v>0</v>
      </c>
      <c r="H58" s="324">
        <v>0</v>
      </c>
      <c r="I58" s="324">
        <v>0</v>
      </c>
      <c r="J58" s="324">
        <v>0</v>
      </c>
      <c r="K58" s="324"/>
      <c r="L58" s="324"/>
      <c r="M58" s="324"/>
      <c r="N58" s="324"/>
      <c r="O58" s="324"/>
      <c r="P58" s="324"/>
      <c r="Q58" s="324"/>
      <c r="R58" s="324">
        <f>SUM(F58:Q58)</f>
        <v>0</v>
      </c>
      <c r="S58" s="324"/>
      <c r="T58" s="315"/>
    </row>
    <row r="59" spans="3:20" ht="19.5" customHeight="1" x14ac:dyDescent="0.25">
      <c r="C59" s="321" t="s">
        <v>436</v>
      </c>
      <c r="D59" s="329">
        <v>64664</v>
      </c>
      <c r="E59" s="329">
        <v>64664</v>
      </c>
      <c r="F59" s="324">
        <v>0</v>
      </c>
      <c r="G59" s="324">
        <v>0</v>
      </c>
      <c r="H59" s="324">
        <v>0</v>
      </c>
      <c r="I59" s="324">
        <v>0</v>
      </c>
      <c r="J59" s="324">
        <v>0</v>
      </c>
      <c r="K59" s="324"/>
      <c r="L59" s="324"/>
      <c r="M59" s="324"/>
      <c r="N59" s="324"/>
      <c r="O59" s="324"/>
      <c r="P59" s="324"/>
      <c r="Q59" s="324"/>
      <c r="R59" s="324">
        <f>SUM(F59:Q59)</f>
        <v>0</v>
      </c>
      <c r="S59" s="324"/>
      <c r="T59" s="315"/>
    </row>
    <row r="60" spans="3:20" ht="17.25" customHeight="1" x14ac:dyDescent="0.25">
      <c r="C60" s="321" t="s">
        <v>435</v>
      </c>
      <c r="D60" s="329">
        <v>21357943</v>
      </c>
      <c r="E60" s="329">
        <v>16857943</v>
      </c>
      <c r="F60" s="324">
        <v>0</v>
      </c>
      <c r="G60" s="324">
        <v>0</v>
      </c>
      <c r="H60" s="324">
        <v>0</v>
      </c>
      <c r="I60" s="324">
        <v>0</v>
      </c>
      <c r="J60" s="324">
        <v>0</v>
      </c>
      <c r="K60" s="324"/>
      <c r="L60" s="324"/>
      <c r="M60" s="324"/>
      <c r="N60" s="324"/>
      <c r="O60" s="324"/>
      <c r="P60" s="324"/>
      <c r="Q60" s="324"/>
      <c r="R60" s="324">
        <f>SUM(F60:Q60)</f>
        <v>0</v>
      </c>
      <c r="S60" s="324"/>
      <c r="T60" s="315"/>
    </row>
    <row r="61" spans="3:20" ht="44.25" customHeight="1" x14ac:dyDescent="0.25">
      <c r="C61" s="321" t="s">
        <v>434</v>
      </c>
      <c r="D61" s="329">
        <v>384637</v>
      </c>
      <c r="E61" s="329">
        <v>384637</v>
      </c>
      <c r="F61" s="324">
        <v>0</v>
      </c>
      <c r="G61" s="324">
        <v>0</v>
      </c>
      <c r="H61" s="324">
        <v>0</v>
      </c>
      <c r="I61" s="324">
        <v>0</v>
      </c>
      <c r="J61" s="324">
        <v>0</v>
      </c>
      <c r="K61" s="324"/>
      <c r="L61" s="324"/>
      <c r="M61" s="324"/>
      <c r="N61" s="324"/>
      <c r="O61" s="324"/>
      <c r="P61" s="324"/>
      <c r="Q61" s="324"/>
      <c r="R61" s="324">
        <f>SUM(F61:Q61)</f>
        <v>0</v>
      </c>
      <c r="S61" s="324"/>
      <c r="T61" s="315"/>
    </row>
    <row r="62" spans="3:20" ht="15.75" x14ac:dyDescent="0.25">
      <c r="C62" s="323" t="s">
        <v>433</v>
      </c>
      <c r="D62" s="330">
        <f>D63+D64+D65</f>
        <v>61773254</v>
      </c>
      <c r="E62" s="330">
        <f>E63+E64+E65</f>
        <v>353848241.19</v>
      </c>
      <c r="F62" s="330">
        <f>F63+F64+F65</f>
        <v>0</v>
      </c>
      <c r="G62" s="330">
        <f>G63+G64+G65</f>
        <v>0</v>
      </c>
      <c r="H62" s="330">
        <f>H63+H64+H65</f>
        <v>513169.72</v>
      </c>
      <c r="I62" s="330">
        <f>I63+I64+I65</f>
        <v>1038152.6</v>
      </c>
      <c r="J62" s="330">
        <f>J63+J64+J65</f>
        <v>1140349.73</v>
      </c>
      <c r="K62" s="326">
        <f>SUM(K63:K65)</f>
        <v>2593577.58</v>
      </c>
      <c r="L62" s="326">
        <v>0</v>
      </c>
      <c r="M62" s="326">
        <v>0</v>
      </c>
      <c r="N62" s="331">
        <f>SUM(N63)</f>
        <v>0</v>
      </c>
      <c r="O62" s="331">
        <f>SUM(O63)</f>
        <v>0</v>
      </c>
      <c r="P62" s="331">
        <f>SUM(P64)</f>
        <v>0</v>
      </c>
      <c r="Q62" s="331">
        <f>SUM(Q64)</f>
        <v>0</v>
      </c>
      <c r="R62" s="326">
        <f>SUM(F62:Q62)</f>
        <v>5285249.63</v>
      </c>
      <c r="S62" s="326"/>
      <c r="T62" s="315"/>
    </row>
    <row r="63" spans="3:20" ht="15.75" x14ac:dyDescent="0.25">
      <c r="C63" s="321" t="s">
        <v>432</v>
      </c>
      <c r="D63" s="329">
        <v>21848914</v>
      </c>
      <c r="E63" s="329">
        <v>21848914</v>
      </c>
      <c r="F63" s="324">
        <v>0</v>
      </c>
      <c r="G63" s="324">
        <v>0</v>
      </c>
      <c r="H63" s="324">
        <v>513169.72</v>
      </c>
      <c r="I63" s="324">
        <v>51178.64</v>
      </c>
      <c r="J63" s="324">
        <v>61281.45</v>
      </c>
      <c r="K63" s="324">
        <v>115524.06999999999</v>
      </c>
      <c r="L63" s="324"/>
      <c r="M63" s="324"/>
      <c r="N63" s="324"/>
      <c r="O63" s="324"/>
      <c r="P63"/>
      <c r="Q63" s="324"/>
      <c r="R63" s="324">
        <f>SUM(F63:Q63)</f>
        <v>741153.87999999989</v>
      </c>
      <c r="S63" s="324"/>
      <c r="T63" s="315"/>
    </row>
    <row r="64" spans="3:20" ht="15.75" x14ac:dyDescent="0.25">
      <c r="C64" s="321" t="s">
        <v>431</v>
      </c>
      <c r="D64" s="329">
        <v>39924340</v>
      </c>
      <c r="E64" s="329">
        <v>331999327.19</v>
      </c>
      <c r="F64" s="324"/>
      <c r="G64" s="324">
        <v>0</v>
      </c>
      <c r="H64" s="324">
        <v>0</v>
      </c>
      <c r="I64" s="324">
        <v>986973.96</v>
      </c>
      <c r="J64" s="324">
        <v>1079068.28</v>
      </c>
      <c r="K64" s="324">
        <v>2478053.5100000002</v>
      </c>
      <c r="L64" s="324"/>
      <c r="M64" s="324"/>
      <c r="N64" s="324"/>
      <c r="O64" s="324"/>
      <c r="P64" s="324"/>
      <c r="Q64" s="324"/>
      <c r="R64" s="324">
        <f>SUM(F64:Q64)</f>
        <v>4544095.75</v>
      </c>
      <c r="S64" s="324"/>
      <c r="T64" s="315"/>
    </row>
    <row r="65" spans="3:20" ht="15.75" x14ac:dyDescent="0.25">
      <c r="C65" s="321" t="s">
        <v>430</v>
      </c>
      <c r="D65" s="329">
        <v>0</v>
      </c>
      <c r="E65" s="329">
        <v>0</v>
      </c>
      <c r="F65" s="324">
        <v>0</v>
      </c>
      <c r="G65" s="324">
        <v>0</v>
      </c>
      <c r="H65" s="324">
        <v>0</v>
      </c>
      <c r="I65" s="324"/>
      <c r="J65" s="324"/>
      <c r="K65" s="324">
        <v>0</v>
      </c>
      <c r="L65" s="324"/>
      <c r="M65" s="324"/>
      <c r="N65" s="324"/>
      <c r="O65" s="324"/>
      <c r="P65" s="324"/>
      <c r="Q65" s="324"/>
      <c r="R65" s="324">
        <f>SUM(F65:Q65)</f>
        <v>0</v>
      </c>
      <c r="S65" s="324"/>
      <c r="T65" s="315"/>
    </row>
    <row r="66" spans="3:20" ht="31.5" x14ac:dyDescent="0.25">
      <c r="C66" s="323" t="s">
        <v>429</v>
      </c>
      <c r="D66" s="330"/>
      <c r="E66" s="330"/>
      <c r="F66" s="326"/>
      <c r="G66" s="324">
        <v>0</v>
      </c>
      <c r="H66" s="326">
        <v>0</v>
      </c>
      <c r="I66" s="326">
        <v>0</v>
      </c>
      <c r="J66" s="326">
        <v>0</v>
      </c>
      <c r="K66" s="324">
        <v>0</v>
      </c>
      <c r="L66" s="326">
        <v>0</v>
      </c>
      <c r="M66" s="326">
        <v>0</v>
      </c>
      <c r="N66" s="326">
        <v>0</v>
      </c>
      <c r="O66" s="326">
        <v>0</v>
      </c>
      <c r="P66" s="326">
        <v>0</v>
      </c>
      <c r="Q66" s="326">
        <v>0</v>
      </c>
      <c r="R66" s="324">
        <f>SUM(F66:Q66)</f>
        <v>0</v>
      </c>
      <c r="S66" s="324"/>
      <c r="T66" s="315"/>
    </row>
    <row r="67" spans="3:20" ht="15.75" x14ac:dyDescent="0.25">
      <c r="C67" s="321" t="s">
        <v>428</v>
      </c>
      <c r="D67" s="329">
        <v>0</v>
      </c>
      <c r="E67" s="329">
        <v>0</v>
      </c>
      <c r="F67" s="324">
        <v>0</v>
      </c>
      <c r="G67" s="324">
        <v>0</v>
      </c>
      <c r="H67" s="324">
        <v>0</v>
      </c>
      <c r="I67" s="324">
        <v>0</v>
      </c>
      <c r="J67" s="324">
        <v>0</v>
      </c>
      <c r="K67" s="324">
        <v>0</v>
      </c>
      <c r="L67" s="324">
        <v>0</v>
      </c>
      <c r="M67" s="324">
        <v>0</v>
      </c>
      <c r="N67" s="324">
        <v>0</v>
      </c>
      <c r="O67" s="324">
        <v>0</v>
      </c>
      <c r="P67" s="324">
        <v>0</v>
      </c>
      <c r="Q67" s="324"/>
      <c r="R67" s="324">
        <f>SUM(F67:Q67)</f>
        <v>0</v>
      </c>
      <c r="S67" s="324"/>
      <c r="T67" s="315"/>
    </row>
    <row r="68" spans="3:20" ht="31.5" x14ac:dyDescent="0.25">
      <c r="C68" s="321" t="s">
        <v>427</v>
      </c>
      <c r="D68" s="329">
        <v>0</v>
      </c>
      <c r="E68" s="329">
        <v>0</v>
      </c>
      <c r="F68" s="324">
        <v>0</v>
      </c>
      <c r="G68" s="324">
        <v>0</v>
      </c>
      <c r="H68" s="324">
        <v>0</v>
      </c>
      <c r="I68" s="324">
        <v>0</v>
      </c>
      <c r="J68" s="324">
        <v>0</v>
      </c>
      <c r="K68" s="324">
        <v>0</v>
      </c>
      <c r="L68" s="324">
        <v>0</v>
      </c>
      <c r="M68" s="324">
        <v>0</v>
      </c>
      <c r="N68" s="324">
        <v>0</v>
      </c>
      <c r="O68" s="324">
        <v>0</v>
      </c>
      <c r="P68" s="324">
        <v>0</v>
      </c>
      <c r="Q68" s="324"/>
      <c r="R68" s="324">
        <f>SUM(F68:Q68)</f>
        <v>0</v>
      </c>
      <c r="S68" s="324"/>
      <c r="T68" s="315"/>
    </row>
    <row r="69" spans="3:20" ht="15.75" x14ac:dyDescent="0.25">
      <c r="C69" s="323" t="s">
        <v>426</v>
      </c>
      <c r="D69" s="330"/>
      <c r="E69" s="330"/>
      <c r="F69" s="326"/>
      <c r="G69" s="324">
        <v>0</v>
      </c>
      <c r="H69" s="326">
        <v>0</v>
      </c>
      <c r="I69" s="326">
        <v>0</v>
      </c>
      <c r="J69" s="326">
        <v>0</v>
      </c>
      <c r="K69" s="324">
        <v>0</v>
      </c>
      <c r="L69" s="326">
        <v>0</v>
      </c>
      <c r="M69" s="326">
        <v>0</v>
      </c>
      <c r="N69" s="326">
        <v>0</v>
      </c>
      <c r="O69" s="326">
        <v>0</v>
      </c>
      <c r="P69" s="326">
        <v>0</v>
      </c>
      <c r="Q69" s="326">
        <v>0</v>
      </c>
      <c r="R69" s="324">
        <f>SUM(F69:Q69)</f>
        <v>0</v>
      </c>
      <c r="S69" s="324"/>
      <c r="T69" s="315"/>
    </row>
    <row r="70" spans="3:20" ht="15.75" x14ac:dyDescent="0.25">
      <c r="C70" s="321" t="s">
        <v>425</v>
      </c>
      <c r="D70" s="329">
        <v>0</v>
      </c>
      <c r="E70" s="329">
        <v>0</v>
      </c>
      <c r="F70" s="324">
        <v>0</v>
      </c>
      <c r="G70" s="324">
        <v>0</v>
      </c>
      <c r="H70" s="324">
        <v>0</v>
      </c>
      <c r="I70" s="324">
        <v>0</v>
      </c>
      <c r="J70" s="324">
        <v>0</v>
      </c>
      <c r="K70" s="324">
        <v>0</v>
      </c>
      <c r="L70" s="324">
        <v>0</v>
      </c>
      <c r="M70" s="324">
        <v>0</v>
      </c>
      <c r="N70" s="324">
        <v>0</v>
      </c>
      <c r="O70" s="324">
        <v>0</v>
      </c>
      <c r="P70" s="324">
        <v>0</v>
      </c>
      <c r="Q70" s="324"/>
      <c r="R70" s="324">
        <f>SUM(F70:Q70)</f>
        <v>0</v>
      </c>
      <c r="S70" s="324"/>
      <c r="T70" s="315"/>
    </row>
    <row r="71" spans="3:20" ht="15.75" x14ac:dyDescent="0.25">
      <c r="C71" s="328" t="s">
        <v>424</v>
      </c>
      <c r="D71" s="327"/>
      <c r="E71" s="327"/>
      <c r="F71" s="326"/>
      <c r="G71" s="324">
        <v>0</v>
      </c>
      <c r="H71" s="326">
        <v>0</v>
      </c>
      <c r="I71" s="326"/>
      <c r="J71" s="326"/>
      <c r="K71" s="324">
        <v>0</v>
      </c>
      <c r="L71" s="326">
        <v>0</v>
      </c>
      <c r="M71" s="326"/>
      <c r="N71" s="326"/>
      <c r="O71" s="326"/>
      <c r="P71" s="326"/>
      <c r="Q71" s="326"/>
      <c r="R71" s="324">
        <f>SUM(F71:Q71)</f>
        <v>0</v>
      </c>
      <c r="S71" s="324"/>
      <c r="T71" s="315"/>
    </row>
    <row r="72" spans="3:20" ht="15.75" x14ac:dyDescent="0.25">
      <c r="C72" s="323" t="s">
        <v>423</v>
      </c>
      <c r="D72" s="327"/>
      <c r="E72" s="327"/>
      <c r="F72" s="326"/>
      <c r="G72" s="324"/>
      <c r="H72" s="326">
        <v>0</v>
      </c>
      <c r="I72" s="326"/>
      <c r="J72" s="324"/>
      <c r="K72" s="324"/>
      <c r="L72" s="326"/>
      <c r="M72" s="324"/>
      <c r="N72" s="326"/>
      <c r="O72" s="326"/>
      <c r="P72" s="324"/>
      <c r="Q72" s="326"/>
      <c r="R72" s="324"/>
      <c r="S72" s="324"/>
      <c r="T72" s="315"/>
    </row>
    <row r="73" spans="3:20" ht="15.75" x14ac:dyDescent="0.25">
      <c r="C73" s="321" t="s">
        <v>422</v>
      </c>
      <c r="D73" s="325">
        <v>0</v>
      </c>
      <c r="E73" s="325">
        <v>0</v>
      </c>
      <c r="F73" s="324">
        <v>0</v>
      </c>
      <c r="G73" s="324">
        <v>0</v>
      </c>
      <c r="H73" s="324">
        <v>0</v>
      </c>
      <c r="I73" s="324"/>
      <c r="J73" s="324"/>
      <c r="K73" s="324">
        <v>0</v>
      </c>
      <c r="L73" s="324"/>
      <c r="M73" s="324"/>
      <c r="N73" s="324"/>
      <c r="O73" s="324"/>
      <c r="P73" s="324"/>
      <c r="Q73" s="324"/>
      <c r="R73" s="324">
        <f>SUM(F73:Q73)</f>
        <v>0</v>
      </c>
      <c r="S73" s="324"/>
      <c r="T73" s="315"/>
    </row>
    <row r="74" spans="3:20" ht="23.25" customHeight="1" x14ac:dyDescent="0.25">
      <c r="C74" s="321" t="s">
        <v>421</v>
      </c>
      <c r="D74" s="325">
        <v>0</v>
      </c>
      <c r="E74" s="325">
        <v>0</v>
      </c>
      <c r="F74" s="324">
        <v>0</v>
      </c>
      <c r="G74" s="324">
        <v>0</v>
      </c>
      <c r="H74" s="324">
        <v>0</v>
      </c>
      <c r="I74" s="324"/>
      <c r="J74" s="324"/>
      <c r="K74" s="324">
        <v>0</v>
      </c>
      <c r="L74" s="324"/>
      <c r="M74" s="324"/>
      <c r="N74" s="324"/>
      <c r="O74" s="324"/>
      <c r="P74" s="324"/>
      <c r="Q74" s="324"/>
      <c r="R74" s="324">
        <f>SUM(F74:Q74)</f>
        <v>0</v>
      </c>
      <c r="S74" s="324"/>
      <c r="T74" s="315"/>
    </row>
    <row r="75" spans="3:20" ht="15.75" x14ac:dyDescent="0.25">
      <c r="C75" s="323" t="s">
        <v>420</v>
      </c>
      <c r="D75" s="327">
        <f>D76+D77</f>
        <v>4343762</v>
      </c>
      <c r="E75" s="327">
        <f>E76+E77</f>
        <v>17696062</v>
      </c>
      <c r="F75" s="327">
        <f>+F76+F77</f>
        <v>17696061.84</v>
      </c>
      <c r="G75" s="327">
        <f>G76+G77</f>
        <v>0</v>
      </c>
      <c r="H75" s="327">
        <v>0</v>
      </c>
      <c r="I75" s="327">
        <f>I76+I77</f>
        <v>0</v>
      </c>
      <c r="J75" s="327">
        <f>J76+J77</f>
        <v>0</v>
      </c>
      <c r="K75" s="326">
        <v>0</v>
      </c>
      <c r="L75" s="326">
        <v>0</v>
      </c>
      <c r="M75" s="326">
        <v>0</v>
      </c>
      <c r="N75" s="326">
        <v>0</v>
      </c>
      <c r="O75" s="326">
        <v>0</v>
      </c>
      <c r="P75" s="326">
        <v>0</v>
      </c>
      <c r="Q75" s="326">
        <v>0</v>
      </c>
      <c r="R75" s="326">
        <f>SUM(F75:Q75)</f>
        <v>17696061.84</v>
      </c>
      <c r="S75" s="326"/>
      <c r="T75" s="315"/>
    </row>
    <row r="76" spans="3:20" ht="15.75" x14ac:dyDescent="0.25">
      <c r="C76" s="321" t="s">
        <v>419</v>
      </c>
      <c r="D76" s="325">
        <v>4343762</v>
      </c>
      <c r="E76" s="325">
        <v>17696062</v>
      </c>
      <c r="F76" s="304">
        <v>17696061.84</v>
      </c>
      <c r="G76" s="304">
        <v>0</v>
      </c>
      <c r="H76" s="304">
        <v>0</v>
      </c>
      <c r="I76" s="304"/>
      <c r="K76" s="304"/>
      <c r="L76" s="304"/>
      <c r="M76" s="304"/>
      <c r="N76" s="304"/>
      <c r="O76" s="304"/>
      <c r="P76" s="304"/>
      <c r="Q76" s="304"/>
      <c r="R76" s="324">
        <f>SUM(F76:Q76)</f>
        <v>17696061.84</v>
      </c>
      <c r="S76" s="324"/>
      <c r="T76" s="315"/>
    </row>
    <row r="77" spans="3:20" ht="15.75" x14ac:dyDescent="0.25">
      <c r="C77" s="321" t="s">
        <v>418</v>
      </c>
      <c r="D77" s="320">
        <v>0</v>
      </c>
      <c r="E77" s="320">
        <v>0</v>
      </c>
      <c r="F77" s="304">
        <v>0</v>
      </c>
      <c r="G77" s="304">
        <v>0</v>
      </c>
      <c r="H77" s="304">
        <v>0</v>
      </c>
      <c r="I77" s="304"/>
      <c r="K77" s="304"/>
      <c r="L77" s="304"/>
      <c r="M77" s="304"/>
      <c r="N77" s="304"/>
      <c r="O77" s="304"/>
      <c r="P77" s="304"/>
      <c r="Q77" s="304"/>
      <c r="R77" s="304">
        <f>SUM(F77:Q77)</f>
        <v>0</v>
      </c>
      <c r="S77" s="324"/>
      <c r="T77" s="315"/>
    </row>
    <row r="78" spans="3:20" ht="15.75" x14ac:dyDescent="0.25">
      <c r="C78" s="323" t="s">
        <v>417</v>
      </c>
      <c r="D78" s="322">
        <f>D79</f>
        <v>0</v>
      </c>
      <c r="E78" s="322">
        <f>E79</f>
        <v>0</v>
      </c>
      <c r="F78" s="304">
        <v>0</v>
      </c>
      <c r="G78" s="304">
        <v>0</v>
      </c>
      <c r="H78" s="304">
        <v>0</v>
      </c>
      <c r="I78" s="304"/>
      <c r="K78" s="304"/>
      <c r="L78" s="304"/>
      <c r="M78" s="304"/>
      <c r="N78" s="304"/>
      <c r="O78" s="304"/>
      <c r="P78" s="304"/>
      <c r="Q78" s="304"/>
      <c r="R78" s="304">
        <f>SUM(F78:Q78)</f>
        <v>0</v>
      </c>
      <c r="S78" s="304"/>
      <c r="T78" s="315"/>
    </row>
    <row r="79" spans="3:20" ht="15.75" x14ac:dyDescent="0.25">
      <c r="C79" s="321" t="s">
        <v>416</v>
      </c>
      <c r="D79" s="320">
        <v>0</v>
      </c>
      <c r="E79" s="320">
        <v>0</v>
      </c>
      <c r="F79" s="319">
        <v>0</v>
      </c>
      <c r="G79" s="319">
        <v>0</v>
      </c>
      <c r="H79" s="319">
        <v>0</v>
      </c>
      <c r="I79" s="319"/>
      <c r="J79" s="319"/>
      <c r="K79" s="319">
        <v>0</v>
      </c>
      <c r="L79" s="319"/>
      <c r="M79" s="319"/>
      <c r="N79" s="319"/>
      <c r="O79" s="319"/>
      <c r="P79" s="319"/>
      <c r="Q79" s="319"/>
      <c r="R79" s="319">
        <v>0</v>
      </c>
      <c r="S79" s="319"/>
      <c r="T79" s="315"/>
    </row>
    <row r="80" spans="3:20" ht="16.5" thickBot="1" x14ac:dyDescent="0.3">
      <c r="C80" s="318" t="s">
        <v>415</v>
      </c>
      <c r="D80" s="317">
        <f>D10+D16+D26+D36+D52+D62+D75</f>
        <v>1948389052</v>
      </c>
      <c r="E80" s="317">
        <f>+E75+E62+E52+E36+E26+E16+E10</f>
        <v>2187877317.1900001</v>
      </c>
      <c r="F80" s="317">
        <f>F10+F16+F26+F36+F52+F62+F75</f>
        <v>117256379.43000001</v>
      </c>
      <c r="G80" s="317">
        <f>G10+G16+G26+G36+G52+G62+G75</f>
        <v>129367299.81999999</v>
      </c>
      <c r="H80" s="317">
        <f>H10+H16+H26+H36+H52+H62+H75</f>
        <v>100986115.14</v>
      </c>
      <c r="I80" s="317">
        <f>I10+I16+I26+I36+I52+I62+I75</f>
        <v>105454714.37</v>
      </c>
      <c r="J80" s="317">
        <f>J10+J16+J26+J36+J52+J62+J75</f>
        <v>182573664.62</v>
      </c>
      <c r="K80" s="317">
        <f>K10+K16+K26+K36+K52+K62+K75</f>
        <v>130951428.73999999</v>
      </c>
      <c r="L80" s="317">
        <f>L10+L16+L26+L36+L52+L62+L75</f>
        <v>0</v>
      </c>
      <c r="M80" s="317">
        <f>M10+M16+M26+M36+M52+M62+M75</f>
        <v>0</v>
      </c>
      <c r="N80" s="317">
        <f>+N75+N62+N52+N36+N26+N16+N10</f>
        <v>0</v>
      </c>
      <c r="O80" s="317">
        <f>+O75+O62+O52+O36+O26+O16+O10</f>
        <v>0</v>
      </c>
      <c r="P80" s="317">
        <f>+P75+P62+P52+P36+P26+P16+P10</f>
        <v>0</v>
      </c>
      <c r="Q80" s="317">
        <f>+Q75+Q62+Q52+Q36+Q26+Q16+Q10</f>
        <v>0</v>
      </c>
      <c r="R80" s="317">
        <f>+R75+R62+R52+R36+R26+R16+R10</f>
        <v>766589602.12000012</v>
      </c>
      <c r="S80" s="316"/>
      <c r="T80" s="315"/>
    </row>
    <row r="81" spans="3:19" ht="48.75" customHeight="1" thickBot="1" x14ac:dyDescent="0.4">
      <c r="C81" s="309" t="s">
        <v>414</v>
      </c>
      <c r="E81" s="310"/>
      <c r="F81" s="314"/>
      <c r="G81" s="314"/>
      <c r="H81" s="314"/>
      <c r="I81" s="314"/>
      <c r="J81" s="314"/>
      <c r="K81" s="314"/>
      <c r="L81" s="310"/>
      <c r="M81" s="310"/>
      <c r="P81"/>
      <c r="Q81"/>
      <c r="R81" s="313"/>
      <c r="S81" s="313"/>
    </row>
    <row r="82" spans="3:19" ht="66.75" customHeight="1" thickBot="1" x14ac:dyDescent="0.4">
      <c r="C82" s="312" t="s">
        <v>413</v>
      </c>
      <c r="D82" s="311"/>
      <c r="F82" s="310"/>
      <c r="G82" s="310"/>
      <c r="H82" s="310"/>
      <c r="I82" s="310"/>
      <c r="J82" s="310"/>
      <c r="K82" s="310"/>
      <c r="L82" s="310"/>
      <c r="M82" s="310"/>
      <c r="P82"/>
      <c r="Q82"/>
    </row>
    <row r="83" spans="3:19" ht="126.75" customHeight="1" thickBot="1" x14ac:dyDescent="0.4">
      <c r="C83" s="309" t="s">
        <v>412</v>
      </c>
      <c r="I83" s="304"/>
      <c r="K83" s="308"/>
      <c r="P83"/>
      <c r="Q83"/>
    </row>
    <row r="84" spans="3:19" ht="39" customHeight="1" x14ac:dyDescent="0.35">
      <c r="C84" s="307" t="s">
        <v>411</v>
      </c>
      <c r="D84" s="307"/>
      <c r="E84" s="307"/>
      <c r="F84" s="307"/>
      <c r="G84" s="307"/>
      <c r="H84" s="307"/>
      <c r="I84" s="307"/>
      <c r="J84" s="307"/>
      <c r="K84" s="307"/>
      <c r="L84" s="307"/>
      <c r="M84" s="307"/>
      <c r="N84" s="307"/>
      <c r="O84" s="307"/>
      <c r="P84" s="307"/>
      <c r="Q84"/>
    </row>
    <row r="85" spans="3:19" x14ac:dyDescent="0.35">
      <c r="C85" s="307"/>
      <c r="D85" s="307"/>
      <c r="E85" s="307"/>
      <c r="F85" s="307"/>
      <c r="G85" s="307"/>
      <c r="H85" s="307"/>
      <c r="I85" s="307"/>
      <c r="J85" s="307"/>
      <c r="K85" s="307"/>
      <c r="L85" s="307"/>
      <c r="M85" s="307"/>
      <c r="N85" s="307"/>
      <c r="O85" s="307"/>
      <c r="P85" s="307"/>
      <c r="Q85"/>
    </row>
  </sheetData>
  <mergeCells count="9">
    <mergeCell ref="C7:C8"/>
    <mergeCell ref="D7:D8"/>
    <mergeCell ref="E7:E8"/>
    <mergeCell ref="F7:R7"/>
    <mergeCell ref="C1:R1"/>
    <mergeCell ref="C2:R2"/>
    <mergeCell ref="C3:R3"/>
    <mergeCell ref="C4:R4"/>
    <mergeCell ref="C5:R5"/>
  </mergeCells>
  <pageMargins left="0.23622047244094491" right="0.23622047244094491" top="0.74803149606299213" bottom="0.74803149606299213" header="0.31496062992125984" footer="0.31496062992125984"/>
  <pageSetup paperSize="5" scale="50" fitToHeight="0" orientation="landscape" horizontalDpi="4294967293" r:id="rId1"/>
  <rowBreaks count="1" manualBreakCount="1">
    <brk id="47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INGRESOS Y EGRESOS</vt:lpstr>
      <vt:lpstr>Presup. Aprobado-Ejec OAI (2)</vt:lpstr>
      <vt:lpstr>'INGRESOS Y EGRESOS'!Área_de_impresión</vt:lpstr>
      <vt:lpstr>'Presup. Aprobado-Ejec OAI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VALLEJO GUZMAN</dc:creator>
  <cp:lastModifiedBy>MANUEL ANTONIO GUZMAN CUEVAS</cp:lastModifiedBy>
  <cp:lastPrinted>2025-04-09T15:25:52Z</cp:lastPrinted>
  <dcterms:created xsi:type="dcterms:W3CDTF">2023-05-08T22:14:21Z</dcterms:created>
  <dcterms:modified xsi:type="dcterms:W3CDTF">2026-07-19T22:55:48Z</dcterms:modified>
</cp:coreProperties>
</file>