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Ejecucion Presupuestaria Julio 2026/"/>
    </mc:Choice>
  </mc:AlternateContent>
  <xr:revisionPtr revIDLastSave="6" documentId="8_{0DC2203A-2BA6-4068-B29B-09F209304D32}" xr6:coauthVersionLast="47" xr6:coauthVersionMax="47" xr10:uidLastSave="{99324D41-D1A9-47BD-A88E-10DC4A4179E4}"/>
  <bookViews>
    <workbookView xWindow="-120" yWindow="-120" windowWidth="29040" windowHeight="15840" xr2:uid="{A6C03CE1-AEFB-4BCE-874F-4C62B493D367}"/>
  </bookViews>
  <sheets>
    <sheet name="Ejecucion presupuestaria jul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3" i="1" l="1"/>
  <c r="B82" i="1"/>
  <c r="B81" i="1"/>
  <c r="B80" i="1"/>
  <c r="B79" i="1"/>
  <c r="C78" i="1"/>
  <c r="C84" i="1" s="1"/>
  <c r="B84" i="1" s="1"/>
  <c r="B77" i="1"/>
  <c r="B76" i="1"/>
  <c r="B75" i="1"/>
  <c r="B72" i="1"/>
  <c r="B71" i="1"/>
  <c r="B70" i="1"/>
  <c r="N69" i="1"/>
  <c r="M69" i="1"/>
  <c r="L69" i="1"/>
  <c r="K69" i="1"/>
  <c r="J69" i="1"/>
  <c r="I69" i="1"/>
  <c r="H69" i="1"/>
  <c r="G69" i="1"/>
  <c r="F69" i="1"/>
  <c r="E69" i="1"/>
  <c r="D69" i="1"/>
  <c r="C69" i="1"/>
  <c r="B68" i="1"/>
  <c r="B67" i="1"/>
  <c r="N66" i="1"/>
  <c r="M66" i="1"/>
  <c r="M61" i="1" s="1"/>
  <c r="L66" i="1"/>
  <c r="L61" i="1" s="1"/>
  <c r="K66" i="1"/>
  <c r="J66" i="1"/>
  <c r="I66" i="1"/>
  <c r="I61" i="1" s="1"/>
  <c r="I73" i="1" s="1"/>
  <c r="I86" i="1" s="1"/>
  <c r="H66" i="1"/>
  <c r="G66" i="1"/>
  <c r="G61" i="1" s="1"/>
  <c r="F66" i="1"/>
  <c r="F61" i="1" s="1"/>
  <c r="E66" i="1"/>
  <c r="D66" i="1"/>
  <c r="C66" i="1"/>
  <c r="B65" i="1"/>
  <c r="B64" i="1"/>
  <c r="B63" i="1"/>
  <c r="B62" i="1"/>
  <c r="J61" i="1"/>
  <c r="E61" i="1"/>
  <c r="D61" i="1"/>
  <c r="C61" i="1"/>
  <c r="B60" i="1"/>
  <c r="B59" i="1"/>
  <c r="B58" i="1"/>
  <c r="B57" i="1"/>
  <c r="B56" i="1"/>
  <c r="B55" i="1"/>
  <c r="B54" i="1"/>
  <c r="B53" i="1"/>
  <c r="B52" i="1"/>
  <c r="N51" i="1"/>
  <c r="M51" i="1"/>
  <c r="L51" i="1"/>
  <c r="K51" i="1"/>
  <c r="J51" i="1"/>
  <c r="I51" i="1"/>
  <c r="H51" i="1"/>
  <c r="G51" i="1"/>
  <c r="F51" i="1"/>
  <c r="E51" i="1"/>
  <c r="D51" i="1"/>
  <c r="C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4" i="1"/>
  <c r="B33" i="1"/>
  <c r="B32" i="1"/>
  <c r="B31" i="1"/>
  <c r="B30" i="1"/>
  <c r="B29" i="1"/>
  <c r="B28" i="1"/>
  <c r="B27" i="1"/>
  <c r="B26" i="1"/>
  <c r="N25" i="1"/>
  <c r="M25" i="1"/>
  <c r="L25" i="1"/>
  <c r="K25" i="1"/>
  <c r="J25" i="1"/>
  <c r="I25" i="1"/>
  <c r="H25" i="1"/>
  <c r="G25" i="1"/>
  <c r="F25" i="1"/>
  <c r="E25" i="1"/>
  <c r="D25" i="1"/>
  <c r="C25" i="1"/>
  <c r="B24" i="1"/>
  <c r="B23" i="1"/>
  <c r="B22" i="1"/>
  <c r="B21" i="1"/>
  <c r="B20" i="1"/>
  <c r="B19" i="1"/>
  <c r="B18" i="1"/>
  <c r="B17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4" i="1"/>
  <c r="B13" i="1"/>
  <c r="B12" i="1"/>
  <c r="B11" i="1"/>
  <c r="D10" i="1"/>
  <c r="B10" i="1" s="1"/>
  <c r="N9" i="1"/>
  <c r="M9" i="1"/>
  <c r="L9" i="1"/>
  <c r="K9" i="1"/>
  <c r="J9" i="1"/>
  <c r="I9" i="1"/>
  <c r="H9" i="1"/>
  <c r="G9" i="1"/>
  <c r="F9" i="1"/>
  <c r="E9" i="1"/>
  <c r="E73" i="1" s="1"/>
  <c r="E86" i="1" s="1"/>
  <c r="D9" i="1"/>
  <c r="D73" i="1" s="1"/>
  <c r="D86" i="1" s="1"/>
  <c r="C9" i="1"/>
  <c r="C73" i="1" s="1"/>
  <c r="N61" i="1" l="1"/>
  <c r="F73" i="1"/>
  <c r="F86" i="1" s="1"/>
  <c r="B15" i="1"/>
  <c r="G73" i="1"/>
  <c r="G86" i="1" s="1"/>
  <c r="J73" i="1"/>
  <c r="J86" i="1" s="1"/>
  <c r="B78" i="1"/>
  <c r="B51" i="1"/>
  <c r="L73" i="1"/>
  <c r="L86" i="1" s="1"/>
  <c r="M73" i="1"/>
  <c r="M86" i="1" s="1"/>
  <c r="B35" i="1"/>
  <c r="B69" i="1"/>
  <c r="B9" i="1"/>
  <c r="B66" i="1"/>
  <c r="B25" i="1"/>
  <c r="K61" i="1"/>
  <c r="K73" i="1" s="1"/>
  <c r="K86" i="1" s="1"/>
  <c r="N73" i="1"/>
  <c r="N86" i="1" s="1"/>
  <c r="C86" i="1"/>
  <c r="H61" i="1"/>
  <c r="B61" i="1" l="1"/>
  <c r="H73" i="1"/>
  <c r="H86" i="1" s="1"/>
  <c r="B86" i="1"/>
  <c r="B73" i="1"/>
</calcChain>
</file>

<file path=xl/sharedStrings.xml><?xml version="1.0" encoding="utf-8"?>
<sst xmlns="http://schemas.openxmlformats.org/spreadsheetml/2006/main" count="107" uniqueCount="107">
  <si>
    <t xml:space="preserve">Autoridad Portuaria Dominicana </t>
  </si>
  <si>
    <t>Año 2026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</si>
  <si>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</si>
  <si>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</si>
  <si>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</si>
  <si>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</si>
  <si>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</si>
  <si>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</si>
  <si>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</si>
  <si>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</si>
  <si>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</si>
  <si>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</si>
  <si>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</si>
  <si>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</si>
  <si>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</si>
  <si>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</si>
  <si>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</si>
  <si>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</si>
  <si>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</si>
  <si>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 xml:space="preserve"> 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</si>
  <si>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</si>
  <si>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</si>
  <si>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</si>
  <si>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</si>
  <si>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</si>
  <si>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</si>
  <si>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</si>
  <si>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</si>
  <si>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</si>
  <si>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</si>
  <si>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</si>
  <si>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</si>
  <si>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</si>
  <si>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</si>
  <si>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</si>
  <si>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</si>
  <si>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</si>
  <si>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</si>
  <si>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</si>
  <si>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</si>
  <si>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</si>
  <si>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</si>
  <si>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</si>
  <si>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</si>
  <si>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</si>
  <si>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</si>
  <si>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</si>
  <si>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</si>
  <si>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</si>
  <si>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</si>
  <si>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</si>
  <si>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</si>
  <si>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</si>
  <si>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</si>
  <si>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</si>
  <si>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</si>
  <si>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</si>
  <si>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</si>
  <si>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</si>
  <si>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</si>
  <si>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</si>
  <si>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</si>
  <si>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</si>
  <si>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</si>
  <si>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</si>
  <si>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</si>
  <si>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</si>
  <si>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</si>
  <si>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</si>
  <si>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</si>
  <si>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</si>
  <si>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</si>
  <si>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</si>
  <si>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</si>
  <si>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</si>
  <si>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</si>
  <si>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</si>
  <si>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</si>
  <si>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</si>
  <si>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</si>
  <si>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</si>
  <si>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</si>
  <si>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</si>
  <si>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</si>
  <si>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</si>
  <si>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</si>
  <si>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</si>
  <si>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</si>
  <si>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</si>
  <si>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</si>
  <si>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</si>
  <si>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</si>
  <si>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4.2.3 - DISMINUCIÓN DE PRESTAMO INTERNO A CORTO PLAZO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</si>
  <si>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</si>
  <si>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</si>
  <si>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</si>
  <si>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</si>
  <si>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rPr>
        <b/>
        <sz val="10"/>
        <color theme="1"/>
        <rFont val="Aptos Narrow"/>
        <family val="2"/>
        <scheme val="minor"/>
      </rPr>
      <t xml:space="preserve">Fuente: </t>
    </r>
    <r>
      <rPr>
        <sz val="10"/>
        <color theme="1"/>
        <rFont val="Aptos Narrow"/>
        <family val="2"/>
        <scheme val="minor"/>
      </rPr>
      <t>Sistema de Gestión Financiera (SIGEF)</t>
    </r>
  </si>
  <si>
    <t>Fecha de registro: hasta el [día] de [mes] del [año]</t>
  </si>
  <si>
    <t>Fecha de imputación: hasta el 31 de julio del 2026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</si>
  <si>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</si>
  <si>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</si>
  <si>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</si>
  <si>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objetar del gasto al nivel de cuenta. </t>
  </si>
  <si>
    <t>4. Fecha de imputación: último día del mes analizado</t>
  </si>
  <si>
    <t>5. Fecha de registro: el día 10 del mes siguiente al mes analizado</t>
  </si>
  <si>
    <t>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</si>
</sst>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3" fontId="4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1" applyNumberFormat="1" applyFont="1" applyBorder="1" applyAlignment="1">
      <alignment horizontal="left" vertical="center"/>
    </xf>
    <xf numFmtId="164" fontId="5" fillId="0" borderId="0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Border="1"/>
    <xf numFmtId="43" fontId="5" fillId="0" borderId="0" xfId="1" applyFont="1" applyBorder="1" applyAlignment="1">
      <alignment horizontal="left" vertical="center"/>
    </xf>
    <xf numFmtId="164" fontId="5" fillId="0" borderId="0" xfId="0" applyNumberFormat="1" applyFont="1" applyAlignment="1">
      <alignment horizontal="center" readingOrder="1"/>
    </xf>
    <xf numFmtId="164" fontId="5" fillId="0" borderId="0" xfId="0" applyNumberFormat="1" applyFont="1"/>
    <xf numFmtId="0" fontId="6" fillId="0" borderId="0" xfId="0" applyFont="1" applyAlignment="1">
      <alignment horizontal="left" vertical="center"/>
    </xf>
    <xf numFmtId="164" fontId="4" fillId="0" borderId="0" xfId="1" applyNumberFormat="1" applyFont="1" applyBorder="1"/>
    <xf numFmtId="0" fontId="4" fillId="3" borderId="0" xfId="0" applyFont="1" applyFill="1" applyAlignment="1">
      <alignment horizontal="left" vertical="center" wrapText="1"/>
    </xf>
    <xf numFmtId="164" fontId="4" fillId="4" borderId="0" xfId="1" applyNumberFormat="1" applyFont="1" applyFill="1" applyBorder="1" applyAlignment="1">
      <alignment horizontal="left" vertical="center"/>
    </xf>
    <xf numFmtId="164" fontId="4" fillId="3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center" readingOrder="1"/>
    </xf>
    <xf numFmtId="164" fontId="5" fillId="0" borderId="0" xfId="0" applyNumberFormat="1" applyFont="1" applyAlignment="1">
      <alignment horizontal="left" vertical="center"/>
    </xf>
    <xf numFmtId="164" fontId="5" fillId="0" borderId="0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 wrapText="1"/>
    </xf>
    <xf numFmtId="164" fontId="4" fillId="0" borderId="0" xfId="1" applyNumberFormat="1" applyFont="1"/>
    <xf numFmtId="164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center" vertical="top"/>
    </xf>
    <xf numFmtId="164" fontId="5" fillId="0" borderId="0" xfId="0" applyNumberFormat="1" applyFont="1" applyAlignment="1">
      <alignment horizontal="right"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164" fontId="4" fillId="5" borderId="0" xfId="1" applyNumberFormat="1" applyFont="1" applyFill="1" applyBorder="1" applyAlignment="1">
      <alignment horizontal="left" vertical="center"/>
    </xf>
    <xf numFmtId="164" fontId="4" fillId="2" borderId="0" xfId="2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7" fillId="0" borderId="0" xfId="2" applyNumberFormat="1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43" fontId="7" fillId="0" borderId="0" xfId="1" applyFont="1" applyBorder="1" applyAlignment="1">
      <alignment horizontal="center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43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4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/>
    </xf>
    <xf numFmtId="0" fontId="6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1551947</xdr:colOff>
      <xdr:row>90</xdr:row>
      <xdr:rowOff>885</xdr:rowOff>
    </xdr:from>
    <xdr:to>
      <xdr:col>6</xdr:col>
      <xdr:colOff>1285874</xdr:colOff>
      <xdr:row>96</xdr:row>
      <xdr:rowOff>173011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B5338E-5889-4FEB-95F9-69669EBD9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166" y="66044854"/>
          <a:ext cx="3079583" cy="1934251"/>
        </a:xfrm>
        <a:prstGeom prst="rect">
          <a:avLst/>
        </a:prstGeom>
      </xdr:spPr>
    </xdr:pic>
    <xdr:clientData/>
  </xdr:twoCellAnchor>
  <xdr:twoCellAnchor editAs="oneCell">
    <xdr:from>
      <xdr:col>7</xdr:col>
      <xdr:colOff>719931</xdr:colOff>
      <xdr:row>89</xdr:row>
      <xdr:rowOff>76568</xdr:rowOff>
    </xdr:from>
    <xdr:to>
      <xdr:col>9</xdr:col>
      <xdr:colOff>726281</xdr:colOff>
      <xdr:row>95</xdr:row>
      <xdr:rowOff>222604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25E99A-EBF9-4F2E-BBF6-01E4FDA0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650" y="65930037"/>
          <a:ext cx="2959100" cy="1741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ADE7-F3A1-49A1-B422-90C377B79E8F}">
  <dimension ref="A1:N97"/>
  <sheetViews>
    <sheetView showGridLines="0" tabSelected="1" view="pageBreakPreview" topLeftCell="A77" zoomScale="80" zoomScaleNormal="100" zoomScaleSheetLayoutView="80" zoomScalePageLayoutView="84" workbookViewId="0">
      <selection activeCell="M11" sqref="M11"/>
    </sheetView>
  </sheetViews>
  <sheetFormatPr baseColWidth="10" defaultRowHeight="15" x14ac:dyDescent="0.25"/>
  <cols>
    <col min="1" max="1" width="34.5703125" customWidth="1"/>
    <col min="2" max="2" width="19.7109375" customWidth="1"/>
    <col min="3" max="3" width="19" customWidth="1"/>
    <col min="4" max="4" width="21.5703125" customWidth="1"/>
    <col min="5" max="5" width="25.7109375" customWidth="1"/>
    <col min="6" max="6" width="24.42578125" customWidth="1"/>
    <col min="7" max="7" width="21.28515625" customWidth="1"/>
    <col min="8" max="8" width="23" customWidth="1"/>
    <col min="9" max="9" width="21.28515625" customWidth="1"/>
    <col min="11" max="11" width="16" customWidth="1"/>
    <col min="13" max="13" width="16.7109375" customWidth="1"/>
    <col min="14" max="14" width="18.5703125" customWidth="1"/>
  </cols>
  <sheetData>
    <row r="1" spans="1:14" ht="24" x14ac:dyDescent="0.25">
      <c r="A1" s="65" t="s">
        <v>106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4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4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24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ht="24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24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ht="18.75" x14ac:dyDescent="0.25">
      <c r="A7" s="1" t="s">
        <v>4</v>
      </c>
      <c r="B7" s="1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3" t="s">
        <v>11</v>
      </c>
      <c r="I7" s="3" t="s">
        <v>12</v>
      </c>
      <c r="J7" s="3" t="s">
        <v>13</v>
      </c>
      <c r="K7" s="2" t="s">
        <v>14</v>
      </c>
      <c r="L7" s="2" t="s">
        <v>15</v>
      </c>
      <c r="M7" s="2" t="s">
        <v>16</v>
      </c>
      <c r="N7" s="2" t="s">
        <v>17</v>
      </c>
    </row>
    <row r="8" spans="1:14" ht="31.5" x14ac:dyDescent="0.25">
      <c r="A8" s="4" t="s">
        <v>18</v>
      </c>
      <c r="B8" s="5"/>
      <c r="C8" s="5"/>
      <c r="D8" s="5" t="s">
        <v>19</v>
      </c>
      <c r="E8" s="5"/>
      <c r="F8" s="5"/>
      <c r="G8" s="5"/>
      <c r="H8" s="5"/>
      <c r="I8" s="5"/>
      <c r="J8" s="5"/>
      <c r="K8" s="6"/>
      <c r="L8" s="5"/>
      <c r="M8" s="5"/>
      <c r="N8" s="5"/>
    </row>
    <row r="9" spans="1:14" ht="57.75" customHeight="1" x14ac:dyDescent="0.25">
      <c r="A9" s="4" t="s">
        <v>20</v>
      </c>
      <c r="B9" s="7">
        <f>SUM(B10:B14)</f>
        <v>704103331.69000006</v>
      </c>
      <c r="C9" s="7">
        <f>SUM(C10:C14)</f>
        <v>89016390.289999992</v>
      </c>
      <c r="D9" s="7">
        <f>SUM(D10:D14)</f>
        <v>93030583.560000002</v>
      </c>
      <c r="E9" s="7">
        <f t="shared" ref="E9:N9" si="0">SUM(E10:E14)</f>
        <v>92654471.870000005</v>
      </c>
      <c r="F9" s="7">
        <f t="shared" si="0"/>
        <v>93774446.320000008</v>
      </c>
      <c r="G9" s="7">
        <f t="shared" si="0"/>
        <v>149502725.06</v>
      </c>
      <c r="H9" s="7">
        <f t="shared" si="0"/>
        <v>93429012.219999999</v>
      </c>
      <c r="I9" s="7">
        <f t="shared" si="0"/>
        <v>92695702.370000005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</row>
    <row r="10" spans="1:14" ht="32.25" customHeight="1" x14ac:dyDescent="0.25">
      <c r="A10" s="8" t="s">
        <v>21</v>
      </c>
      <c r="B10" s="9">
        <f t="shared" ref="B10:B14" si="1">SUM(C10+D10+C1+E10+F10+G10+H10+I10+J10+K10+L10+M10+N10)</f>
        <v>538101098.84000003</v>
      </c>
      <c r="C10" s="10">
        <v>74936405.989999995</v>
      </c>
      <c r="D10" s="11">
        <f>3689393.59+75297004</f>
        <v>78986397.590000004</v>
      </c>
      <c r="E10" s="10">
        <v>78223743</v>
      </c>
      <c r="F10" s="11">
        <v>79667488.170000002</v>
      </c>
      <c r="G10" s="10">
        <v>79055582.390000001</v>
      </c>
      <c r="H10" s="10">
        <v>73072094.730000004</v>
      </c>
      <c r="I10" s="9">
        <v>74159386.969999999</v>
      </c>
      <c r="J10" s="9"/>
      <c r="K10" s="11"/>
      <c r="L10" s="11"/>
      <c r="M10" s="12"/>
      <c r="N10" s="11"/>
    </row>
    <row r="11" spans="1:14" ht="30.75" customHeight="1" x14ac:dyDescent="0.25">
      <c r="A11" s="8" t="s">
        <v>22</v>
      </c>
      <c r="B11" s="9">
        <f t="shared" si="1"/>
        <v>88086144.310000002</v>
      </c>
      <c r="C11" s="10">
        <v>3060000</v>
      </c>
      <c r="D11" s="11">
        <v>3120000</v>
      </c>
      <c r="E11" s="10">
        <v>3060000</v>
      </c>
      <c r="F11" s="11">
        <v>3060000</v>
      </c>
      <c r="G11" s="10">
        <v>59343147.359999999</v>
      </c>
      <c r="H11" s="10">
        <v>9050830.2800000012</v>
      </c>
      <c r="I11" s="9">
        <v>7392166.6699999999</v>
      </c>
      <c r="J11" s="9"/>
      <c r="K11" s="11"/>
      <c r="L11" s="12"/>
      <c r="M11" s="12"/>
      <c r="N11" s="12"/>
    </row>
    <row r="12" spans="1:14" ht="49.5" customHeight="1" x14ac:dyDescent="0.25">
      <c r="A12" s="8" t="s">
        <v>23</v>
      </c>
      <c r="B12" s="9">
        <f t="shared" si="1"/>
        <v>1020000</v>
      </c>
      <c r="C12" s="10">
        <v>220000</v>
      </c>
      <c r="D12" s="11">
        <v>30000</v>
      </c>
      <c r="E12" s="10">
        <v>440000</v>
      </c>
      <c r="F12" s="11">
        <v>30000</v>
      </c>
      <c r="G12" s="10">
        <v>15000</v>
      </c>
      <c r="H12" s="10">
        <v>175000</v>
      </c>
      <c r="I12" s="9">
        <v>110000</v>
      </c>
      <c r="J12" s="9"/>
      <c r="K12" s="11"/>
      <c r="L12" s="12"/>
      <c r="M12" s="12"/>
      <c r="N12" s="12"/>
    </row>
    <row r="13" spans="1:14" ht="50.25" customHeight="1" x14ac:dyDescent="0.25">
      <c r="A13" s="8" t="s">
        <v>24</v>
      </c>
      <c r="B13" s="9">
        <f t="shared" si="1"/>
        <v>115000</v>
      </c>
      <c r="C13" s="10">
        <v>55000</v>
      </c>
      <c r="D13" s="11">
        <v>0</v>
      </c>
      <c r="E13" s="10">
        <v>0</v>
      </c>
      <c r="F13" s="11">
        <v>30000</v>
      </c>
      <c r="G13" s="10">
        <v>0</v>
      </c>
      <c r="H13" s="10">
        <v>30000</v>
      </c>
      <c r="I13" s="9">
        <v>0</v>
      </c>
      <c r="J13" s="9"/>
      <c r="K13" s="11"/>
      <c r="L13" s="12"/>
      <c r="M13" s="12"/>
      <c r="N13" s="12"/>
    </row>
    <row r="14" spans="1:14" ht="53.25" customHeight="1" x14ac:dyDescent="0.25">
      <c r="A14" s="8" t="s">
        <v>25</v>
      </c>
      <c r="B14" s="9">
        <f t="shared" si="1"/>
        <v>76781088.539999992</v>
      </c>
      <c r="C14" s="10">
        <v>10744984.299999999</v>
      </c>
      <c r="D14" s="11">
        <v>10894185.970000001</v>
      </c>
      <c r="E14" s="10">
        <v>10930728.869999999</v>
      </c>
      <c r="F14" s="10">
        <v>10986958.15</v>
      </c>
      <c r="G14" s="10">
        <v>11088995.309999999</v>
      </c>
      <c r="H14" s="10">
        <v>11101087.210000001</v>
      </c>
      <c r="I14" s="9">
        <v>11034148.73</v>
      </c>
      <c r="J14" s="9"/>
      <c r="K14" s="11"/>
      <c r="L14" s="12"/>
      <c r="M14" s="12"/>
      <c r="N14" s="12"/>
    </row>
    <row r="15" spans="1:14" ht="39" customHeight="1" x14ac:dyDescent="0.25">
      <c r="A15" s="4" t="s">
        <v>26</v>
      </c>
      <c r="B15" s="7">
        <f>SUM(C15+D15+C6+E15+F15+G15+H15+I15+J15+K15+L15+M15+N15)</f>
        <v>125822012.94</v>
      </c>
      <c r="C15" s="7">
        <f>SUM(C16:C24)</f>
        <v>9521466.1199999992</v>
      </c>
      <c r="D15" s="7">
        <f>SUM(D16:D24)</f>
        <v>30983224.200000003</v>
      </c>
      <c r="E15" s="7">
        <f t="shared" ref="E15:N15" si="2">SUM(E16:E24)</f>
        <v>5930422.9100000001</v>
      </c>
      <c r="F15" s="7">
        <f t="shared" si="2"/>
        <v>8895933.4499999993</v>
      </c>
      <c r="G15" s="7">
        <f t="shared" si="2"/>
        <v>30800880.129999995</v>
      </c>
      <c r="H15" s="7">
        <f t="shared" si="2"/>
        <v>22319510.530000001</v>
      </c>
      <c r="I15" s="7">
        <f t="shared" si="2"/>
        <v>17370575.599999998</v>
      </c>
      <c r="J15" s="7">
        <f t="shared" si="2"/>
        <v>0</v>
      </c>
      <c r="K15" s="7">
        <f t="shared" si="2"/>
        <v>0</v>
      </c>
      <c r="L15" s="7">
        <f t="shared" si="2"/>
        <v>0</v>
      </c>
      <c r="M15" s="7">
        <f t="shared" si="2"/>
        <v>0</v>
      </c>
      <c r="N15" s="7">
        <f t="shared" si="2"/>
        <v>0</v>
      </c>
    </row>
    <row r="16" spans="1:14" ht="30.75" customHeight="1" x14ac:dyDescent="0.25">
      <c r="A16" s="8" t="s">
        <v>27</v>
      </c>
      <c r="B16" s="9">
        <f t="shared" ref="B16:B72" si="3">SUM(C16+D16+E16+F16+G16+H16+I16+J16+K16+L16+M16+N16)</f>
        <v>1368883.97</v>
      </c>
      <c r="C16" s="13">
        <v>23805</v>
      </c>
      <c r="D16" s="11">
        <v>1243413.97</v>
      </c>
      <c r="E16" s="10">
        <v>33050</v>
      </c>
      <c r="F16" s="10">
        <v>5900</v>
      </c>
      <c r="G16" s="10">
        <v>0</v>
      </c>
      <c r="H16" s="10">
        <v>56715</v>
      </c>
      <c r="I16" s="9">
        <v>6000</v>
      </c>
      <c r="J16" s="9"/>
      <c r="K16" s="11"/>
      <c r="L16" s="12"/>
      <c r="M16" s="12"/>
      <c r="N16" s="12"/>
    </row>
    <row r="17" spans="1:14" ht="60" customHeight="1" x14ac:dyDescent="0.25">
      <c r="A17" s="8" t="s">
        <v>28</v>
      </c>
      <c r="B17" s="9">
        <f t="shared" si="3"/>
        <v>42689944.009999998</v>
      </c>
      <c r="C17" s="13">
        <v>0</v>
      </c>
      <c r="D17" s="11">
        <v>52590.65</v>
      </c>
      <c r="E17" s="10">
        <v>4620</v>
      </c>
      <c r="F17" s="10">
        <v>4864323.46</v>
      </c>
      <c r="G17" s="10">
        <v>23600000</v>
      </c>
      <c r="H17" s="10">
        <v>14163270</v>
      </c>
      <c r="I17" s="9">
        <v>5139.8999999999996</v>
      </c>
      <c r="J17" s="9"/>
      <c r="K17" s="11"/>
      <c r="L17" s="12"/>
      <c r="M17" s="12"/>
      <c r="N17" s="12"/>
    </row>
    <row r="18" spans="1:14" ht="15.75" x14ac:dyDescent="0.25">
      <c r="A18" s="8" t="s">
        <v>29</v>
      </c>
      <c r="B18" s="9">
        <f t="shared" si="3"/>
        <v>8328514.0500000007</v>
      </c>
      <c r="C18" s="13">
        <v>476631.39</v>
      </c>
      <c r="D18" s="11">
        <v>1049196.5900000001</v>
      </c>
      <c r="E18" s="10">
        <v>980062.56</v>
      </c>
      <c r="F18" s="10">
        <v>1042315.3300000003</v>
      </c>
      <c r="G18" s="10">
        <v>1136970.8600000001</v>
      </c>
      <c r="H18" s="10">
        <v>1595921.7100000002</v>
      </c>
      <c r="I18" s="9">
        <v>2047415.6100000003</v>
      </c>
      <c r="J18" s="9"/>
      <c r="K18" s="11"/>
      <c r="L18" s="12"/>
      <c r="M18" s="12"/>
      <c r="N18" s="12"/>
    </row>
    <row r="19" spans="1:14" ht="50.25" customHeight="1" x14ac:dyDescent="0.25">
      <c r="A19" s="8" t="s">
        <v>30</v>
      </c>
      <c r="B19" s="9">
        <f t="shared" si="3"/>
        <v>180690</v>
      </c>
      <c r="C19" s="13">
        <v>112765</v>
      </c>
      <c r="D19" s="11">
        <v>45085</v>
      </c>
      <c r="E19" s="10">
        <v>0</v>
      </c>
      <c r="F19" s="10">
        <v>20665</v>
      </c>
      <c r="G19" s="10">
        <v>0</v>
      </c>
      <c r="H19" s="10">
        <v>1150</v>
      </c>
      <c r="I19" s="9">
        <v>1025</v>
      </c>
      <c r="J19" s="9"/>
      <c r="K19" s="11"/>
      <c r="L19" s="12"/>
      <c r="M19" s="12"/>
      <c r="N19" s="12"/>
    </row>
    <row r="20" spans="1:14" ht="32.25" customHeight="1" x14ac:dyDescent="0.25">
      <c r="A20" s="8" t="s">
        <v>31</v>
      </c>
      <c r="B20" s="9">
        <f t="shared" si="3"/>
        <v>7529817.9299999997</v>
      </c>
      <c r="C20" s="13">
        <v>0</v>
      </c>
      <c r="D20" s="11">
        <v>351339.67</v>
      </c>
      <c r="E20" s="10">
        <v>147200.73000000001</v>
      </c>
      <c r="F20" s="10">
        <v>145785.76999999999</v>
      </c>
      <c r="G20" s="10">
        <v>0</v>
      </c>
      <c r="H20" s="10">
        <v>47656.75</v>
      </c>
      <c r="I20" s="9">
        <v>6837835.0099999998</v>
      </c>
      <c r="J20" s="9"/>
      <c r="K20" s="11"/>
      <c r="L20" s="12"/>
      <c r="M20" s="12"/>
      <c r="N20" s="12"/>
    </row>
    <row r="21" spans="1:14" ht="18.75" customHeight="1" x14ac:dyDescent="0.25">
      <c r="A21" s="8" t="s">
        <v>32</v>
      </c>
      <c r="B21" s="9">
        <f t="shared" si="3"/>
        <v>6869149.21</v>
      </c>
      <c r="C21" s="13">
        <v>251299.69</v>
      </c>
      <c r="D21" s="11">
        <v>2320545.04</v>
      </c>
      <c r="E21" s="10">
        <v>0</v>
      </c>
      <c r="F21" s="10">
        <v>0</v>
      </c>
      <c r="G21" s="10">
        <v>1443799.38</v>
      </c>
      <c r="H21" s="10">
        <v>1327138.76</v>
      </c>
      <c r="I21" s="9">
        <v>1526366.34</v>
      </c>
      <c r="J21" s="9"/>
      <c r="K21" s="11"/>
      <c r="L21" s="12"/>
      <c r="M21" s="12"/>
      <c r="N21" s="12"/>
    </row>
    <row r="22" spans="1:14" ht="93.75" customHeight="1" x14ac:dyDescent="0.25">
      <c r="A22" s="8" t="s">
        <v>33</v>
      </c>
      <c r="B22" s="9">
        <f t="shared" si="3"/>
        <v>5619930.21</v>
      </c>
      <c r="C22" s="13">
        <v>0</v>
      </c>
      <c r="D22" s="11">
        <v>781822.79</v>
      </c>
      <c r="E22" s="10">
        <v>2121245.61</v>
      </c>
      <c r="F22" s="10">
        <v>796901.96</v>
      </c>
      <c r="G22" s="10">
        <v>705438.02</v>
      </c>
      <c r="H22" s="10">
        <v>354926.82</v>
      </c>
      <c r="I22" s="9">
        <v>859595.01</v>
      </c>
      <c r="J22" s="9"/>
      <c r="K22" s="11"/>
      <c r="L22" s="12"/>
      <c r="M22" s="12"/>
      <c r="N22" s="12"/>
    </row>
    <row r="23" spans="1:14" ht="73.5" customHeight="1" x14ac:dyDescent="0.25">
      <c r="A23" s="8" t="s">
        <v>34</v>
      </c>
      <c r="B23" s="9">
        <f t="shared" si="3"/>
        <v>52001036.699999996</v>
      </c>
      <c r="C23" s="14">
        <v>8656965.0399999991</v>
      </c>
      <c r="D23" s="11">
        <v>24161567.870000001</v>
      </c>
      <c r="E23" s="10">
        <v>2589649.34</v>
      </c>
      <c r="F23" s="10">
        <v>1944305.76</v>
      </c>
      <c r="G23" s="10">
        <v>3862507.2199999997</v>
      </c>
      <c r="H23" s="10">
        <v>4732032.4300000006</v>
      </c>
      <c r="I23" s="9">
        <v>6054009.0399999991</v>
      </c>
      <c r="J23" s="9"/>
      <c r="K23" s="11"/>
      <c r="L23" s="12"/>
      <c r="M23" s="12"/>
      <c r="N23" s="12"/>
    </row>
    <row r="24" spans="1:14" ht="57.75" customHeight="1" x14ac:dyDescent="0.25">
      <c r="A24" s="8" t="s">
        <v>35</v>
      </c>
      <c r="B24" s="9">
        <f t="shared" si="3"/>
        <v>1234046.8599999999</v>
      </c>
      <c r="C24" s="13">
        <v>0</v>
      </c>
      <c r="D24" s="11">
        <v>977662.62</v>
      </c>
      <c r="E24" s="10">
        <v>54594.67</v>
      </c>
      <c r="F24" s="10">
        <v>75736.17</v>
      </c>
      <c r="G24" s="10">
        <v>52164.65</v>
      </c>
      <c r="H24" s="10">
        <v>40699.06</v>
      </c>
      <c r="I24" s="9">
        <v>33189.69</v>
      </c>
      <c r="J24" s="9"/>
      <c r="K24" s="11"/>
      <c r="L24" s="12"/>
      <c r="M24" s="12"/>
      <c r="N24" s="12"/>
    </row>
    <row r="25" spans="1:14" ht="56.25" customHeight="1" x14ac:dyDescent="0.25">
      <c r="A25" s="4" t="s">
        <v>36</v>
      </c>
      <c r="B25" s="7">
        <f t="shared" si="3"/>
        <v>9244077.6900000013</v>
      </c>
      <c r="C25" s="7">
        <f>SUM(C26:C34)</f>
        <v>5467</v>
      </c>
      <c r="D25" s="7">
        <f>SUM(D26:D34)</f>
        <v>2481623.6799999997</v>
      </c>
      <c r="E25" s="7">
        <f t="shared" ref="E25:J25" si="4">SUM(E26:E34)</f>
        <v>1588050.6400000001</v>
      </c>
      <c r="F25" s="7">
        <f t="shared" si="4"/>
        <v>1546182</v>
      </c>
      <c r="G25" s="7">
        <f t="shared" si="4"/>
        <v>473648.58</v>
      </c>
      <c r="H25" s="7">
        <f t="shared" si="4"/>
        <v>2003715.1600000001</v>
      </c>
      <c r="I25" s="7">
        <f t="shared" si="4"/>
        <v>1145390.6299999999</v>
      </c>
      <c r="J25" s="7">
        <f t="shared" si="4"/>
        <v>0</v>
      </c>
      <c r="K25" s="7">
        <f>SUM(K26:K34)</f>
        <v>0</v>
      </c>
      <c r="L25" s="7">
        <f>SUM(L26:L34)</f>
        <v>0</v>
      </c>
      <c r="M25" s="7">
        <f>SUM(M26:M34)</f>
        <v>0</v>
      </c>
      <c r="N25" s="7">
        <f>SUM(N26:N34)</f>
        <v>0</v>
      </c>
    </row>
    <row r="26" spans="1:14" ht="63.75" customHeight="1" x14ac:dyDescent="0.25">
      <c r="A26" s="8" t="s">
        <v>37</v>
      </c>
      <c r="B26" s="9">
        <f t="shared" si="3"/>
        <v>1112726.77</v>
      </c>
      <c r="C26" s="10">
        <v>2567</v>
      </c>
      <c r="D26" s="11">
        <v>696623.64</v>
      </c>
      <c r="E26" s="10">
        <v>107862.76</v>
      </c>
      <c r="F26" s="10">
        <v>46289.07</v>
      </c>
      <c r="G26" s="10">
        <v>111377.16</v>
      </c>
      <c r="H26" s="10">
        <v>123529.83999999995</v>
      </c>
      <c r="I26" s="9">
        <v>24477.3</v>
      </c>
      <c r="J26" s="9"/>
      <c r="K26" s="11"/>
      <c r="L26" s="12"/>
      <c r="M26" s="12"/>
      <c r="N26" s="12"/>
    </row>
    <row r="27" spans="1:14" ht="42" customHeight="1" x14ac:dyDescent="0.25">
      <c r="A27" s="8" t="s">
        <v>38</v>
      </c>
      <c r="B27" s="9">
        <f t="shared" si="3"/>
        <v>6951.19</v>
      </c>
      <c r="C27" s="10">
        <v>0</v>
      </c>
      <c r="D27" s="11">
        <v>6166.19</v>
      </c>
      <c r="E27" s="10">
        <v>0</v>
      </c>
      <c r="F27" s="10">
        <v>785</v>
      </c>
      <c r="G27" s="10">
        <v>0</v>
      </c>
      <c r="H27" s="10">
        <v>0</v>
      </c>
      <c r="I27" s="9">
        <v>0</v>
      </c>
      <c r="J27" s="9"/>
      <c r="K27" s="11"/>
      <c r="L27" s="12"/>
      <c r="M27" s="12"/>
      <c r="N27" s="12"/>
    </row>
    <row r="28" spans="1:14" ht="63" customHeight="1" x14ac:dyDescent="0.25">
      <c r="A28" s="8" t="s">
        <v>39</v>
      </c>
      <c r="B28" s="9">
        <f t="shared" si="3"/>
        <v>121724.9</v>
      </c>
      <c r="C28" s="10">
        <v>0</v>
      </c>
      <c r="D28" s="11">
        <v>112938.08</v>
      </c>
      <c r="E28" s="10">
        <v>0</v>
      </c>
      <c r="F28" s="10">
        <v>4025.65</v>
      </c>
      <c r="G28" s="10">
        <v>223</v>
      </c>
      <c r="H28" s="10">
        <v>4538.17</v>
      </c>
      <c r="I28" s="9">
        <v>0</v>
      </c>
      <c r="J28" s="9"/>
      <c r="K28" s="11"/>
      <c r="L28" s="12"/>
      <c r="M28" s="12"/>
      <c r="N28" s="12"/>
    </row>
    <row r="29" spans="1:14" ht="46.5" customHeight="1" x14ac:dyDescent="0.25">
      <c r="A29" s="8" t="s">
        <v>40</v>
      </c>
      <c r="B29" s="9">
        <f t="shared" si="3"/>
        <v>0</v>
      </c>
      <c r="C29" s="10">
        <v>0</v>
      </c>
      <c r="D29" s="11">
        <v>0</v>
      </c>
      <c r="E29" s="10">
        <v>0</v>
      </c>
      <c r="F29" s="10">
        <v>0</v>
      </c>
      <c r="G29" s="10">
        <v>0</v>
      </c>
      <c r="H29" s="10">
        <v>0</v>
      </c>
      <c r="I29" s="9">
        <v>0</v>
      </c>
      <c r="J29" s="9"/>
      <c r="K29" s="11"/>
      <c r="L29" s="12"/>
      <c r="M29" s="12"/>
      <c r="N29" s="12"/>
    </row>
    <row r="30" spans="1:14" ht="81.75" customHeight="1" x14ac:dyDescent="0.25">
      <c r="A30" s="8" t="s">
        <v>41</v>
      </c>
      <c r="B30" s="9">
        <f t="shared" si="3"/>
        <v>138980.23000000001</v>
      </c>
      <c r="C30" s="10">
        <v>1300</v>
      </c>
      <c r="D30" s="11">
        <v>110251.61</v>
      </c>
      <c r="E30" s="10">
        <v>1560</v>
      </c>
      <c r="F30" s="10">
        <v>6920.2</v>
      </c>
      <c r="G30" s="10">
        <v>1148.02</v>
      </c>
      <c r="H30" s="10">
        <v>15129.399999999998</v>
      </c>
      <c r="I30" s="9">
        <v>2671</v>
      </c>
      <c r="J30" s="9"/>
      <c r="K30" s="11"/>
      <c r="L30" s="12"/>
      <c r="M30" s="12"/>
      <c r="N30" s="12"/>
    </row>
    <row r="31" spans="1:14" ht="73.5" customHeight="1" x14ac:dyDescent="0.25">
      <c r="A31" s="8" t="s">
        <v>42</v>
      </c>
      <c r="B31" s="9">
        <f t="shared" si="3"/>
        <v>134657.64000000001</v>
      </c>
      <c r="C31" s="10">
        <v>1100</v>
      </c>
      <c r="D31" s="11">
        <v>27963</v>
      </c>
      <c r="E31" s="10">
        <v>13267.31</v>
      </c>
      <c r="F31" s="10">
        <v>6890</v>
      </c>
      <c r="G31" s="10">
        <v>36320.400000000001</v>
      </c>
      <c r="H31" s="10">
        <v>46305.8</v>
      </c>
      <c r="I31" s="9">
        <v>2811.13</v>
      </c>
      <c r="J31" s="9"/>
      <c r="K31" s="11"/>
      <c r="L31" s="12"/>
      <c r="M31" s="12"/>
      <c r="N31" s="12"/>
    </row>
    <row r="32" spans="1:14" ht="80.25" customHeight="1" x14ac:dyDescent="0.25">
      <c r="A32" s="8" t="s">
        <v>43</v>
      </c>
      <c r="B32" s="9">
        <f t="shared" si="3"/>
        <v>5797860.6099999994</v>
      </c>
      <c r="C32" s="10">
        <v>0</v>
      </c>
      <c r="D32" s="11">
        <v>863049.59</v>
      </c>
      <c r="E32" s="10">
        <v>1278221.02</v>
      </c>
      <c r="F32" s="10">
        <v>1457694</v>
      </c>
      <c r="G32" s="10">
        <v>0</v>
      </c>
      <c r="H32" s="10">
        <v>1104982</v>
      </c>
      <c r="I32" s="9">
        <v>1093914</v>
      </c>
      <c r="J32" s="9"/>
      <c r="K32" s="11"/>
      <c r="L32" s="12"/>
      <c r="M32" s="12"/>
      <c r="N32" s="12"/>
    </row>
    <row r="33" spans="1:14" ht="92.25" customHeight="1" x14ac:dyDescent="0.25">
      <c r="A33" s="8" t="s">
        <v>44</v>
      </c>
      <c r="B33" s="9">
        <f t="shared" si="3"/>
        <v>0</v>
      </c>
      <c r="C33" s="10">
        <v>0</v>
      </c>
      <c r="D33" s="11">
        <v>0</v>
      </c>
      <c r="E33" s="10">
        <v>0</v>
      </c>
      <c r="F33" s="10">
        <v>0</v>
      </c>
      <c r="G33" s="10">
        <v>0</v>
      </c>
      <c r="H33" s="10">
        <v>0</v>
      </c>
      <c r="I33" s="9">
        <v>0</v>
      </c>
      <c r="J33" s="9"/>
      <c r="K33" s="11"/>
      <c r="L33" s="12"/>
      <c r="M33" s="12"/>
      <c r="N33" s="12"/>
    </row>
    <row r="34" spans="1:14" ht="56.25" customHeight="1" x14ac:dyDescent="0.25">
      <c r="A34" s="8" t="s">
        <v>45</v>
      </c>
      <c r="B34" s="9">
        <f t="shared" si="3"/>
        <v>1931176.3499999999</v>
      </c>
      <c r="C34" s="10">
        <v>500</v>
      </c>
      <c r="D34" s="11">
        <v>664631.56999999995</v>
      </c>
      <c r="E34" s="10">
        <v>187139.55</v>
      </c>
      <c r="F34" s="10">
        <v>23578.080000000002</v>
      </c>
      <c r="G34" s="10">
        <v>324580</v>
      </c>
      <c r="H34" s="10">
        <v>709229.95000000007</v>
      </c>
      <c r="I34" s="9">
        <v>21517.200000000001</v>
      </c>
      <c r="J34" s="9"/>
      <c r="K34" s="11"/>
      <c r="L34" s="12"/>
      <c r="M34" s="12"/>
      <c r="N34" s="12"/>
    </row>
    <row r="35" spans="1:14" ht="63.75" customHeight="1" x14ac:dyDescent="0.25">
      <c r="A35" s="4" t="s">
        <v>46</v>
      </c>
      <c r="B35" s="7">
        <f t="shared" si="3"/>
        <v>6532330.4699999997</v>
      </c>
      <c r="C35" s="7">
        <f>SUM(C36:C42)</f>
        <v>1016994.1799999999</v>
      </c>
      <c r="D35" s="7">
        <f>SUM(D36:D42)</f>
        <v>2871868.38</v>
      </c>
      <c r="E35" s="7">
        <f t="shared" ref="E35:K35" si="5">SUM(E36:E42)</f>
        <v>300000</v>
      </c>
      <c r="F35" s="7">
        <f t="shared" si="5"/>
        <v>200000</v>
      </c>
      <c r="G35" s="7">
        <f t="shared" si="5"/>
        <v>0</v>
      </c>
      <c r="H35" s="7">
        <f t="shared" si="5"/>
        <v>907348.33</v>
      </c>
      <c r="I35" s="7">
        <f t="shared" si="5"/>
        <v>1236119.58</v>
      </c>
      <c r="J35" s="7">
        <f t="shared" si="5"/>
        <v>0</v>
      </c>
      <c r="K35" s="7">
        <f t="shared" si="5"/>
        <v>0</v>
      </c>
      <c r="L35" s="7">
        <f>SUM(L36:L42)</f>
        <v>0</v>
      </c>
      <c r="M35" s="7">
        <f>SUM(M36:M42)</f>
        <v>0</v>
      </c>
      <c r="N35" s="7">
        <f>SUM(N36:N42)</f>
        <v>0</v>
      </c>
    </row>
    <row r="36" spans="1:14" ht="80.25" customHeight="1" x14ac:dyDescent="0.25">
      <c r="A36" s="8" t="s">
        <v>47</v>
      </c>
      <c r="B36" s="9">
        <f t="shared" si="3"/>
        <v>5096967.91</v>
      </c>
      <c r="C36" s="11">
        <v>600000</v>
      </c>
      <c r="D36" s="11">
        <v>2467500</v>
      </c>
      <c r="E36" s="10">
        <v>300000</v>
      </c>
      <c r="F36" s="10">
        <v>200000</v>
      </c>
      <c r="G36" s="10"/>
      <c r="H36" s="10">
        <v>893348.33</v>
      </c>
      <c r="I36" s="9">
        <v>636119.57999999996</v>
      </c>
      <c r="J36" s="9"/>
      <c r="K36" s="15"/>
      <c r="L36" s="12"/>
      <c r="M36" s="12"/>
      <c r="N36" s="12"/>
    </row>
    <row r="37" spans="1:14" ht="81" customHeight="1" x14ac:dyDescent="0.25">
      <c r="A37" s="8" t="s">
        <v>48</v>
      </c>
      <c r="B37" s="9">
        <f t="shared" si="3"/>
        <v>916994.17999999993</v>
      </c>
      <c r="C37" s="11">
        <v>416994.18</v>
      </c>
      <c r="D37" s="11">
        <v>0</v>
      </c>
      <c r="E37" s="10">
        <v>0</v>
      </c>
      <c r="F37" s="10">
        <v>0</v>
      </c>
      <c r="G37" s="10">
        <v>0</v>
      </c>
      <c r="H37" s="10">
        <v>0</v>
      </c>
      <c r="I37" s="9">
        <v>500000</v>
      </c>
      <c r="J37" s="9"/>
      <c r="K37" s="12"/>
      <c r="L37" s="12"/>
      <c r="M37" s="12"/>
      <c r="N37" s="12"/>
    </row>
    <row r="38" spans="1:14" ht="91.5" customHeight="1" x14ac:dyDescent="0.25">
      <c r="A38" s="8" t="s">
        <v>49</v>
      </c>
      <c r="B38" s="9">
        <f t="shared" si="3"/>
        <v>300000</v>
      </c>
      <c r="C38" s="11">
        <v>0</v>
      </c>
      <c r="D38" s="11">
        <v>200000</v>
      </c>
      <c r="E38" s="10">
        <v>0</v>
      </c>
      <c r="F38" s="10">
        <v>0</v>
      </c>
      <c r="G38" s="10">
        <v>0</v>
      </c>
      <c r="H38" s="10">
        <v>0</v>
      </c>
      <c r="I38" s="9">
        <v>100000</v>
      </c>
      <c r="J38" s="9"/>
      <c r="K38" s="12"/>
      <c r="L38" s="12"/>
      <c r="M38" s="12"/>
      <c r="N38" s="12"/>
    </row>
    <row r="39" spans="1:14" ht="76.5" customHeight="1" x14ac:dyDescent="0.25">
      <c r="A39" s="8" t="s">
        <v>50</v>
      </c>
      <c r="B39" s="9">
        <f t="shared" si="3"/>
        <v>0</v>
      </c>
      <c r="C39" s="11">
        <v>0</v>
      </c>
      <c r="D39" s="11">
        <v>0</v>
      </c>
      <c r="E39" s="10">
        <v>0</v>
      </c>
      <c r="F39" s="10">
        <v>0</v>
      </c>
      <c r="G39" s="10">
        <v>0</v>
      </c>
      <c r="H39" s="10">
        <v>0</v>
      </c>
      <c r="I39" s="9"/>
      <c r="J39" s="9"/>
      <c r="K39" s="12"/>
      <c r="L39" s="12"/>
      <c r="M39" s="12"/>
      <c r="N39" s="12"/>
    </row>
    <row r="40" spans="1:14" ht="90" customHeight="1" x14ac:dyDescent="0.25">
      <c r="A40" s="8" t="s">
        <v>51</v>
      </c>
      <c r="B40" s="9">
        <f t="shared" si="3"/>
        <v>0</v>
      </c>
      <c r="C40" s="11">
        <v>0</v>
      </c>
      <c r="D40" s="11">
        <v>0</v>
      </c>
      <c r="E40" s="10">
        <v>0</v>
      </c>
      <c r="F40" s="10">
        <v>0</v>
      </c>
      <c r="G40" s="10">
        <v>0</v>
      </c>
      <c r="H40" s="10">
        <v>0</v>
      </c>
      <c r="I40" s="9"/>
      <c r="J40" s="9"/>
      <c r="K40" s="12"/>
      <c r="L40" s="12"/>
      <c r="M40" s="12"/>
      <c r="N40" s="12"/>
    </row>
    <row r="41" spans="1:14" ht="81.75" customHeight="1" x14ac:dyDescent="0.25">
      <c r="A41" s="8" t="s">
        <v>52</v>
      </c>
      <c r="B41" s="9">
        <f t="shared" si="3"/>
        <v>0</v>
      </c>
      <c r="C41" s="11">
        <v>0</v>
      </c>
      <c r="D41" s="11">
        <v>0</v>
      </c>
      <c r="E41" s="10">
        <v>0</v>
      </c>
      <c r="F41" s="10">
        <v>0</v>
      </c>
      <c r="G41" s="10">
        <v>0</v>
      </c>
      <c r="H41" s="10">
        <v>0</v>
      </c>
      <c r="I41" s="9"/>
      <c r="J41" s="9"/>
      <c r="K41" s="12"/>
      <c r="L41" s="12"/>
      <c r="M41" s="12"/>
      <c r="N41" s="12"/>
    </row>
    <row r="42" spans="1:14" ht="42.75" customHeight="1" x14ac:dyDescent="0.25">
      <c r="A42" s="8" t="s">
        <v>53</v>
      </c>
      <c r="B42" s="9">
        <f>SUM(C42+D42+E42+F42+G42+H42+I42+J42+K42+L42+M42+N42)</f>
        <v>218368.38</v>
      </c>
      <c r="C42" s="14">
        <v>0</v>
      </c>
      <c r="D42" s="11">
        <v>204368.38</v>
      </c>
      <c r="E42" s="10">
        <v>0</v>
      </c>
      <c r="F42" s="10">
        <v>0</v>
      </c>
      <c r="G42" s="10">
        <v>0</v>
      </c>
      <c r="H42" s="10">
        <v>14000</v>
      </c>
      <c r="I42" s="9">
        <v>0</v>
      </c>
      <c r="J42" s="9"/>
      <c r="K42" s="12"/>
      <c r="L42" s="12"/>
      <c r="M42" s="12"/>
      <c r="N42" s="12"/>
    </row>
    <row r="43" spans="1:14" ht="15.75" x14ac:dyDescent="0.25">
      <c r="A43" s="4" t="s">
        <v>54</v>
      </c>
      <c r="B43" s="7">
        <f>SUM(C43+D43+E43+F43+G43+H43+I43+J43+K43+L43+M43+N43)</f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77.25" customHeight="1" x14ac:dyDescent="0.25">
      <c r="A44" s="8" t="s">
        <v>55</v>
      </c>
      <c r="B44" s="9">
        <f t="shared" si="3"/>
        <v>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9">
        <v>0</v>
      </c>
      <c r="J44" s="9"/>
      <c r="K44" s="12"/>
      <c r="L44" s="12"/>
      <c r="M44" s="12"/>
      <c r="N44" s="12"/>
    </row>
    <row r="45" spans="1:14" ht="74.25" customHeight="1" x14ac:dyDescent="0.25">
      <c r="A45" s="8" t="s">
        <v>56</v>
      </c>
      <c r="B45" s="9">
        <f t="shared" si="3"/>
        <v>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9">
        <v>0</v>
      </c>
      <c r="J45" s="9"/>
      <c r="K45" s="12"/>
      <c r="L45" s="12"/>
      <c r="M45" s="12"/>
      <c r="N45" s="12"/>
    </row>
    <row r="46" spans="1:14" ht="92.25" customHeight="1" x14ac:dyDescent="0.25">
      <c r="A46" s="8" t="s">
        <v>57</v>
      </c>
      <c r="B46" s="9">
        <f t="shared" si="3"/>
        <v>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9">
        <v>0</v>
      </c>
      <c r="J46" s="9"/>
      <c r="K46" s="12"/>
      <c r="L46" s="12"/>
      <c r="M46" s="12"/>
      <c r="N46" s="12"/>
    </row>
    <row r="47" spans="1:14" ht="76.5" customHeight="1" x14ac:dyDescent="0.25">
      <c r="A47" s="8" t="s">
        <v>58</v>
      </c>
      <c r="B47" s="9">
        <f t="shared" si="3"/>
        <v>0</v>
      </c>
      <c r="C47" s="14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9">
        <v>0</v>
      </c>
      <c r="J47" s="9"/>
      <c r="K47" s="12"/>
      <c r="L47" s="12"/>
      <c r="M47" s="12"/>
      <c r="N47" s="12"/>
    </row>
    <row r="48" spans="1:14" ht="91.5" customHeight="1" x14ac:dyDescent="0.25">
      <c r="A48" s="8" t="s">
        <v>59</v>
      </c>
      <c r="B48" s="9">
        <f t="shared" si="3"/>
        <v>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9">
        <v>0</v>
      </c>
      <c r="J48" s="9"/>
      <c r="K48" s="12"/>
      <c r="L48" s="12"/>
      <c r="M48" s="12"/>
      <c r="N48" s="12"/>
    </row>
    <row r="49" spans="1:14" ht="63" customHeight="1" x14ac:dyDescent="0.25">
      <c r="A49" s="8" t="s">
        <v>60</v>
      </c>
      <c r="B49" s="9">
        <f t="shared" si="3"/>
        <v>0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9">
        <v>0</v>
      </c>
      <c r="J49" s="9"/>
      <c r="K49" s="12"/>
      <c r="L49" s="12"/>
      <c r="M49" s="12"/>
      <c r="N49" s="12"/>
    </row>
    <row r="50" spans="1:14" ht="68.25" customHeight="1" x14ac:dyDescent="0.25">
      <c r="A50" s="8" t="s">
        <v>61</v>
      </c>
      <c r="B50" s="9">
        <f t="shared" si="3"/>
        <v>0</v>
      </c>
      <c r="C50" s="14">
        <v>0</v>
      </c>
      <c r="D50" s="10">
        <v>0</v>
      </c>
      <c r="E50" s="10">
        <v>0</v>
      </c>
      <c r="F50" s="10">
        <v>0</v>
      </c>
      <c r="G50" s="10"/>
      <c r="H50" s="10"/>
      <c r="I50" s="9">
        <v>0</v>
      </c>
      <c r="J50" s="9"/>
      <c r="K50" s="12"/>
      <c r="L50" s="12"/>
      <c r="M50" s="12"/>
      <c r="N50" s="12"/>
    </row>
    <row r="51" spans="1:14" ht="89.25" customHeight="1" x14ac:dyDescent="0.25">
      <c r="A51" s="4" t="s">
        <v>62</v>
      </c>
      <c r="B51" s="7">
        <f>SUM(C51+D51+E51+F51+G51+H51+I51+J51+K51+L51+M51+N51)</f>
        <v>13501488.68</v>
      </c>
      <c r="C51" s="7">
        <f>SUM(C52:C60)</f>
        <v>0</v>
      </c>
      <c r="D51" s="7">
        <f t="shared" ref="D51:J51" si="6">SUM(D52:D60)</f>
        <v>0</v>
      </c>
      <c r="E51" s="7">
        <f t="shared" si="6"/>
        <v>0</v>
      </c>
      <c r="F51" s="7">
        <f t="shared" si="6"/>
        <v>0</v>
      </c>
      <c r="G51" s="7">
        <f t="shared" si="6"/>
        <v>656061.12</v>
      </c>
      <c r="H51" s="7">
        <f t="shared" si="6"/>
        <v>9698264.9199999999</v>
      </c>
      <c r="I51" s="7">
        <f t="shared" si="6"/>
        <v>3147162.64</v>
      </c>
      <c r="J51" s="7">
        <f t="shared" si="6"/>
        <v>0</v>
      </c>
      <c r="K51" s="7">
        <f>SUM(K52:K60)</f>
        <v>0</v>
      </c>
      <c r="L51" s="7">
        <f>SUM(L52:L60)</f>
        <v>0</v>
      </c>
      <c r="M51" s="7">
        <f>SUM(M52:M60)</f>
        <v>0</v>
      </c>
      <c r="N51" s="7">
        <f>SUM(N52:N60)</f>
        <v>0</v>
      </c>
    </row>
    <row r="52" spans="1:14" ht="48" customHeight="1" x14ac:dyDescent="0.25">
      <c r="A52" s="8" t="s">
        <v>63</v>
      </c>
      <c r="B52" s="9">
        <f t="shared" si="3"/>
        <v>13501488.68</v>
      </c>
      <c r="C52" s="11">
        <v>0</v>
      </c>
      <c r="D52" s="10">
        <v>0</v>
      </c>
      <c r="E52" s="10">
        <v>0</v>
      </c>
      <c r="F52" s="10">
        <v>0</v>
      </c>
      <c r="G52" s="10">
        <v>656061.12</v>
      </c>
      <c r="H52" s="10">
        <v>9698264.9199999999</v>
      </c>
      <c r="I52" s="9">
        <v>3147162.64</v>
      </c>
      <c r="J52" s="9"/>
      <c r="K52" s="11"/>
      <c r="L52" s="12"/>
      <c r="M52" s="12"/>
      <c r="N52" s="12"/>
    </row>
    <row r="53" spans="1:14" ht="73.5" customHeight="1" x14ac:dyDescent="0.25">
      <c r="A53" s="8" t="s">
        <v>64</v>
      </c>
      <c r="B53" s="9">
        <f t="shared" si="3"/>
        <v>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9">
        <v>0</v>
      </c>
      <c r="J53" s="9"/>
      <c r="K53" s="12"/>
      <c r="L53" s="12"/>
      <c r="M53" s="12"/>
      <c r="N53" s="12"/>
    </row>
    <row r="54" spans="1:14" ht="108.75" customHeight="1" x14ac:dyDescent="0.25">
      <c r="A54" s="8" t="s">
        <v>65</v>
      </c>
      <c r="B54" s="9">
        <f t="shared" si="3"/>
        <v>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9">
        <v>0</v>
      </c>
      <c r="J54" s="9"/>
      <c r="K54" s="12"/>
      <c r="L54" s="12"/>
      <c r="M54" s="12"/>
      <c r="N54" s="12"/>
    </row>
    <row r="55" spans="1:14" ht="80.25" customHeight="1" x14ac:dyDescent="0.25">
      <c r="A55" s="8" t="s">
        <v>66</v>
      </c>
      <c r="B55" s="9">
        <f t="shared" si="3"/>
        <v>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9">
        <v>0</v>
      </c>
      <c r="J55" s="9"/>
      <c r="K55" s="12"/>
      <c r="L55" s="12"/>
      <c r="M55" s="12"/>
      <c r="N55" s="12"/>
    </row>
    <row r="56" spans="1:14" ht="71.25" customHeight="1" x14ac:dyDescent="0.25">
      <c r="A56" s="8" t="s">
        <v>67</v>
      </c>
      <c r="B56" s="9">
        <f t="shared" si="3"/>
        <v>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9">
        <v>0</v>
      </c>
      <c r="J56" s="9"/>
      <c r="K56" s="12"/>
      <c r="L56" s="12"/>
      <c r="M56" s="12"/>
      <c r="N56" s="12"/>
    </row>
    <row r="57" spans="1:14" ht="70.5" customHeight="1" x14ac:dyDescent="0.25">
      <c r="A57" s="8" t="s">
        <v>68</v>
      </c>
      <c r="B57" s="9">
        <f t="shared" si="3"/>
        <v>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9">
        <v>0</v>
      </c>
      <c r="J57" s="9"/>
      <c r="K57" s="12"/>
      <c r="L57" s="12"/>
      <c r="M57" s="12"/>
      <c r="N57" s="12"/>
    </row>
    <row r="58" spans="1:14" ht="64.5" customHeight="1" x14ac:dyDescent="0.25">
      <c r="A58" s="8" t="s">
        <v>69</v>
      </c>
      <c r="B58" s="9">
        <f t="shared" si="3"/>
        <v>0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9">
        <v>0</v>
      </c>
      <c r="J58" s="9"/>
      <c r="K58" s="12"/>
      <c r="L58" s="12"/>
      <c r="M58" s="12"/>
      <c r="N58" s="12"/>
    </row>
    <row r="59" spans="1:14" ht="36.75" customHeight="1" x14ac:dyDescent="0.25">
      <c r="A59" s="8" t="s">
        <v>70</v>
      </c>
      <c r="B59" s="9">
        <f t="shared" si="3"/>
        <v>0</v>
      </c>
      <c r="C59" s="11">
        <v>0</v>
      </c>
      <c r="D59" s="10">
        <v>0</v>
      </c>
      <c r="E59" s="10">
        <v>0</v>
      </c>
      <c r="F59" s="10">
        <v>0</v>
      </c>
      <c r="G59" s="10"/>
      <c r="H59" s="10"/>
      <c r="I59" s="9">
        <v>0</v>
      </c>
      <c r="J59" s="9"/>
      <c r="K59" s="12"/>
      <c r="L59" s="12"/>
      <c r="M59" s="12"/>
      <c r="N59" s="12"/>
    </row>
    <row r="60" spans="1:14" ht="96" customHeight="1" x14ac:dyDescent="0.25">
      <c r="A60" s="8" t="s">
        <v>71</v>
      </c>
      <c r="B60" s="9">
        <f t="shared" si="3"/>
        <v>0</v>
      </c>
      <c r="C60" s="11">
        <v>0</v>
      </c>
      <c r="D60" s="10">
        <v>0</v>
      </c>
      <c r="E60" s="10">
        <v>0</v>
      </c>
      <c r="F60" s="10">
        <v>0</v>
      </c>
      <c r="G60" s="10"/>
      <c r="H60" s="10"/>
      <c r="I60" s="9">
        <v>0</v>
      </c>
      <c r="J60" s="9"/>
      <c r="K60" s="11"/>
      <c r="L60" s="12"/>
      <c r="M60" s="12"/>
      <c r="N60" s="12"/>
    </row>
    <row r="61" spans="1:14" ht="15.75" x14ac:dyDescent="0.25">
      <c r="A61" s="4" t="s">
        <v>72</v>
      </c>
      <c r="B61" s="7">
        <f t="shared" si="3"/>
        <v>31117864.640000001</v>
      </c>
      <c r="C61" s="7">
        <f>SUM(C62:C70)</f>
        <v>0</v>
      </c>
      <c r="D61" s="7">
        <f>SUM(D62:D70)</f>
        <v>0</v>
      </c>
      <c r="E61" s="7">
        <f t="shared" ref="E61:N61" si="7">SUM(E62:E70)</f>
        <v>513169.72</v>
      </c>
      <c r="F61" s="7">
        <f t="shared" si="7"/>
        <v>1038152.6</v>
      </c>
      <c r="G61" s="7">
        <f t="shared" si="7"/>
        <v>1140349.73</v>
      </c>
      <c r="H61" s="7">
        <f t="shared" si="7"/>
        <v>2593577.58</v>
      </c>
      <c r="I61" s="7">
        <f t="shared" si="7"/>
        <v>25832615.010000002</v>
      </c>
      <c r="J61" s="7">
        <f t="shared" si="7"/>
        <v>0</v>
      </c>
      <c r="K61" s="7">
        <f t="shared" si="7"/>
        <v>0</v>
      </c>
      <c r="L61" s="7">
        <f t="shared" si="7"/>
        <v>0</v>
      </c>
      <c r="M61" s="7">
        <f t="shared" si="7"/>
        <v>0</v>
      </c>
      <c r="N61" s="7">
        <f t="shared" si="7"/>
        <v>0</v>
      </c>
    </row>
    <row r="62" spans="1:14" ht="42.75" customHeight="1" x14ac:dyDescent="0.25">
      <c r="A62" s="8" t="s">
        <v>73</v>
      </c>
      <c r="B62" s="9">
        <f t="shared" si="3"/>
        <v>837108.66999999993</v>
      </c>
      <c r="C62" s="11">
        <v>0</v>
      </c>
      <c r="D62" s="10">
        <v>0</v>
      </c>
      <c r="E62" s="10">
        <v>513169.72</v>
      </c>
      <c r="F62" s="10">
        <v>51178.64</v>
      </c>
      <c r="G62" s="10">
        <v>61281.45</v>
      </c>
      <c r="H62" s="10">
        <v>115524.06999999999</v>
      </c>
      <c r="I62" s="9">
        <v>95954.79</v>
      </c>
      <c r="J62" s="9"/>
      <c r="K62" s="12"/>
      <c r="L62" s="12"/>
      <c r="M62" s="12"/>
      <c r="N62" s="12"/>
    </row>
    <row r="63" spans="1:14" ht="15.75" x14ac:dyDescent="0.25">
      <c r="A63" s="8" t="s">
        <v>74</v>
      </c>
      <c r="B63" s="9">
        <f t="shared" si="3"/>
        <v>30280755.970000003</v>
      </c>
      <c r="C63" s="11"/>
      <c r="D63" s="10">
        <v>0</v>
      </c>
      <c r="E63" s="10">
        <v>0</v>
      </c>
      <c r="F63" s="10">
        <v>986973.96</v>
      </c>
      <c r="G63" s="10">
        <v>1079068.28</v>
      </c>
      <c r="H63" s="10">
        <v>2478053.5100000002</v>
      </c>
      <c r="I63" s="9">
        <v>25736660.220000003</v>
      </c>
      <c r="J63" s="9"/>
      <c r="K63" s="12"/>
      <c r="L63" s="12"/>
      <c r="M63" s="12"/>
      <c r="N63" s="11"/>
    </row>
    <row r="64" spans="1:14" ht="49.5" customHeight="1" x14ac:dyDescent="0.25">
      <c r="A64" s="8" t="s">
        <v>75</v>
      </c>
      <c r="B64" s="9">
        <f t="shared" si="3"/>
        <v>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9"/>
      <c r="J64" s="9"/>
      <c r="K64" s="12"/>
      <c r="L64" s="12"/>
      <c r="M64" s="12"/>
      <c r="N64" s="12"/>
    </row>
    <row r="65" spans="1:14" ht="97.5" customHeight="1" x14ac:dyDescent="0.25">
      <c r="A65" s="8" t="s">
        <v>76</v>
      </c>
      <c r="B65" s="9">
        <f t="shared" si="3"/>
        <v>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9"/>
      <c r="J65" s="9"/>
      <c r="K65" s="12"/>
      <c r="L65" s="12"/>
      <c r="M65" s="12"/>
      <c r="N65" s="12"/>
    </row>
    <row r="66" spans="1:14" ht="63.75" customHeight="1" x14ac:dyDescent="0.25">
      <c r="A66" s="4" t="s">
        <v>77</v>
      </c>
      <c r="B66" s="7">
        <f t="shared" si="3"/>
        <v>0</v>
      </c>
      <c r="C66" s="16">
        <f>SUM(C67:C68)</f>
        <v>0</v>
      </c>
      <c r="D66" s="16">
        <f>SUM(D67:D68)</f>
        <v>0</v>
      </c>
      <c r="E66" s="16">
        <f t="shared" ref="E66:N66" si="8">SUM(E67:E68)</f>
        <v>0</v>
      </c>
      <c r="F66" s="16">
        <f t="shared" si="8"/>
        <v>0</v>
      </c>
      <c r="G66" s="16">
        <f t="shared" si="8"/>
        <v>0</v>
      </c>
      <c r="H66" s="16">
        <f t="shared" si="8"/>
        <v>0</v>
      </c>
      <c r="I66" s="16">
        <f t="shared" si="8"/>
        <v>0</v>
      </c>
      <c r="J66" s="16">
        <f t="shared" si="8"/>
        <v>0</v>
      </c>
      <c r="K66" s="16">
        <f t="shared" si="8"/>
        <v>0</v>
      </c>
      <c r="L66" s="16">
        <f t="shared" si="8"/>
        <v>0</v>
      </c>
      <c r="M66" s="16">
        <f t="shared" si="8"/>
        <v>0</v>
      </c>
      <c r="N66" s="16">
        <f t="shared" si="8"/>
        <v>0</v>
      </c>
    </row>
    <row r="67" spans="1:14" ht="56.25" customHeight="1" x14ac:dyDescent="0.25">
      <c r="A67" s="8" t="s">
        <v>78</v>
      </c>
      <c r="B67" s="9">
        <f t="shared" si="3"/>
        <v>0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9"/>
      <c r="J67" s="9"/>
      <c r="K67" s="12"/>
      <c r="L67" s="12"/>
      <c r="M67" s="12"/>
      <c r="N67" s="12"/>
    </row>
    <row r="68" spans="1:14" ht="72" customHeight="1" x14ac:dyDescent="0.25">
      <c r="A68" s="8" t="s">
        <v>79</v>
      </c>
      <c r="B68" s="9">
        <f t="shared" si="3"/>
        <v>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9"/>
      <c r="J68" s="9"/>
      <c r="K68" s="12"/>
      <c r="L68" s="12"/>
      <c r="M68" s="12"/>
      <c r="N68" s="12"/>
    </row>
    <row r="69" spans="1:14" ht="55.5" customHeight="1" x14ac:dyDescent="0.25">
      <c r="A69" s="4" t="s">
        <v>80</v>
      </c>
      <c r="B69" s="7">
        <f t="shared" si="3"/>
        <v>0</v>
      </c>
      <c r="C69" s="16">
        <f>SUM(C70:C72)</f>
        <v>0</v>
      </c>
      <c r="D69" s="16">
        <f t="shared" ref="D69:N69" si="9">SUM(D70:D72)</f>
        <v>0</v>
      </c>
      <c r="E69" s="16">
        <f t="shared" si="9"/>
        <v>0</v>
      </c>
      <c r="F69" s="16">
        <f t="shared" si="9"/>
        <v>0</v>
      </c>
      <c r="G69" s="16">
        <f t="shared" si="9"/>
        <v>0</v>
      </c>
      <c r="H69" s="16">
        <f t="shared" si="9"/>
        <v>0</v>
      </c>
      <c r="I69" s="16">
        <f t="shared" si="9"/>
        <v>0</v>
      </c>
      <c r="J69" s="16">
        <f t="shared" si="9"/>
        <v>0</v>
      </c>
      <c r="K69" s="16">
        <f t="shared" si="9"/>
        <v>0</v>
      </c>
      <c r="L69" s="16">
        <f t="shared" si="9"/>
        <v>0</v>
      </c>
      <c r="M69" s="16">
        <f t="shared" si="9"/>
        <v>0</v>
      </c>
      <c r="N69" s="16">
        <f t="shared" si="9"/>
        <v>0</v>
      </c>
    </row>
    <row r="70" spans="1:14" ht="47.25" customHeight="1" x14ac:dyDescent="0.25">
      <c r="A70" s="8" t="s">
        <v>81</v>
      </c>
      <c r="B70" s="9">
        <f t="shared" si="3"/>
        <v>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9"/>
      <c r="J70" s="9"/>
      <c r="K70" s="12"/>
      <c r="L70" s="12"/>
      <c r="M70" s="12"/>
      <c r="N70" s="12"/>
    </row>
    <row r="71" spans="1:14" ht="70.5" customHeight="1" x14ac:dyDescent="0.25">
      <c r="A71" s="8" t="s">
        <v>82</v>
      </c>
      <c r="B71" s="9">
        <f t="shared" si="3"/>
        <v>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9"/>
      <c r="J71" s="9"/>
      <c r="K71" s="12"/>
      <c r="L71" s="12"/>
      <c r="M71" s="12"/>
      <c r="N71" s="12"/>
    </row>
    <row r="72" spans="1:14" ht="90.75" customHeight="1" x14ac:dyDescent="0.25">
      <c r="A72" s="8" t="s">
        <v>83</v>
      </c>
      <c r="B72" s="9">
        <f t="shared" si="3"/>
        <v>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9"/>
      <c r="J72" s="9"/>
      <c r="K72" s="12"/>
      <c r="L72" s="12"/>
      <c r="M72" s="12"/>
      <c r="N72" s="12"/>
    </row>
    <row r="73" spans="1:14" ht="15.75" x14ac:dyDescent="0.25">
      <c r="A73" s="17" t="s">
        <v>84</v>
      </c>
      <c r="B73" s="18">
        <f>SUM(C73+D73+E73+F73+G73+H73+I73+J73+K73+L73+M73+N73)</f>
        <v>890321106.1099999</v>
      </c>
      <c r="C73" s="19">
        <f>+C9+C15+C25+C35+C43+C51+C61+C66+C70</f>
        <v>99560317.590000004</v>
      </c>
      <c r="D73" s="19">
        <f>+D9+D15+D25+D35+D51+D61+D66+D69</f>
        <v>129367299.81999999</v>
      </c>
      <c r="E73" s="19">
        <f t="shared" ref="E73:J73" si="10">+E9+E15+E25+E35+E51+E61+E66+E69</f>
        <v>100986115.14</v>
      </c>
      <c r="F73" s="19">
        <f t="shared" si="10"/>
        <v>105454714.37</v>
      </c>
      <c r="G73" s="19">
        <f t="shared" si="10"/>
        <v>182573664.62</v>
      </c>
      <c r="H73" s="19">
        <f t="shared" si="10"/>
        <v>130951428.73999999</v>
      </c>
      <c r="I73" s="19">
        <f t="shared" si="10"/>
        <v>141427565.82999998</v>
      </c>
      <c r="J73" s="19">
        <f t="shared" si="10"/>
        <v>0</v>
      </c>
      <c r="K73" s="19">
        <f>+K9+K15+K25+K35+K51+K61+K66+K69</f>
        <v>0</v>
      </c>
      <c r="L73" s="19">
        <f>+L9+L15+L25+L35+L51+L61+L66+L69</f>
        <v>0</v>
      </c>
      <c r="M73" s="19">
        <f>+M9+M15+M25+M35+M51+M61+M66+M69</f>
        <v>0</v>
      </c>
      <c r="N73" s="19">
        <f>+N9+N15+N25+N35+N51+N61+N66+N69</f>
        <v>0</v>
      </c>
    </row>
    <row r="74" spans="1:14" ht="54" customHeight="1" x14ac:dyDescent="0.25">
      <c r="A74" s="4" t="s">
        <v>85</v>
      </c>
      <c r="B74" s="9"/>
      <c r="C74" s="20"/>
      <c r="D74" s="21"/>
      <c r="E74" s="21"/>
      <c r="F74" s="22"/>
      <c r="G74" s="22"/>
      <c r="H74" s="21"/>
      <c r="I74" s="21"/>
      <c r="J74" s="9"/>
      <c r="K74" s="9"/>
      <c r="L74" s="23"/>
      <c r="M74" s="23"/>
      <c r="N74" s="12"/>
    </row>
    <row r="75" spans="1:14" ht="64.5" customHeight="1" x14ac:dyDescent="0.25">
      <c r="A75" s="4" t="s">
        <v>86</v>
      </c>
      <c r="B75" s="7">
        <f t="shared" ref="B75:B86" si="11">SUM(C75+D75+E75+F75+G75+H75+I75+J75+K75+L75+M75+N75)</f>
        <v>0</v>
      </c>
      <c r="C75" s="14">
        <v>0</v>
      </c>
      <c r="D75" s="24">
        <v>0</v>
      </c>
      <c r="E75" s="24">
        <v>0</v>
      </c>
      <c r="F75" s="10">
        <v>0</v>
      </c>
      <c r="G75" s="10">
        <v>0</v>
      </c>
      <c r="H75" s="24">
        <v>0</v>
      </c>
      <c r="I75" s="21"/>
      <c r="J75" s="9"/>
      <c r="K75" s="9"/>
      <c r="L75" s="23"/>
      <c r="M75" s="23"/>
      <c r="N75" s="12"/>
    </row>
    <row r="76" spans="1:14" ht="60.75" customHeight="1" x14ac:dyDescent="0.25">
      <c r="A76" s="8" t="s">
        <v>87</v>
      </c>
      <c r="B76" s="9">
        <f t="shared" si="11"/>
        <v>0</v>
      </c>
      <c r="C76" s="14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9"/>
      <c r="J76" s="9"/>
      <c r="K76" s="12"/>
      <c r="L76" s="12"/>
      <c r="M76" s="12"/>
      <c r="N76" s="12"/>
    </row>
    <row r="77" spans="1:14" ht="68.25" customHeight="1" x14ac:dyDescent="0.25">
      <c r="A77" s="8" t="s">
        <v>88</v>
      </c>
      <c r="B77" s="9">
        <f t="shared" si="11"/>
        <v>0</v>
      </c>
      <c r="C77" s="14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9"/>
      <c r="J77" s="9"/>
      <c r="K77" s="12"/>
      <c r="L77" s="12"/>
      <c r="M77" s="12"/>
      <c r="N77" s="12"/>
    </row>
    <row r="78" spans="1:14" ht="49.5" customHeight="1" x14ac:dyDescent="0.25">
      <c r="A78" s="4" t="s">
        <v>89</v>
      </c>
      <c r="B78" s="7">
        <f t="shared" si="11"/>
        <v>17696061.84</v>
      </c>
      <c r="C78" s="25">
        <f>SUM(C79:C83)</f>
        <v>17696061.84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ht="60.75" customHeight="1" x14ac:dyDescent="0.25">
      <c r="A79" s="8" t="s">
        <v>90</v>
      </c>
      <c r="B79" s="9">
        <f t="shared" si="11"/>
        <v>17696061.84</v>
      </c>
      <c r="C79" s="10">
        <v>17696061.84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9"/>
      <c r="J79" s="9"/>
      <c r="K79" s="12"/>
      <c r="L79" s="12"/>
      <c r="M79" s="12"/>
      <c r="N79" s="12"/>
    </row>
    <row r="80" spans="1:14" ht="66.75" customHeight="1" x14ac:dyDescent="0.25">
      <c r="A80" s="8" t="s">
        <v>91</v>
      </c>
      <c r="B80" s="9">
        <f t="shared" si="11"/>
        <v>0</v>
      </c>
      <c r="C80" s="22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9"/>
      <c r="J80" s="9"/>
      <c r="K80" s="12"/>
      <c r="L80" s="12"/>
      <c r="M80" s="12"/>
      <c r="N80" s="12"/>
    </row>
    <row r="81" spans="1:14" ht="59.25" customHeight="1" x14ac:dyDescent="0.25">
      <c r="A81" s="8" t="s">
        <v>92</v>
      </c>
      <c r="B81" s="9">
        <f t="shared" si="11"/>
        <v>0</v>
      </c>
      <c r="C81" s="22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9"/>
      <c r="J81" s="9"/>
      <c r="K81" s="12"/>
      <c r="L81" s="12"/>
      <c r="M81" s="12"/>
      <c r="N81" s="12"/>
    </row>
    <row r="82" spans="1:14" ht="73.5" customHeight="1" x14ac:dyDescent="0.25">
      <c r="A82" s="4" t="s">
        <v>93</v>
      </c>
      <c r="B82" s="7">
        <f t="shared" si="11"/>
        <v>0</v>
      </c>
      <c r="C82" s="7">
        <v>0</v>
      </c>
      <c r="D82" s="26">
        <v>0</v>
      </c>
      <c r="E82" s="26">
        <v>0</v>
      </c>
      <c r="F82" s="27">
        <v>0</v>
      </c>
      <c r="G82" s="27">
        <v>0</v>
      </c>
      <c r="H82" s="27">
        <v>0</v>
      </c>
      <c r="I82" s="9"/>
      <c r="J82" s="9"/>
      <c r="K82" s="9"/>
      <c r="L82" s="23"/>
      <c r="M82" s="23"/>
      <c r="N82" s="12"/>
    </row>
    <row r="83" spans="1:14" ht="69" customHeight="1" x14ac:dyDescent="0.25">
      <c r="A83" s="8" t="s">
        <v>94</v>
      </c>
      <c r="B83" s="9">
        <f t="shared" si="11"/>
        <v>0</v>
      </c>
      <c r="C83" s="22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9"/>
      <c r="J83" s="9"/>
      <c r="K83" s="12"/>
      <c r="L83" s="12"/>
      <c r="M83" s="12"/>
      <c r="N83" s="12"/>
    </row>
    <row r="84" spans="1:14" ht="31.5" x14ac:dyDescent="0.25">
      <c r="A84" s="17" t="s">
        <v>95</v>
      </c>
      <c r="B84" s="18">
        <f t="shared" si="11"/>
        <v>17696061.84</v>
      </c>
      <c r="C84" s="28">
        <f>+C75+C78+C82</f>
        <v>17696061.84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</row>
    <row r="85" spans="1:14" ht="15.75" x14ac:dyDescent="0.25">
      <c r="A85" s="30"/>
      <c r="B85" s="9"/>
      <c r="C85" s="31"/>
      <c r="D85" s="32"/>
      <c r="E85" s="31"/>
      <c r="F85" s="33"/>
      <c r="G85" s="33"/>
      <c r="H85" s="31"/>
      <c r="I85" s="34"/>
      <c r="J85" s="35"/>
      <c r="K85" s="36"/>
      <c r="L85" s="37"/>
      <c r="M85" s="37"/>
      <c r="N85" s="38"/>
    </row>
    <row r="86" spans="1:14" ht="31.5" x14ac:dyDescent="0.25">
      <c r="A86" s="39" t="s">
        <v>96</v>
      </c>
      <c r="B86" s="40">
        <f t="shared" si="11"/>
        <v>908017167.95000005</v>
      </c>
      <c r="C86" s="41">
        <f t="shared" ref="C86:J86" si="12">+C73+C84</f>
        <v>117256379.43000001</v>
      </c>
      <c r="D86" s="41">
        <f>+D73+D84</f>
        <v>129367299.81999999</v>
      </c>
      <c r="E86" s="41">
        <f t="shared" si="12"/>
        <v>100986115.14</v>
      </c>
      <c r="F86" s="41">
        <f t="shared" si="12"/>
        <v>105454714.37</v>
      </c>
      <c r="G86" s="41">
        <f t="shared" si="12"/>
        <v>182573664.62</v>
      </c>
      <c r="H86" s="41">
        <f t="shared" si="12"/>
        <v>130951428.73999999</v>
      </c>
      <c r="I86" s="41">
        <f t="shared" si="12"/>
        <v>141427565.82999998</v>
      </c>
      <c r="J86" s="41">
        <f t="shared" si="12"/>
        <v>0</v>
      </c>
      <c r="K86" s="41">
        <f>+K73+K84</f>
        <v>0</v>
      </c>
      <c r="L86" s="41">
        <f>+L73+L84</f>
        <v>0</v>
      </c>
      <c r="M86" s="41">
        <f>+M73+M84</f>
        <v>0</v>
      </c>
      <c r="N86" s="41">
        <f>+N73+N84</f>
        <v>0</v>
      </c>
    </row>
    <row r="87" spans="1:14" x14ac:dyDescent="0.25">
      <c r="A87" s="42" t="s">
        <v>97</v>
      </c>
      <c r="B87" s="43"/>
      <c r="C87" s="44"/>
      <c r="D87" s="45"/>
      <c r="E87" s="46"/>
      <c r="F87" s="46"/>
      <c r="G87" s="44"/>
      <c r="H87" s="47"/>
      <c r="I87" s="48"/>
      <c r="J87" s="47"/>
      <c r="K87" s="45"/>
      <c r="L87" s="45"/>
      <c r="M87" s="45"/>
      <c r="N87" s="49"/>
    </row>
    <row r="88" spans="1:14" x14ac:dyDescent="0.25">
      <c r="A88" s="42" t="s">
        <v>98</v>
      </c>
      <c r="B88" s="43"/>
      <c r="C88" s="50"/>
      <c r="D88" s="45"/>
      <c r="E88" s="46"/>
      <c r="F88" s="46"/>
      <c r="G88" s="50"/>
      <c r="H88" s="51"/>
      <c r="I88" s="52"/>
      <c r="J88" s="51"/>
      <c r="K88" s="49"/>
      <c r="L88" s="53"/>
      <c r="M88" s="45"/>
      <c r="N88" s="49"/>
    </row>
    <row r="89" spans="1:14" x14ac:dyDescent="0.25">
      <c r="A89" s="42" t="s">
        <v>99</v>
      </c>
      <c r="B89" s="47"/>
      <c r="C89" s="47"/>
      <c r="D89" s="45"/>
      <c r="E89" s="46"/>
      <c r="F89" s="46"/>
      <c r="G89" s="47"/>
      <c r="H89" s="47"/>
      <c r="I89" s="47"/>
      <c r="J89" s="47"/>
      <c r="K89" s="47"/>
      <c r="L89" s="53"/>
      <c r="M89" s="45"/>
      <c r="N89" s="49"/>
    </row>
    <row r="90" spans="1:14" x14ac:dyDescent="0.25">
      <c r="A90" s="54" t="s">
        <v>100</v>
      </c>
      <c r="B90" s="46"/>
      <c r="C90" s="47"/>
      <c r="D90" s="45"/>
      <c r="E90" s="46"/>
      <c r="F90" s="46"/>
      <c r="G90" s="46"/>
      <c r="H90" s="55"/>
      <c r="I90" s="56"/>
      <c r="J90" s="55"/>
      <c r="K90" s="45"/>
      <c r="L90" s="45"/>
      <c r="M90" s="45"/>
      <c r="N90" s="45"/>
    </row>
    <row r="91" spans="1:14" ht="28.5" x14ac:dyDescent="0.25">
      <c r="A91" s="57" t="s">
        <v>101</v>
      </c>
      <c r="B91" s="46"/>
      <c r="C91" s="46"/>
      <c r="D91" s="58"/>
      <c r="E91" s="58"/>
      <c r="F91" s="59"/>
      <c r="G91" s="46"/>
      <c r="H91" s="55"/>
      <c r="I91" s="56"/>
      <c r="J91" s="55"/>
      <c r="K91" s="45"/>
      <c r="L91" s="45"/>
      <c r="M91" s="45"/>
      <c r="N91" s="45"/>
    </row>
    <row r="92" spans="1:14" ht="21" x14ac:dyDescent="0.25">
      <c r="A92" s="57" t="s">
        <v>102</v>
      </c>
      <c r="B92" s="46"/>
      <c r="C92" s="46"/>
      <c r="D92" s="60"/>
      <c r="E92" s="60"/>
      <c r="F92" s="60"/>
      <c r="G92" s="46"/>
      <c r="H92" s="55"/>
      <c r="I92" s="56"/>
      <c r="J92" s="55"/>
      <c r="K92" s="45"/>
      <c r="L92" s="45"/>
      <c r="M92" s="45"/>
      <c r="N92" s="45"/>
    </row>
    <row r="93" spans="1:14" ht="21" x14ac:dyDescent="0.25">
      <c r="A93" s="57" t="s">
        <v>103</v>
      </c>
      <c r="B93" s="46"/>
      <c r="C93" s="46"/>
      <c r="D93" s="60"/>
      <c r="E93" s="60"/>
      <c r="F93" s="60"/>
      <c r="G93" s="60"/>
      <c r="H93" s="55"/>
      <c r="I93" s="56"/>
      <c r="J93" s="55"/>
      <c r="K93" s="45"/>
      <c r="L93" s="45"/>
      <c r="M93" s="45"/>
      <c r="N93" s="45"/>
    </row>
    <row r="94" spans="1:14" ht="21" x14ac:dyDescent="0.25">
      <c r="A94" s="57" t="s">
        <v>104</v>
      </c>
      <c r="B94" s="46"/>
      <c r="C94" s="46"/>
      <c r="D94" s="60"/>
      <c r="E94" s="60"/>
      <c r="F94" s="60"/>
      <c r="G94" s="60"/>
      <c r="H94" s="55"/>
      <c r="I94" s="55"/>
      <c r="J94" s="45"/>
      <c r="K94" s="45"/>
      <c r="L94" s="45"/>
      <c r="M94" s="45"/>
    </row>
    <row r="95" spans="1:14" ht="21" x14ac:dyDescent="0.25">
      <c r="A95" s="57" t="s">
        <v>105</v>
      </c>
      <c r="B95" s="46"/>
      <c r="C95" s="46"/>
      <c r="D95" s="60"/>
      <c r="E95" s="60"/>
      <c r="F95" s="60"/>
      <c r="G95" s="60"/>
      <c r="H95" s="46"/>
      <c r="I95" s="55"/>
      <c r="J95" s="45"/>
      <c r="K95" s="45"/>
      <c r="L95" s="45"/>
      <c r="M95" s="45"/>
    </row>
    <row r="96" spans="1:14" ht="28.5" x14ac:dyDescent="0.45">
      <c r="A96" s="61"/>
      <c r="B96" s="58"/>
      <c r="C96" s="58"/>
      <c r="D96" s="60"/>
      <c r="E96" s="60"/>
      <c r="F96" s="60"/>
      <c r="G96" s="60"/>
      <c r="H96" s="37"/>
      <c r="I96" s="37"/>
      <c r="J96" s="37"/>
      <c r="K96" s="37"/>
      <c r="L96" s="62"/>
      <c r="M96" s="62"/>
      <c r="N96" s="62"/>
    </row>
    <row r="97" spans="1:14" ht="21" x14ac:dyDescent="0.25">
      <c r="A97" s="63"/>
      <c r="B97" s="60"/>
      <c r="C97" s="60"/>
      <c r="D97" s="60"/>
      <c r="E97" s="60"/>
      <c r="F97" s="60"/>
      <c r="G97" s="60"/>
      <c r="H97" s="64"/>
      <c r="I97" s="64"/>
      <c r="J97" s="64"/>
      <c r="K97" s="64"/>
      <c r="L97" s="64"/>
      <c r="M97" s="60"/>
      <c r="N97" s="60"/>
    </row>
  </sheetData>
  <mergeCells count="7">
    <mergeCell ref="H97:L97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scale="31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 julio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YARISMELKIS MATOS TAVERAS</dc:creator>
  <cp:lastModifiedBy>CONSUELO YARISMELKIS MATOS TAVERAS</cp:lastModifiedBy>
  <dcterms:created xsi:type="dcterms:W3CDTF">2026-08-18T20:14:00Z</dcterms:created>
  <dcterms:modified xsi:type="dcterms:W3CDTF">2026-08-18T20:30:25Z</dcterms:modified>
</cp:coreProperties>
</file>