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utoridadportuariad-my.sharepoint.com/personal/cyarismelkis_portuaria_gob_do/Documents/Escritorio/"/>
    </mc:Choice>
  </mc:AlternateContent>
  <xr:revisionPtr revIDLastSave="1" documentId="8_{27C3346A-65CB-4DAA-9E50-E35EAEE7EBDA}" xr6:coauthVersionLast="47" xr6:coauthVersionMax="47" xr10:uidLastSave="{D6E51B27-8020-4339-B6BC-216475141538}"/>
  <bookViews>
    <workbookView xWindow="-120" yWindow="-120" windowWidth="29040" windowHeight="15840" activeTab="1" xr2:uid="{00000000-000D-0000-FFFF-FFFF00000000}"/>
  </bookViews>
  <sheets>
    <sheet name="INGRESOS Y EGRESOS JULIO 2026" sheetId="3" r:id="rId1"/>
    <sheet name="presupuesto aprobado julio 2026" sheetId="4" r:id="rId2"/>
  </sheets>
  <definedNames>
    <definedName name="_xlnm.Print_Area" localSheetId="0">'INGRESOS Y EGRESOS JULIO 2026'!$A$1:$G$813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8" i="4" l="1"/>
  <c r="C78" i="4"/>
  <c r="B78" i="4"/>
  <c r="P77" i="4"/>
  <c r="P76" i="4"/>
  <c r="P75" i="4"/>
  <c r="H75" i="4"/>
  <c r="G75" i="4"/>
  <c r="E75" i="4"/>
  <c r="D75" i="4"/>
  <c r="C75" i="4"/>
  <c r="C80" i="4" s="1"/>
  <c r="B75" i="4"/>
  <c r="P74" i="4"/>
  <c r="P73" i="4"/>
  <c r="P71" i="4"/>
  <c r="P70" i="4"/>
  <c r="P69" i="4"/>
  <c r="P68" i="4"/>
  <c r="P67" i="4"/>
  <c r="P66" i="4"/>
  <c r="P65" i="4"/>
  <c r="P64" i="4"/>
  <c r="P63" i="4"/>
  <c r="O62" i="4"/>
  <c r="O80" i="4" s="1"/>
  <c r="N62" i="4"/>
  <c r="N80" i="4" s="1"/>
  <c r="M62" i="4"/>
  <c r="L62" i="4"/>
  <c r="J62" i="4"/>
  <c r="I62" i="4"/>
  <c r="H62" i="4"/>
  <c r="G62" i="4"/>
  <c r="F62" i="4"/>
  <c r="E62" i="4"/>
  <c r="D62" i="4"/>
  <c r="P62" i="4" s="1"/>
  <c r="C62" i="4"/>
  <c r="B62" i="4"/>
  <c r="P61" i="4"/>
  <c r="P60" i="4"/>
  <c r="P59" i="4"/>
  <c r="P58" i="4"/>
  <c r="P57" i="4"/>
  <c r="P56" i="4"/>
  <c r="P55" i="4"/>
  <c r="P54" i="4"/>
  <c r="P53" i="4"/>
  <c r="O52" i="4"/>
  <c r="N52" i="4"/>
  <c r="M52" i="4"/>
  <c r="M80" i="4" s="1"/>
  <c r="L52" i="4"/>
  <c r="K52" i="4"/>
  <c r="J52" i="4"/>
  <c r="I52" i="4"/>
  <c r="P52" i="4" s="1"/>
  <c r="H52" i="4"/>
  <c r="G52" i="4"/>
  <c r="F52" i="4"/>
  <c r="E52" i="4"/>
  <c r="D52" i="4"/>
  <c r="C52" i="4"/>
  <c r="B52" i="4"/>
  <c r="P51" i="4"/>
  <c r="P48" i="4"/>
  <c r="P47" i="4"/>
  <c r="P46" i="4"/>
  <c r="P45" i="4"/>
  <c r="P44" i="4"/>
  <c r="P43" i="4"/>
  <c r="P39" i="4"/>
  <c r="P38" i="4"/>
  <c r="P37" i="4"/>
  <c r="O36" i="4"/>
  <c r="N36" i="4"/>
  <c r="M36" i="4"/>
  <c r="L36" i="4"/>
  <c r="K36" i="4"/>
  <c r="J36" i="4"/>
  <c r="I36" i="4"/>
  <c r="H36" i="4"/>
  <c r="G36" i="4"/>
  <c r="F36" i="4"/>
  <c r="E36" i="4"/>
  <c r="D36" i="4"/>
  <c r="P36" i="4" s="1"/>
  <c r="C36" i="4"/>
  <c r="B36" i="4"/>
  <c r="P35" i="4"/>
  <c r="P34" i="4"/>
  <c r="P33" i="4"/>
  <c r="P32" i="4"/>
  <c r="P31" i="4"/>
  <c r="P30" i="4"/>
  <c r="P29" i="4"/>
  <c r="P28" i="4"/>
  <c r="P27" i="4"/>
  <c r="O26" i="4"/>
  <c r="N26" i="4"/>
  <c r="M26" i="4"/>
  <c r="L26" i="4"/>
  <c r="K26" i="4"/>
  <c r="J26" i="4"/>
  <c r="P26" i="4" s="1"/>
  <c r="I26" i="4"/>
  <c r="H26" i="4"/>
  <c r="G26" i="4"/>
  <c r="F26" i="4"/>
  <c r="E26" i="4"/>
  <c r="D26" i="4"/>
  <c r="C26" i="4"/>
  <c r="B26" i="4"/>
  <c r="P25" i="4"/>
  <c r="P24" i="4"/>
  <c r="P23" i="4"/>
  <c r="P22" i="4"/>
  <c r="P21" i="4"/>
  <c r="P20" i="4"/>
  <c r="P19" i="4"/>
  <c r="P18" i="4"/>
  <c r="P17" i="4"/>
  <c r="O16" i="4"/>
  <c r="N16" i="4"/>
  <c r="M16" i="4"/>
  <c r="L16" i="4"/>
  <c r="K16" i="4"/>
  <c r="J16" i="4"/>
  <c r="I16" i="4"/>
  <c r="H16" i="4"/>
  <c r="G16" i="4"/>
  <c r="F16" i="4"/>
  <c r="E16" i="4"/>
  <c r="D16" i="4"/>
  <c r="P16" i="4" s="1"/>
  <c r="C16" i="4"/>
  <c r="B16" i="4"/>
  <c r="J15" i="4"/>
  <c r="D15" i="4"/>
  <c r="P15" i="4" s="1"/>
  <c r="P14" i="4"/>
  <c r="P13" i="4"/>
  <c r="J12" i="4"/>
  <c r="P12" i="4" s="1"/>
  <c r="J11" i="4"/>
  <c r="J10" i="4" s="1"/>
  <c r="J80" i="4" s="1"/>
  <c r="E11" i="4"/>
  <c r="E10" i="4" s="1"/>
  <c r="E80" i="4" s="1"/>
  <c r="D11" i="4"/>
  <c r="D10" i="4" s="1"/>
  <c r="O10" i="4"/>
  <c r="N10" i="4"/>
  <c r="M10" i="4"/>
  <c r="L10" i="4"/>
  <c r="L80" i="4" s="1"/>
  <c r="K10" i="4"/>
  <c r="K80" i="4" s="1"/>
  <c r="I10" i="4"/>
  <c r="I80" i="4" s="1"/>
  <c r="H10" i="4"/>
  <c r="H80" i="4" s="1"/>
  <c r="G10" i="4"/>
  <c r="G80" i="4" s="1"/>
  <c r="F10" i="4"/>
  <c r="F80" i="4" s="1"/>
  <c r="C10" i="4"/>
  <c r="B10" i="4"/>
  <c r="B80" i="4" s="1"/>
  <c r="E708" i="3"/>
  <c r="D708" i="3"/>
  <c r="E702" i="3"/>
  <c r="D702" i="3"/>
  <c r="E692" i="3"/>
  <c r="E712" i="3" s="1"/>
  <c r="E686" i="3"/>
  <c r="D686" i="3"/>
  <c r="E664" i="3"/>
  <c r="E669" i="3" s="1"/>
  <c r="E657" i="3"/>
  <c r="E636" i="3"/>
  <c r="D636" i="3"/>
  <c r="E615" i="3"/>
  <c r="D615" i="3"/>
  <c r="E609" i="3"/>
  <c r="D609" i="3"/>
  <c r="E599" i="3"/>
  <c r="E619" i="3" s="1"/>
  <c r="E592" i="3"/>
  <c r="D592" i="3"/>
  <c r="E571" i="3"/>
  <c r="D571" i="3"/>
  <c r="E565" i="3"/>
  <c r="D565" i="3"/>
  <c r="E555" i="3"/>
  <c r="E575" i="3" s="1"/>
  <c r="E549" i="3"/>
  <c r="D549" i="3"/>
  <c r="E526" i="3"/>
  <c r="D526" i="3"/>
  <c r="D518" i="3"/>
  <c r="C531" i="3" s="1"/>
  <c r="F517" i="3"/>
  <c r="F518" i="3" s="1"/>
  <c r="F513" i="3"/>
  <c r="D513" i="3"/>
  <c r="D508" i="3"/>
  <c r="F507" i="3"/>
  <c r="F508" i="3" s="1"/>
  <c r="F502" i="3"/>
  <c r="D502" i="3"/>
  <c r="F501" i="3"/>
  <c r="D496" i="3"/>
  <c r="F495" i="3"/>
  <c r="F494" i="3"/>
  <c r="F493" i="3"/>
  <c r="F492" i="3"/>
  <c r="F496" i="3" s="1"/>
  <c r="D487" i="3"/>
  <c r="F486" i="3"/>
  <c r="F485" i="3"/>
  <c r="F484" i="3"/>
  <c r="F487" i="3" s="1"/>
  <c r="E464" i="3"/>
  <c r="E467" i="3" s="1"/>
  <c r="E451" i="3"/>
  <c r="E432" i="3"/>
  <c r="E409" i="3"/>
  <c r="P10" i="4" l="1"/>
  <c r="P80" i="4" s="1"/>
  <c r="D80" i="4"/>
  <c r="P11" i="4"/>
  <c r="D531" i="3"/>
  <c r="E359" i="3" l="1"/>
  <c r="F395" i="3"/>
  <c r="E299" i="3"/>
  <c r="E281" i="3"/>
  <c r="E365" i="3" l="1"/>
  <c r="E405" i="3" l="1"/>
</calcChain>
</file>

<file path=xl/sharedStrings.xml><?xml version="1.0" encoding="utf-8"?>
<sst xmlns="http://schemas.openxmlformats.org/spreadsheetml/2006/main" count="1329" uniqueCount="651">
  <si>
    <t>PUERTO</t>
  </si>
  <si>
    <t>REFERENCIA</t>
  </si>
  <si>
    <t>FECHA</t>
  </si>
  <si>
    <t>VALOR US$</t>
  </si>
  <si>
    <t>TOTAL RD$</t>
  </si>
  <si>
    <t>TOTAL GENERAL</t>
  </si>
  <si>
    <t>DEP. EN RD$</t>
  </si>
  <si>
    <t>DEPOSITOS EN TRANSITOS</t>
  </si>
  <si>
    <t>CONCEPTO</t>
  </si>
  <si>
    <t>VALOR RD$</t>
  </si>
  <si>
    <t>SUB-TOTAL</t>
  </si>
  <si>
    <t>DEPOSITOS BANCARIOS</t>
  </si>
  <si>
    <t xml:space="preserve">      </t>
  </si>
  <si>
    <t>VALOR</t>
  </si>
  <si>
    <t>TOTAL</t>
  </si>
  <si>
    <t>CUENTA OPERACIONES</t>
  </si>
  <si>
    <t>PUERTO LUPERON</t>
  </si>
  <si>
    <t xml:space="preserve">TASA </t>
  </si>
  <si>
    <t>FECHA INGRESO</t>
  </si>
  <si>
    <t>DESCRIPCION</t>
  </si>
  <si>
    <t xml:space="preserve">FECHA </t>
  </si>
  <si>
    <t xml:space="preserve">VALOR </t>
  </si>
  <si>
    <t>SUBSIDIO MATERNIDAD</t>
  </si>
  <si>
    <t xml:space="preserve">SANTA BARBARA </t>
  </si>
  <si>
    <t>CONCILIACION DE CUENTA NOMINA</t>
  </si>
  <si>
    <t>Cta # 010-500126-0</t>
  </si>
  <si>
    <t xml:space="preserve"> TOTAL </t>
  </si>
  <si>
    <t>LA CANA</t>
  </si>
  <si>
    <r>
      <t xml:space="preserve">Cta </t>
    </r>
    <r>
      <rPr>
        <b/>
        <sz val="12"/>
        <color indexed="8"/>
        <rFont val="Arial"/>
        <family val="2"/>
      </rPr>
      <t># 010-500107-4</t>
    </r>
  </si>
  <si>
    <t xml:space="preserve">  PAGOS ACH</t>
  </si>
  <si>
    <t>PUERTO PLATA</t>
  </si>
  <si>
    <t xml:space="preserve">TOTAL GENERAL </t>
  </si>
  <si>
    <t>CUENTA DÓLAR</t>
  </si>
  <si>
    <t>SUBSIDIO DE MATERNIDAD</t>
  </si>
  <si>
    <t>SUBTOTAL</t>
  </si>
  <si>
    <t>AGOSTO DEL 2024</t>
  </si>
  <si>
    <t>OFICINA CENTRAL</t>
  </si>
  <si>
    <t>BOCA CHICA</t>
  </si>
  <si>
    <t>AZUA</t>
  </si>
  <si>
    <t>BARAHONA</t>
  </si>
  <si>
    <t>MANZANILLO</t>
  </si>
  <si>
    <t xml:space="preserve"> CREDITO CUENTA CORRIENTE</t>
  </si>
  <si>
    <t>CONCEPTOS</t>
  </si>
  <si>
    <t>VALOR RD $</t>
  </si>
  <si>
    <t>RELACION DE TRANSFERENCIAS ACH. RECIBIDAS DE TERCEROS</t>
  </si>
  <si>
    <t>ACH</t>
  </si>
  <si>
    <t>SANTA BARBARA</t>
  </si>
  <si>
    <t xml:space="preserve">CUENTA </t>
  </si>
  <si>
    <t xml:space="preserve">DESCRIPCION </t>
  </si>
  <si>
    <t>CREDITO</t>
  </si>
  <si>
    <t>DEBITO</t>
  </si>
  <si>
    <t>DEP. EN USD</t>
  </si>
  <si>
    <t>CHEQUES REINTEGRADOS</t>
  </si>
  <si>
    <t>BENEFICIARIOS</t>
  </si>
  <si>
    <t>NO.CHEQUES</t>
  </si>
  <si>
    <t>PUERTOS</t>
  </si>
  <si>
    <t>PAGO ACH</t>
  </si>
  <si>
    <t>DEPOSITO EN TRANSITO</t>
  </si>
  <si>
    <t>1.1.01.02.01.02.01</t>
  </si>
  <si>
    <t>SAN PEDRO</t>
  </si>
  <si>
    <t>PRIMA NEGATIVA</t>
  </si>
  <si>
    <t>LUPERON</t>
  </si>
  <si>
    <t>OF. CENTRAL</t>
  </si>
  <si>
    <t>5.5.02.01.01.01</t>
  </si>
  <si>
    <t>LA ROMANA</t>
  </si>
  <si>
    <t>OFICINA PRINCIPAL</t>
  </si>
  <si>
    <t>HAINA ORIENTAL</t>
  </si>
  <si>
    <t>23158806-6</t>
  </si>
  <si>
    <t>TRANSFERENCIA DE FONDO</t>
  </si>
  <si>
    <t>TRANSFERENCIA AUTOMATICA RECIBIDA</t>
  </si>
  <si>
    <t>6000080180-12</t>
  </si>
  <si>
    <t>300020226-12</t>
  </si>
  <si>
    <t>300020233-12</t>
  </si>
  <si>
    <t>70030126-17</t>
  </si>
  <si>
    <t>70030120-17</t>
  </si>
  <si>
    <t>70010017-17</t>
  </si>
  <si>
    <t>70010421-17</t>
  </si>
  <si>
    <t>111903356-1</t>
  </si>
  <si>
    <t>7025394-10</t>
  </si>
  <si>
    <t>20040355-1</t>
  </si>
  <si>
    <t>20040358-1</t>
  </si>
  <si>
    <t>20040361-1</t>
  </si>
  <si>
    <t>70030132-17</t>
  </si>
  <si>
    <t>738891788-6</t>
  </si>
  <si>
    <t>310070191-5</t>
  </si>
  <si>
    <t>4011301-10</t>
  </si>
  <si>
    <t>040187-1</t>
  </si>
  <si>
    <t>040190-1</t>
  </si>
  <si>
    <t>040194-1</t>
  </si>
  <si>
    <t>30050543-8</t>
  </si>
  <si>
    <t>738890944-6</t>
  </si>
  <si>
    <t>810200029-10</t>
  </si>
  <si>
    <t>310060172-5</t>
  </si>
  <si>
    <t>10200060-8</t>
  </si>
  <si>
    <t>553573-5</t>
  </si>
  <si>
    <t>6569546-5</t>
  </si>
  <si>
    <t>6585587-5</t>
  </si>
  <si>
    <t>6601976-5</t>
  </si>
  <si>
    <t>6618069-5</t>
  </si>
  <si>
    <t>6632233-5</t>
  </si>
  <si>
    <t>040387-1</t>
  </si>
  <si>
    <t>6652246-5</t>
  </si>
  <si>
    <t>6667606-5</t>
  </si>
  <si>
    <t>040390-1</t>
  </si>
  <si>
    <t>66684492-5</t>
  </si>
  <si>
    <t>66699950-5</t>
  </si>
  <si>
    <t>040393-1</t>
  </si>
  <si>
    <t>66780224-5</t>
  </si>
  <si>
    <t>66764837-5</t>
  </si>
  <si>
    <t>66805740-5</t>
  </si>
  <si>
    <t>66792953-5</t>
  </si>
  <si>
    <t>66734505-5</t>
  </si>
  <si>
    <t>510090394-20</t>
  </si>
  <si>
    <t>738890106-6</t>
  </si>
  <si>
    <t>1349982-5</t>
  </si>
  <si>
    <t>70010394-17</t>
  </si>
  <si>
    <t>0082020073-1</t>
  </si>
  <si>
    <t>30060575-9</t>
  </si>
  <si>
    <t>20020131-1</t>
  </si>
  <si>
    <t>10080434-5</t>
  </si>
  <si>
    <t>030581-1</t>
  </si>
  <si>
    <t>030584-1</t>
  </si>
  <si>
    <t>030587-1</t>
  </si>
  <si>
    <t>030591-1</t>
  </si>
  <si>
    <t>030594-1</t>
  </si>
  <si>
    <t>738932568-6</t>
  </si>
  <si>
    <t>310040164-5</t>
  </si>
  <si>
    <t>5157418-10</t>
  </si>
  <si>
    <t>030247-1</t>
  </si>
  <si>
    <t>030248-1</t>
  </si>
  <si>
    <t>030251-1</t>
  </si>
  <si>
    <t>738934628-6</t>
  </si>
  <si>
    <t>70030123-17</t>
  </si>
  <si>
    <t>1100100041-8</t>
  </si>
  <si>
    <t>371318-6</t>
  </si>
  <si>
    <t>810190056-1</t>
  </si>
  <si>
    <t>934382-6</t>
  </si>
  <si>
    <t>950964-6</t>
  </si>
  <si>
    <t>030284-1</t>
  </si>
  <si>
    <t>030288-1</t>
  </si>
  <si>
    <t>030291-1</t>
  </si>
  <si>
    <t>310060389-5</t>
  </si>
  <si>
    <t>732961517-6</t>
  </si>
  <si>
    <t>732961518-6</t>
  </si>
  <si>
    <t>2532037-6</t>
  </si>
  <si>
    <t>2560186-6</t>
  </si>
  <si>
    <t>30010040-8</t>
  </si>
  <si>
    <t>820703-1</t>
  </si>
  <si>
    <t>23158802-6</t>
  </si>
  <si>
    <t>738932857-6</t>
  </si>
  <si>
    <t>310040147-5</t>
  </si>
  <si>
    <t>310040150-5</t>
  </si>
  <si>
    <t>703761371-6</t>
  </si>
  <si>
    <t>030315-1</t>
  </si>
  <si>
    <t>030318-1</t>
  </si>
  <si>
    <t>030321-1</t>
  </si>
  <si>
    <t>50040393-10</t>
  </si>
  <si>
    <t>50040396-10</t>
  </si>
  <si>
    <t>5750040399-10</t>
  </si>
  <si>
    <t>30040341-26</t>
  </si>
  <si>
    <t>30040344-26</t>
  </si>
  <si>
    <t>30040347-8</t>
  </si>
  <si>
    <t>738934803-6</t>
  </si>
  <si>
    <t>70010135-17</t>
  </si>
  <si>
    <t>3100701-5</t>
  </si>
  <si>
    <t>2794288-21</t>
  </si>
  <si>
    <t>CALDERA BANI</t>
  </si>
  <si>
    <t>703763234-6</t>
  </si>
  <si>
    <t>703763235-6</t>
  </si>
  <si>
    <t>040254-1</t>
  </si>
  <si>
    <t>040257-1</t>
  </si>
  <si>
    <t>040260-1</t>
  </si>
  <si>
    <t>686073-10</t>
  </si>
  <si>
    <t>734562629-6</t>
  </si>
  <si>
    <t>319520-10</t>
  </si>
  <si>
    <t>0082030230-1</t>
  </si>
  <si>
    <t>00150530-17</t>
  </si>
  <si>
    <t>310040447-5</t>
  </si>
  <si>
    <t>310040450-5</t>
  </si>
  <si>
    <t>50040568-10</t>
  </si>
  <si>
    <t>50040571-10</t>
  </si>
  <si>
    <t>50040621-10</t>
  </si>
  <si>
    <t>50040624-10</t>
  </si>
  <si>
    <t>20030441-1</t>
  </si>
  <si>
    <t>20030444-1</t>
  </si>
  <si>
    <t>20030447-1</t>
  </si>
  <si>
    <t>20030450-3</t>
  </si>
  <si>
    <t>HAINA OCCIDENTAL</t>
  </si>
  <si>
    <t>20030453-3</t>
  </si>
  <si>
    <t>6724322-6</t>
  </si>
  <si>
    <t>6815197-6</t>
  </si>
  <si>
    <t>738935992-6</t>
  </si>
  <si>
    <t>30050052-8</t>
  </si>
  <si>
    <t>30050055-26</t>
  </si>
  <si>
    <t>30050058-8</t>
  </si>
  <si>
    <t>030455-1</t>
  </si>
  <si>
    <t>20030259-1</t>
  </si>
  <si>
    <t>20030263-1</t>
  </si>
  <si>
    <t>20030266-3</t>
  </si>
  <si>
    <t>4659561-21</t>
  </si>
  <si>
    <t>734561598-6</t>
  </si>
  <si>
    <t>310080090-5</t>
  </si>
  <si>
    <t>0082030089-1</t>
  </si>
  <si>
    <t>30010238-9</t>
  </si>
  <si>
    <t>30010241-9</t>
  </si>
  <si>
    <t>30010244-9</t>
  </si>
  <si>
    <t>30010247-9</t>
  </si>
  <si>
    <t>20030267-1</t>
  </si>
  <si>
    <t>030270-1</t>
  </si>
  <si>
    <t>030273-1</t>
  </si>
  <si>
    <t>1130030-8</t>
  </si>
  <si>
    <t>734561469-6</t>
  </si>
  <si>
    <t>310040074-5</t>
  </si>
  <si>
    <t>030385-1</t>
  </si>
  <si>
    <t>030388-1</t>
  </si>
  <si>
    <t>030391-1</t>
  </si>
  <si>
    <t>030394-1</t>
  </si>
  <si>
    <t>545648-2</t>
  </si>
  <si>
    <t xml:space="preserve">HAINA ORIENTAL </t>
  </si>
  <si>
    <t>862357-6</t>
  </si>
  <si>
    <t>70010014-17</t>
  </si>
  <si>
    <t>734561862-6</t>
  </si>
  <si>
    <t>3238460-10</t>
  </si>
  <si>
    <t>030239-1</t>
  </si>
  <si>
    <t>030242-1</t>
  </si>
  <si>
    <t>030245-1</t>
  </si>
  <si>
    <t>2974484-21</t>
  </si>
  <si>
    <t>738804-10</t>
  </si>
  <si>
    <t>9129939-8</t>
  </si>
  <si>
    <t>752593348-6</t>
  </si>
  <si>
    <t>752592681-6</t>
  </si>
  <si>
    <t>0082030340-1</t>
  </si>
  <si>
    <t>70010448-17</t>
  </si>
  <si>
    <t>30070687-8</t>
  </si>
  <si>
    <t>030720-1</t>
  </si>
  <si>
    <t>030723-1</t>
  </si>
  <si>
    <t>030726-1</t>
  </si>
  <si>
    <t>030729-1</t>
  </si>
  <si>
    <t>030732-1</t>
  </si>
  <si>
    <t>130040262-8</t>
  </si>
  <si>
    <t>10050027-10</t>
  </si>
  <si>
    <t>30040266-10</t>
  </si>
  <si>
    <t>1130040774-8</t>
  </si>
  <si>
    <t>1130040777-26</t>
  </si>
  <si>
    <t>752594140-6</t>
  </si>
  <si>
    <t>10030131-5</t>
  </si>
  <si>
    <t>10030134-5</t>
  </si>
  <si>
    <t>51001010197-20</t>
  </si>
  <si>
    <t>400090272-9</t>
  </si>
  <si>
    <t>030445-1</t>
  </si>
  <si>
    <t>030448-1</t>
  </si>
  <si>
    <t>2530090-8</t>
  </si>
  <si>
    <t>50020638-10</t>
  </si>
  <si>
    <t>50020641-10</t>
  </si>
  <si>
    <t>00020644-10</t>
  </si>
  <si>
    <t>1130020739-8</t>
  </si>
  <si>
    <t>0082020018-1</t>
  </si>
  <si>
    <t>10200007-10</t>
  </si>
  <si>
    <t>752592928-6</t>
  </si>
  <si>
    <t>70040047-17</t>
  </si>
  <si>
    <t>310030107-5</t>
  </si>
  <si>
    <t>030498-1</t>
  </si>
  <si>
    <t>7906930-1</t>
  </si>
  <si>
    <t>030501-1</t>
  </si>
  <si>
    <t>030504-1</t>
  </si>
  <si>
    <t>9209477-10</t>
  </si>
  <si>
    <t>23158803-6</t>
  </si>
  <si>
    <t>752595171-6</t>
  </si>
  <si>
    <t>310080153-5</t>
  </si>
  <si>
    <t>310080156-5</t>
  </si>
  <si>
    <t>1130030180-8</t>
  </si>
  <si>
    <t>4556868-21</t>
  </si>
  <si>
    <t>4571618-21</t>
  </si>
  <si>
    <t>4582789-21</t>
  </si>
  <si>
    <t>030393-1</t>
  </si>
  <si>
    <t>030396-1</t>
  </si>
  <si>
    <t>030403-1</t>
  </si>
  <si>
    <t>752589270-6</t>
  </si>
  <si>
    <t>310040115-5</t>
  </si>
  <si>
    <t>9007772-10</t>
  </si>
  <si>
    <t>9896954-10</t>
  </si>
  <si>
    <t>20020595-3</t>
  </si>
  <si>
    <t>20020598-1</t>
  </si>
  <si>
    <t>20020602-1</t>
  </si>
  <si>
    <t>810130087-1</t>
  </si>
  <si>
    <t>30030504-9</t>
  </si>
  <si>
    <t>30030507-9</t>
  </si>
  <si>
    <t>30030510-9</t>
  </si>
  <si>
    <t>752589375-6</t>
  </si>
  <si>
    <t>0082030076-1</t>
  </si>
  <si>
    <t>70010418-17</t>
  </si>
  <si>
    <t>310040486-5</t>
  </si>
  <si>
    <t>1130050480-8</t>
  </si>
  <si>
    <t>94142753-5</t>
  </si>
  <si>
    <t>94167165-5</t>
  </si>
  <si>
    <t>94185468-5</t>
  </si>
  <si>
    <t>94214852-5</t>
  </si>
  <si>
    <t>94240803-5</t>
  </si>
  <si>
    <t>94335444-5</t>
  </si>
  <si>
    <t>94276480-5</t>
  </si>
  <si>
    <t>94290511-5</t>
  </si>
  <si>
    <t>94306104-5</t>
  </si>
  <si>
    <t>94322556-5</t>
  </si>
  <si>
    <t>94261746-5</t>
  </si>
  <si>
    <t>30060821-9</t>
  </si>
  <si>
    <t>30060824-9</t>
  </si>
  <si>
    <t>20020872-1</t>
  </si>
  <si>
    <t>20020875-1</t>
  </si>
  <si>
    <t>20020881-3</t>
  </si>
  <si>
    <t>20020884-3</t>
  </si>
  <si>
    <t>20020887-1</t>
  </si>
  <si>
    <t>94932448-8</t>
  </si>
  <si>
    <t>510060724-20</t>
  </si>
  <si>
    <t>1130030762-8</t>
  </si>
  <si>
    <t>752590514-6</t>
  </si>
  <si>
    <t>10060052-5</t>
  </si>
  <si>
    <t>10020012-8</t>
  </si>
  <si>
    <t>0082030220-1</t>
  </si>
  <si>
    <t>6000080174-12</t>
  </si>
  <si>
    <t>20030655-1</t>
  </si>
  <si>
    <t>20030658-3</t>
  </si>
  <si>
    <t>20030661-1</t>
  </si>
  <si>
    <t>10130102-1</t>
  </si>
  <si>
    <t>30010333-8</t>
  </si>
  <si>
    <t>10080070-5</t>
  </si>
  <si>
    <t>23158804-6</t>
  </si>
  <si>
    <t>752591883-6</t>
  </si>
  <si>
    <t>400090292-9</t>
  </si>
  <si>
    <t>400090295-9</t>
  </si>
  <si>
    <t>300020229-12</t>
  </si>
  <si>
    <t>030568-1</t>
  </si>
  <si>
    <t>030571-1</t>
  </si>
  <si>
    <t>030574-1</t>
  </si>
  <si>
    <t>030577-1</t>
  </si>
  <si>
    <t>50020208-10</t>
  </si>
  <si>
    <t>50020213-10</t>
  </si>
  <si>
    <t>50020216-10</t>
  </si>
  <si>
    <t>30020501-8</t>
  </si>
  <si>
    <t>30020504-8</t>
  </si>
  <si>
    <t>105224081-5</t>
  </si>
  <si>
    <t>10535005-5</t>
  </si>
  <si>
    <t>23158805-6</t>
  </si>
  <si>
    <t>752589737-6</t>
  </si>
  <si>
    <t>10080081-5</t>
  </si>
  <si>
    <t>1515942-1</t>
  </si>
  <si>
    <t>752721358-6</t>
  </si>
  <si>
    <t>YULI JOSEFINA DE LA CRUZ RAMIREZ</t>
  </si>
  <si>
    <t>RAFAEL ANTONIO ACOSTA RESTITUYO</t>
  </si>
  <si>
    <t>FRANCISCO MARIANO</t>
  </si>
  <si>
    <t>BRENDA ESTEL GARCIA GONZALEZ</t>
  </si>
  <si>
    <t xml:space="preserve">JULIO CESAR ESPINAL </t>
  </si>
  <si>
    <t>FRANCISCO GABRIEL ALCANTARA</t>
  </si>
  <si>
    <t>HARIF MARINO FRIAS RODRIGUEZ</t>
  </si>
  <si>
    <t>LUIS JOSE SEPULVEDA LANTIGUA</t>
  </si>
  <si>
    <t xml:space="preserve">RAFAEL ASENCIO </t>
  </si>
  <si>
    <t xml:space="preserve">MIGUEL ANGEL MATOS CUEVAS </t>
  </si>
  <si>
    <t>ENYERSON DEL ROSARIO BERROA</t>
  </si>
  <si>
    <t xml:space="preserve">YENFRI ERODI GARCIA MERCEDES </t>
  </si>
  <si>
    <t>MIGUEL AMAURIS LORA UCETA</t>
  </si>
  <si>
    <t>YANIBELL RINCON MATEO</t>
  </si>
  <si>
    <t xml:space="preserve">JEAN CARLOS OGANDO SOSA </t>
  </si>
  <si>
    <t xml:space="preserve">GEURY MANUEL PARRA ENCARNACION </t>
  </si>
  <si>
    <t xml:space="preserve">MARTIN PAULINO DE JESUS </t>
  </si>
  <si>
    <t>RUBEM DARIO DE LOS SANTOS AMADOR</t>
  </si>
  <si>
    <t>MERIDANIAGOMEZ GARCIA</t>
  </si>
  <si>
    <t>JUAN CARLOS FELIZ MONTERO</t>
  </si>
  <si>
    <t>OLIVER ANTONIO PIMENTEL URENA</t>
  </si>
  <si>
    <t xml:space="preserve">FRANCISCO DEL ROSARIO GIL </t>
  </si>
  <si>
    <t>YGNACIO ALEXANDER ZORRILLA</t>
  </si>
  <si>
    <t xml:space="preserve">MARIA VICTORIA GARCES GUZMAN </t>
  </si>
  <si>
    <t>YEIMY CEBALLO ROSA</t>
  </si>
  <si>
    <t>PRESTACIONES LABORALES</t>
  </si>
  <si>
    <t>PAGO INCENTIVO</t>
  </si>
  <si>
    <t>2433811-13</t>
  </si>
  <si>
    <t>7328373-13</t>
  </si>
  <si>
    <t>43411031-8</t>
  </si>
  <si>
    <t>2998801-13</t>
  </si>
  <si>
    <t>40010067-13</t>
  </si>
  <si>
    <t>40010070-13</t>
  </si>
  <si>
    <t>40010073-13</t>
  </si>
  <si>
    <t>40010076-13</t>
  </si>
  <si>
    <t>6524655-13</t>
  </si>
  <si>
    <t>SISALRIL SUB. MATERNIDAD</t>
  </si>
  <si>
    <t>SISALRIL ENFERMEDAD</t>
  </si>
  <si>
    <t>SISALRIL SUB MATERNIDAD</t>
  </si>
  <si>
    <t>20030391-3</t>
  </si>
  <si>
    <t>20030386-1</t>
  </si>
  <si>
    <t>20030380-1</t>
  </si>
  <si>
    <t>20030383-1</t>
  </si>
  <si>
    <t>20030336-3</t>
  </si>
  <si>
    <t>30020598-26</t>
  </si>
  <si>
    <t>30020601-8</t>
  </si>
  <si>
    <t>119110-10</t>
  </si>
  <si>
    <t>1100110310-8</t>
  </si>
  <si>
    <t>10020271-5</t>
  </si>
  <si>
    <t>30020255-9</t>
  </si>
  <si>
    <t>20030375-3</t>
  </si>
  <si>
    <t>20030385-1</t>
  </si>
  <si>
    <t>20030382-1</t>
  </si>
  <si>
    <t>80050082-21</t>
  </si>
  <si>
    <t>80050085-21</t>
  </si>
  <si>
    <t xml:space="preserve">     RELACION DE DEPOSITOS CHEQUES ADM. </t>
  </si>
  <si>
    <t>93127</t>
  </si>
  <si>
    <t>TRANSFERENCIA RECIBIDA GOBIERNO CENTRAL</t>
  </si>
  <si>
    <t>REGISTRO CONTABLE</t>
  </si>
  <si>
    <t>JULIO 2026</t>
  </si>
  <si>
    <t xml:space="preserve">Numero </t>
  </si>
  <si>
    <t>Fecha</t>
  </si>
  <si>
    <t>Beneficiario</t>
  </si>
  <si>
    <t>Concepto</t>
  </si>
  <si>
    <t xml:space="preserve">Cuenta </t>
  </si>
  <si>
    <t>Monto</t>
  </si>
  <si>
    <t>267525</t>
  </si>
  <si>
    <t>267526</t>
  </si>
  <si>
    <t>267527</t>
  </si>
  <si>
    <t>267528</t>
  </si>
  <si>
    <t>267529</t>
  </si>
  <si>
    <t>267530</t>
  </si>
  <si>
    <t>267531</t>
  </si>
  <si>
    <t>267532</t>
  </si>
  <si>
    <t>267533</t>
  </si>
  <si>
    <t>267534</t>
  </si>
  <si>
    <t>267535</t>
  </si>
  <si>
    <t>267536</t>
  </si>
  <si>
    <t>267537</t>
  </si>
  <si>
    <t>267538</t>
  </si>
  <si>
    <t>267539</t>
  </si>
  <si>
    <t>267540</t>
  </si>
  <si>
    <t>267541</t>
  </si>
  <si>
    <t>267542</t>
  </si>
  <si>
    <t>267543</t>
  </si>
  <si>
    <t>267544</t>
  </si>
  <si>
    <t>267545</t>
  </si>
  <si>
    <t>267546</t>
  </si>
  <si>
    <t>267547</t>
  </si>
  <si>
    <t>267548</t>
  </si>
  <si>
    <t>267549</t>
  </si>
  <si>
    <t>267550</t>
  </si>
  <si>
    <t>267551</t>
  </si>
  <si>
    <t>267552</t>
  </si>
  <si>
    <t>267553</t>
  </si>
  <si>
    <t>267554</t>
  </si>
  <si>
    <t>267555</t>
  </si>
  <si>
    <t>267556</t>
  </si>
  <si>
    <t>267557</t>
  </si>
  <si>
    <t>267558</t>
  </si>
  <si>
    <t>267559</t>
  </si>
  <si>
    <t>267560</t>
  </si>
  <si>
    <t>267561</t>
  </si>
  <si>
    <t>267562</t>
  </si>
  <si>
    <t>267563</t>
  </si>
  <si>
    <t>267564</t>
  </si>
  <si>
    <t>267565</t>
  </si>
  <si>
    <t>267566</t>
  </si>
  <si>
    <t>267567</t>
  </si>
  <si>
    <t>267568</t>
  </si>
  <si>
    <t>267569</t>
  </si>
  <si>
    <t>267570</t>
  </si>
  <si>
    <t>267571</t>
  </si>
  <si>
    <t>267572</t>
  </si>
  <si>
    <t>267573</t>
  </si>
  <si>
    <t>267574</t>
  </si>
  <si>
    <t>267575</t>
  </si>
  <si>
    <t>267576</t>
  </si>
  <si>
    <t>267577</t>
  </si>
  <si>
    <t>7/2/2026</t>
  </si>
  <si>
    <t>7/16/2026</t>
  </si>
  <si>
    <t>7/17/2026</t>
  </si>
  <si>
    <t>7/20/2026</t>
  </si>
  <si>
    <t>7/21/2026</t>
  </si>
  <si>
    <t>267578</t>
  </si>
  <si>
    <t>267579</t>
  </si>
  <si>
    <t>267580</t>
  </si>
  <si>
    <t>267581</t>
  </si>
  <si>
    <t>267582</t>
  </si>
  <si>
    <t>267583</t>
  </si>
  <si>
    <t>267584</t>
  </si>
  <si>
    <t>207590</t>
  </si>
  <si>
    <t>207591</t>
  </si>
  <si>
    <t>207592</t>
  </si>
  <si>
    <t>267585</t>
  </si>
  <si>
    <t>267586</t>
  </si>
  <si>
    <t>267587</t>
  </si>
  <si>
    <t>267588</t>
  </si>
  <si>
    <t>267589</t>
  </si>
  <si>
    <t>267590</t>
  </si>
  <si>
    <t>267591</t>
  </si>
  <si>
    <t>267592</t>
  </si>
  <si>
    <t>7/28/2026</t>
  </si>
  <si>
    <t>7/29/2026</t>
  </si>
  <si>
    <t>7/30/2026</t>
  </si>
  <si>
    <t>JUNTA DE DISTRITO MUNICIPAL LAS CLAVELLINAS</t>
  </si>
  <si>
    <t>*** ANULADO ***</t>
  </si>
  <si>
    <t>ANYARLENE BERGES PEÑA</t>
  </si>
  <si>
    <t>VINANYEL LIZ MONTERO ENCARNACION</t>
  </si>
  <si>
    <t>JEANNINE DIAZ VILLALONA</t>
  </si>
  <si>
    <t>PRIMITIVA MORONTA DE LA CRUZ</t>
  </si>
  <si>
    <t>ANTHONY ARIEL MARMOLEJOS NUÑEZ</t>
  </si>
  <si>
    <t>RAFAEL DAVID MARTINEZ CEPEDA</t>
  </si>
  <si>
    <t>MARTHA BATISTA PEREZ</t>
  </si>
  <si>
    <t>TERESA CAROLINA ACOSTA COLON</t>
  </si>
  <si>
    <t>WENDY MERCEDES CIPRIAN</t>
  </si>
  <si>
    <t>LESLYE PRISCILA LLUBERES ALVAREZ</t>
  </si>
  <si>
    <t>JOSE MAMBRU REYES</t>
  </si>
  <si>
    <t>NAIROBI CANALES BAEZ</t>
  </si>
  <si>
    <t>DARISY MARLENNY SUERO FIGUEREO</t>
  </si>
  <si>
    <t>RAMON ANTONIO GARCIA JIMENEZ</t>
  </si>
  <si>
    <t>GEORGE ENRIQUE LALANE GUERRERO</t>
  </si>
  <si>
    <t>DANIS WILLIAMS SEVERINO NARANJO</t>
  </si>
  <si>
    <t xml:space="preserve">    YUMAILA NADIESCA HOLGUIN RODRIGUEZ</t>
  </si>
  <si>
    <t xml:space="preserve">    MARGARET MARIELQUI HOLGUIN RODRIGUEZ</t>
  </si>
  <si>
    <t xml:space="preserve">    RAFAEL VALENTIN HOLGUIN RODRIGUEZ</t>
  </si>
  <si>
    <t xml:space="preserve">    MELIANNY RAFAELA CABRERA SEPULVEDA</t>
  </si>
  <si>
    <t xml:space="preserve">     LUIS ALBERTO MORONTA SORIANO</t>
  </si>
  <si>
    <t xml:space="preserve">     MIGUEL ANGEL GARCIA REYNOSO</t>
  </si>
  <si>
    <t xml:space="preserve">     ALFONZO CUEVAS PEÑA</t>
  </si>
  <si>
    <t xml:space="preserve">     MARIA JACQUELINE TAVERAS DUVERGE</t>
  </si>
  <si>
    <t xml:space="preserve">     MAYRA CAIRO LEBRON</t>
  </si>
  <si>
    <t xml:space="preserve">     ARCADIA ROBLES DECENA</t>
  </si>
  <si>
    <t xml:space="preserve">     FRANCISCA GUILLEN BAUTISTA</t>
  </si>
  <si>
    <t xml:space="preserve">     JUNIOR MORETA PEREZ</t>
  </si>
  <si>
    <t xml:space="preserve">     JEIMY CEBELLO ROSA</t>
  </si>
  <si>
    <t xml:space="preserve">     MIGUEL AMADO OGANDO</t>
  </si>
  <si>
    <t xml:space="preserve">     GLORIA STEPHANIE GOMEZ ROSARIO</t>
  </si>
  <si>
    <t xml:space="preserve">     JOSE SANCHEZ NUÑEZ</t>
  </si>
  <si>
    <t xml:space="preserve">     JUAN LARA MARTINEZ</t>
  </si>
  <si>
    <t xml:space="preserve">     DORYS ALMONTE MORA</t>
  </si>
  <si>
    <t xml:space="preserve">     ELIDO ANTONIO ESTRELLA</t>
  </si>
  <si>
    <t xml:space="preserve">     SANTOS FAÑA LIRIANO</t>
  </si>
  <si>
    <t xml:space="preserve">     YAHOSCA LIBERTAD DAVIS</t>
  </si>
  <si>
    <t xml:space="preserve">     LAURA DEL PILAR BONETTI MOREL</t>
  </si>
  <si>
    <t xml:space="preserve">     WINNY JHELEIN MEJIA DE OCA</t>
  </si>
  <si>
    <t xml:space="preserve">     LUISA MASSIEL LOPEZ GUZMAN</t>
  </si>
  <si>
    <t xml:space="preserve">     JUAN CARLOS BAEZ CARO</t>
  </si>
  <si>
    <t xml:space="preserve">     MELANIA ANTONIA BAEZ CARO</t>
  </si>
  <si>
    <t xml:space="preserve">     ABEL ANTONIO BAEZ CARO</t>
  </si>
  <si>
    <t>DONACIONES</t>
  </si>
  <si>
    <t>DIETA CONSEJO ADM.</t>
  </si>
  <si>
    <t>REPOSICION DE CAJA CHICA</t>
  </si>
  <si>
    <t>ASISTENCIA ECONOMICA</t>
  </si>
  <si>
    <t>NOMINA</t>
  </si>
  <si>
    <t xml:space="preserve">     HILARY ELIANA NUÑEZ REYNOSO</t>
  </si>
  <si>
    <t xml:space="preserve">     MIGUEL MERCEDES SOSA</t>
  </si>
  <si>
    <t xml:space="preserve">     CUERPO ESPECIALIZADO SEGURIDAD PORTUARIA</t>
  </si>
  <si>
    <t xml:space="preserve">     JEIMY CEBALLO ROSA</t>
  </si>
  <si>
    <t xml:space="preserve">     ASOCIACION ECUESTRE NACIONAL, INC.</t>
  </si>
  <si>
    <t xml:space="preserve">      JARABACOA PADEL &amp; GOLF CLUB</t>
  </si>
  <si>
    <t xml:space="preserve">        CAROLAY CARABALLO AMPARO</t>
  </si>
  <si>
    <t xml:space="preserve">        ANA GREIMY FIGUEROA DE AYBAR</t>
  </si>
  <si>
    <t xml:space="preserve">        STEPHANIE LUZ ANTONIA GALLARDO PICHARDO</t>
  </si>
  <si>
    <t xml:space="preserve">        MARIA VICTORIA GARCES GUZMAN</t>
  </si>
  <si>
    <t xml:space="preserve">        RICHARD RAMIREZ LEBRON</t>
  </si>
  <si>
    <t>OTRAS BONIF. E INCENTIVOS</t>
  </si>
  <si>
    <t>Total de Cheques:  71</t>
  </si>
  <si>
    <t>PRESIDENCIA DE LA REPUBLICA</t>
  </si>
  <si>
    <t xml:space="preserve">AUTORIDAD PORTUARIA DOMINICANA </t>
  </si>
  <si>
    <t xml:space="preserve">Ejecución de Gastos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</si>
  <si>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</si>
  <si>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</si>
  <si>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</si>
  <si>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</si>
  <si>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</si>
  <si>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</si>
  <si>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</si>
  <si>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</si>
  <si>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</si>
  <si>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</si>
  <si>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</si>
  <si>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</si>
  <si>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</si>
  <si>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</si>
  <si>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</si>
  <si>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</si>
  <si>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</si>
  <si>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</si>
  <si>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</si>
  <si>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</si>
  <si>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</si>
  <si>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</si>
  <si>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</si>
  <si>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</si>
  <si>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</si>
  <si>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</si>
  <si>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</si>
  <si>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</si>
  <si>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</si>
  <si>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</si>
  <si>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</si>
  <si>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</si>
  <si>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</si>
  <si>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</si>
  <si>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</si>
  <si>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</si>
  <si>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</si>
  <si>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</si>
  <si>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</si>
  <si>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</si>
  <si>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</si>
  <si>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</si>
  <si>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</si>
  <si>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</si>
  <si>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</si>
  <si>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</si>
  <si>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</si>
  <si>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</si>
  <si>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</si>
  <si>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</si>
  <si>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</si>
  <si>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</si>
  <si>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</si>
  <si>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</si>
  <si>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</si>
  <si>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</si>
  <si>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</si>
  <si>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</si>
  <si>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</si>
  <si>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</si>
  <si>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</si>
  <si>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</si>
  <si>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</si>
  <si>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</si>
  <si>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</si>
  <si>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</si>
  <si>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</si>
  <si>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</si>
  <si>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</si>
  <si>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</si>
  <si>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</si>
  <si>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</si>
  <si>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</si>
  <si>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</si>
  <si>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</si>
  <si>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</si>
  <si>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</si>
  <si>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</si>
  <si>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</si>
  <si>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</si>
  <si>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</si>
  <si>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</si>
  <si>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</si>
  <si>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</si>
  <si>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</si>
  <si>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</si>
  <si>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</si>
  <si>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</si>
  <si>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</si>
  <si>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</si>
  <si>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2"/>
        <color theme="1"/>
        <rFont val="Calibri"/>
        <family val="2"/>
        <scheme val="minor"/>
      </rPr>
      <t>Presupuesto aprobado:</t>
    </r>
    <r>
      <rPr>
        <sz val="12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</si>
  <si>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2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</si>
  <si>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2"/>
        <color theme="1"/>
        <rFont val="Calibri"/>
        <family val="2"/>
        <scheme val="minor"/>
      </rPr>
      <t>Total devengado:</t>
    </r>
    <r>
      <rPr>
        <sz val="12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</si>
  <si>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Fuente: Sistema de Gestión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</si>
</sst>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dd\/mm\/yyyy"/>
    <numFmt numFmtId="166" formatCode="dd/mm/yyyy;@"/>
    <numFmt numFmtId="167" formatCode="_(&quot;RD$&quot;* #,##0.00_);_(&quot;RD$&quot;* \(#,##0.00\);_(&quot;RD$&quot;* &quot;-&quot;??_);_(@_)"/>
    <numFmt numFmtId="168" formatCode="0_);\(0\)"/>
    <numFmt numFmtId="169" formatCode="&quot;$&quot;#,##0.00"/>
    <numFmt numFmtId="170" formatCode="_(* #,##0_);_(* \(#,##0\);_(* &quot;-&quot;??_);_(@_)"/>
    <numFmt numFmtId="171" formatCode="_(* #,##0.0_);_(* \(#,##0.0\);_(* &quot;-&quot;??_);_(@_)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3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i/>
      <sz val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0"/>
      <color rgb="FF000000"/>
      <name val="Arial"/>
      <family val="2"/>
    </font>
    <font>
      <i/>
      <sz val="14"/>
      <color rgb="FFFFFFFF"/>
      <name val="Arial"/>
      <family val="2"/>
    </font>
    <font>
      <b/>
      <i/>
      <sz val="10"/>
      <color rgb="FF000080"/>
      <name val="Arial"/>
      <family val="2"/>
    </font>
    <font>
      <sz val="1"/>
      <color rgb="FF000000"/>
      <name val="Arial"/>
      <family val="2"/>
    </font>
    <font>
      <b/>
      <i/>
      <sz val="11"/>
      <color rgb="FF0000FF"/>
      <name val="Arial"/>
      <family val="2"/>
    </font>
    <font>
      <b/>
      <i/>
      <sz val="9"/>
      <color rgb="FF0000FF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indexed="63"/>
      <name val="Arial"/>
      <family val="2"/>
    </font>
    <font>
      <sz val="11"/>
      <color indexed="6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333333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Arial"/>
      <family val="2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363636"/>
      <name val="Arial"/>
      <family val="2"/>
    </font>
    <font>
      <sz val="11"/>
      <color indexed="8"/>
      <name val="Arial"/>
      <family val="2"/>
    </font>
    <font>
      <sz val="14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auto="1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theme="4" tint="0.79998168889431442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9" fillId="5" borderId="0">
      <alignment horizontal="left" vertical="top"/>
    </xf>
    <xf numFmtId="0" fontId="29" fillId="5" borderId="0">
      <alignment horizontal="left" vertical="top"/>
    </xf>
    <xf numFmtId="0" fontId="33" fillId="5" borderId="0">
      <alignment horizontal="left" vertical="top"/>
    </xf>
    <xf numFmtId="0" fontId="35" fillId="5" borderId="0">
      <alignment horizontal="left" vertical="top"/>
    </xf>
    <xf numFmtId="0" fontId="35" fillId="5" borderId="0">
      <alignment horizontal="right" vertical="top"/>
    </xf>
    <xf numFmtId="0" fontId="37" fillId="5" borderId="0">
      <alignment horizontal="left" vertical="top"/>
    </xf>
    <xf numFmtId="0" fontId="38" fillId="5" borderId="0">
      <alignment horizontal="right" vertical="top"/>
    </xf>
    <xf numFmtId="0" fontId="32" fillId="5" borderId="0">
      <alignment horizontal="left" vertical="top"/>
    </xf>
    <xf numFmtId="0" fontId="32" fillId="5" borderId="0">
      <alignment horizontal="left" vertical="top"/>
    </xf>
    <xf numFmtId="0" fontId="39" fillId="5" borderId="0">
      <alignment horizontal="center" vertical="top"/>
    </xf>
    <xf numFmtId="0" fontId="31" fillId="5" borderId="0">
      <alignment horizontal="left" vertical="top"/>
    </xf>
    <xf numFmtId="0" fontId="31" fillId="5" borderId="0">
      <alignment horizontal="left" vertical="top"/>
    </xf>
    <xf numFmtId="0" fontId="30" fillId="5" borderId="0">
      <alignment horizontal="left" vertical="top"/>
    </xf>
    <xf numFmtId="0" fontId="31" fillId="5" borderId="0">
      <alignment horizontal="left" vertical="top"/>
    </xf>
    <xf numFmtId="0" fontId="31" fillId="5" borderId="0">
      <alignment horizontal="left" vertical="top"/>
    </xf>
    <xf numFmtId="0" fontId="31" fillId="5" borderId="0">
      <alignment horizontal="left" vertical="top"/>
    </xf>
    <xf numFmtId="0" fontId="31" fillId="5" borderId="0">
      <alignment horizontal="left" vertical="top"/>
    </xf>
    <xf numFmtId="0" fontId="31" fillId="5" borderId="0">
      <alignment horizontal="left" vertical="top"/>
    </xf>
    <xf numFmtId="0" fontId="29" fillId="5" borderId="0">
      <alignment horizontal="left" vertical="top"/>
    </xf>
    <xf numFmtId="0" fontId="31" fillId="5" borderId="0">
      <alignment horizontal="left" vertical="top"/>
    </xf>
    <xf numFmtId="0" fontId="32" fillId="6" borderId="0">
      <alignment horizontal="left" vertical="top"/>
    </xf>
    <xf numFmtId="0" fontId="33" fillId="5" borderId="0">
      <alignment horizontal="center" vertical="top"/>
    </xf>
    <xf numFmtId="0" fontId="34" fillId="5" borderId="0">
      <alignment horizontal="center" vertical="top"/>
    </xf>
    <xf numFmtId="0" fontId="35" fillId="5" borderId="0">
      <alignment horizontal="right" vertical="top"/>
    </xf>
    <xf numFmtId="0" fontId="36" fillId="5" borderId="0">
      <alignment horizontal="left" vertical="top"/>
    </xf>
    <xf numFmtId="0" fontId="1" fillId="0" borderId="0"/>
  </cellStyleXfs>
  <cellXfs count="356">
    <xf numFmtId="0" fontId="0" fillId="0" borderId="0" xfId="0"/>
    <xf numFmtId="0" fontId="5" fillId="2" borderId="0" xfId="0" applyFont="1" applyFill="1"/>
    <xf numFmtId="0" fontId="0" fillId="2" borderId="0" xfId="0" applyFill="1"/>
    <xf numFmtId="0" fontId="13" fillId="2" borderId="0" xfId="0" applyFont="1" applyFill="1" applyAlignment="1">
      <alignment horizontal="center"/>
    </xf>
    <xf numFmtId="14" fontId="13" fillId="2" borderId="0" xfId="0" applyNumberFormat="1" applyFont="1" applyFill="1" applyAlignment="1">
      <alignment horizontal="center"/>
    </xf>
    <xf numFmtId="43" fontId="17" fillId="2" borderId="0" xfId="1" applyFont="1" applyFill="1" applyBorder="1" applyAlignment="1">
      <alignment horizontal="center"/>
    </xf>
    <xf numFmtId="43" fontId="13" fillId="2" borderId="0" xfId="1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49" fontId="13" fillId="2" borderId="0" xfId="0" applyNumberFormat="1" applyFont="1" applyFill="1" applyAlignment="1">
      <alignment horizontal="center"/>
    </xf>
    <xf numFmtId="39" fontId="18" fillId="2" borderId="3" xfId="0" applyNumberFormat="1" applyFont="1" applyFill="1" applyBorder="1"/>
    <xf numFmtId="43" fontId="18" fillId="2" borderId="3" xfId="1" applyFont="1" applyFill="1" applyBorder="1"/>
    <xf numFmtId="39" fontId="13" fillId="2" borderId="0" xfId="0" applyNumberFormat="1" applyFont="1" applyFill="1"/>
    <xf numFmtId="43" fontId="17" fillId="2" borderId="0" xfId="1" applyFont="1" applyFill="1" applyBorder="1"/>
    <xf numFmtId="0" fontId="1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43" fontId="10" fillId="0" borderId="0" xfId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43" fontId="18" fillId="2" borderId="12" xfId="1" applyFont="1" applyFill="1" applyBorder="1" applyAlignment="1">
      <alignment horizontal="center" vertical="center" wrapText="1"/>
    </xf>
    <xf numFmtId="39" fontId="18" fillId="2" borderId="0" xfId="0" applyNumberFormat="1" applyFont="1" applyFill="1"/>
    <xf numFmtId="43" fontId="18" fillId="2" borderId="0" xfId="1" applyFont="1" applyFill="1" applyBorder="1"/>
    <xf numFmtId="43" fontId="0" fillId="0" borderId="0" xfId="0" applyNumberFormat="1"/>
    <xf numFmtId="14" fontId="16" fillId="2" borderId="0" xfId="0" applyNumberFormat="1" applyFont="1" applyFill="1" applyAlignment="1">
      <alignment horizontal="right"/>
    </xf>
    <xf numFmtId="43" fontId="18" fillId="2" borderId="0" xfId="1" applyFont="1" applyFill="1" applyBorder="1" applyAlignment="1">
      <alignment horizontal="center" vertical="center" wrapText="1"/>
    </xf>
    <xf numFmtId="43" fontId="6" fillId="0" borderId="0" xfId="0" applyNumberFormat="1" applyFont="1" applyAlignment="1">
      <alignment horizontal="center"/>
    </xf>
    <xf numFmtId="0" fontId="9" fillId="2" borderId="0" xfId="0" applyFont="1" applyFill="1" applyAlignment="1">
      <alignment vertical="top"/>
    </xf>
    <xf numFmtId="0" fontId="12" fillId="2" borderId="0" xfId="0" applyFont="1" applyFill="1"/>
    <xf numFmtId="0" fontId="11" fillId="0" borderId="0" xfId="0" applyFont="1" applyAlignment="1">
      <alignment horizontal="center"/>
    </xf>
    <xf numFmtId="43" fontId="11" fillId="0" borderId="0" xfId="1" applyFont="1" applyBorder="1" applyAlignment="1">
      <alignment horizontal="center"/>
    </xf>
    <xf numFmtId="43" fontId="14" fillId="2" borderId="0" xfId="0" applyNumberFormat="1" applyFont="1" applyFill="1"/>
    <xf numFmtId="43" fontId="24" fillId="0" borderId="0" xfId="0" applyNumberFormat="1" applyFont="1"/>
    <xf numFmtId="0" fontId="0" fillId="0" borderId="0" xfId="0" applyAlignment="1">
      <alignment vertical="center"/>
    </xf>
    <xf numFmtId="12" fontId="7" fillId="2" borderId="0" xfId="1" applyNumberFormat="1" applyFont="1" applyFill="1" applyBorder="1" applyAlignment="1">
      <alignment vertical="center" wrapText="1"/>
    </xf>
    <xf numFmtId="43" fontId="7" fillId="2" borderId="0" xfId="1" applyFont="1" applyFill="1" applyBorder="1" applyAlignment="1">
      <alignment vertical="center" wrapText="1"/>
    </xf>
    <xf numFmtId="43" fontId="5" fillId="2" borderId="0" xfId="1" applyFont="1" applyFill="1" applyBorder="1" applyAlignment="1">
      <alignment vertical="center" wrapText="1"/>
    </xf>
    <xf numFmtId="49" fontId="25" fillId="2" borderId="0" xfId="1" applyNumberFormat="1" applyFont="1" applyFill="1" applyBorder="1" applyAlignment="1"/>
    <xf numFmtId="0" fontId="26" fillId="2" borderId="0" xfId="0" applyFont="1" applyFill="1" applyAlignment="1">
      <alignment vertical="center"/>
    </xf>
    <xf numFmtId="43" fontId="23" fillId="2" borderId="0" xfId="1" applyFont="1" applyFill="1" applyAlignment="1">
      <alignment vertical="center"/>
    </xf>
    <xf numFmtId="43" fontId="27" fillId="2" borderId="0" xfId="1" applyFont="1" applyFill="1" applyBorder="1" applyAlignment="1"/>
    <xf numFmtId="165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5" fillId="2" borderId="0" xfId="0" applyFont="1" applyFill="1"/>
    <xf numFmtId="43" fontId="2" fillId="0" borderId="1" xfId="5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0" fontId="41" fillId="0" borderId="0" xfId="0" applyFont="1"/>
    <xf numFmtId="0" fontId="26" fillId="2" borderId="0" xfId="0" applyFont="1" applyFill="1" applyAlignment="1">
      <alignment horizontal="center"/>
    </xf>
    <xf numFmtId="0" fontId="26" fillId="2" borderId="0" xfId="0" applyFont="1" applyFill="1"/>
    <xf numFmtId="43" fontId="25" fillId="2" borderId="0" xfId="1" applyFont="1" applyFill="1" applyBorder="1" applyAlignment="1">
      <alignment horizontal="right" vertical="center" wrapText="1"/>
    </xf>
    <xf numFmtId="43" fontId="27" fillId="0" borderId="13" xfId="0" applyNumberFormat="1" applyFont="1" applyBorder="1"/>
    <xf numFmtId="49" fontId="26" fillId="2" borderId="0" xfId="0" applyNumberFormat="1" applyFont="1" applyFill="1" applyAlignment="1">
      <alignment horizontal="center"/>
    </xf>
    <xf numFmtId="43" fontId="26" fillId="2" borderId="0" xfId="1" applyFont="1" applyFill="1"/>
    <xf numFmtId="43" fontId="25" fillId="2" borderId="0" xfId="1" applyFont="1" applyFill="1" applyBorder="1" applyAlignment="1">
      <alignment horizontal="right"/>
    </xf>
    <xf numFmtId="43" fontId="25" fillId="2" borderId="0" xfId="1" applyFont="1" applyFill="1" applyBorder="1"/>
    <xf numFmtId="49" fontId="3" fillId="2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43" fontId="4" fillId="0" borderId="1" xfId="5" applyFont="1" applyBorder="1" applyAlignment="1">
      <alignment horizontal="right"/>
    </xf>
    <xf numFmtId="43" fontId="44" fillId="0" borderId="1" xfId="5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center"/>
    </xf>
    <xf numFmtId="43" fontId="2" fillId="0" borderId="1" xfId="5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12" fontId="2" fillId="2" borderId="1" xfId="5" applyNumberFormat="1" applyFont="1" applyFill="1" applyBorder="1" applyAlignment="1">
      <alignment horizontal="center"/>
    </xf>
    <xf numFmtId="43" fontId="2" fillId="2" borderId="1" xfId="5" applyFont="1" applyFill="1" applyBorder="1"/>
    <xf numFmtId="0" fontId="2" fillId="0" borderId="1" xfId="0" applyFont="1" applyBorder="1" applyAlignment="1">
      <alignment horizontal="center"/>
    </xf>
    <xf numFmtId="165" fontId="46" fillId="0" borderId="1" xfId="0" applyNumberFormat="1" applyFont="1" applyBorder="1" applyAlignment="1">
      <alignment horizontal="center"/>
    </xf>
    <xf numFmtId="165" fontId="43" fillId="0" borderId="1" xfId="0" applyNumberFormat="1" applyFont="1" applyBorder="1" applyAlignment="1">
      <alignment horizontal="center"/>
    </xf>
    <xf numFmtId="165" fontId="44" fillId="0" borderId="1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44" fillId="0" borderId="1" xfId="0" applyFont="1" applyBorder="1" applyAlignment="1">
      <alignment horizontal="center"/>
    </xf>
    <xf numFmtId="0" fontId="48" fillId="0" borderId="0" xfId="0" applyFont="1" applyAlignment="1">
      <alignment horizontal="center"/>
    </xf>
    <xf numFmtId="43" fontId="22" fillId="3" borderId="7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4" fontId="27" fillId="0" borderId="13" xfId="0" applyNumberFormat="1" applyFont="1" applyBorder="1"/>
    <xf numFmtId="43" fontId="25" fillId="2" borderId="13" xfId="1" applyFont="1" applyFill="1" applyBorder="1"/>
    <xf numFmtId="4" fontId="25" fillId="7" borderId="13" xfId="0" applyNumberFormat="1" applyFont="1" applyFill="1" applyBorder="1"/>
    <xf numFmtId="0" fontId="25" fillId="2" borderId="6" xfId="0" applyFont="1" applyFill="1" applyBorder="1" applyAlignment="1">
      <alignment horizontal="center" vertical="center" wrapText="1"/>
    </xf>
    <xf numFmtId="49" fontId="25" fillId="2" borderId="18" xfId="0" applyNumberFormat="1" applyFont="1" applyFill="1" applyBorder="1" applyAlignment="1">
      <alignment horizontal="center" vertical="center" wrapText="1"/>
    </xf>
    <xf numFmtId="0" fontId="27" fillId="2" borderId="18" xfId="0" applyFont="1" applyFill="1" applyBorder="1" applyAlignment="1">
      <alignment horizontal="center" vertical="center" wrapText="1"/>
    </xf>
    <xf numFmtId="43" fontId="25" fillId="2" borderId="19" xfId="1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43" fontId="25" fillId="2" borderId="18" xfId="1" applyFont="1" applyFill="1" applyBorder="1" applyAlignment="1">
      <alignment horizontal="center" vertical="center" wrapText="1"/>
    </xf>
    <xf numFmtId="0" fontId="27" fillId="2" borderId="19" xfId="0" applyFont="1" applyFill="1" applyBorder="1" applyAlignment="1">
      <alignment horizontal="center" vertical="center" wrapText="1"/>
    </xf>
    <xf numFmtId="43" fontId="25" fillId="2" borderId="6" xfId="1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19" xfId="0" applyFont="1" applyFill="1" applyBorder="1" applyAlignment="1">
      <alignment horizontal="center" vertical="center"/>
    </xf>
    <xf numFmtId="0" fontId="25" fillId="7" borderId="19" xfId="0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43" fontId="25" fillId="0" borderId="19" xfId="1" applyFont="1" applyFill="1" applyBorder="1" applyAlignment="1">
      <alignment horizontal="center" vertical="center" wrapText="1"/>
    </xf>
    <xf numFmtId="0" fontId="47" fillId="0" borderId="0" xfId="0" applyFont="1"/>
    <xf numFmtId="0" fontId="19" fillId="0" borderId="6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43" fontId="19" fillId="0" borderId="18" xfId="1" applyFont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 wrapText="1"/>
    </xf>
    <xf numFmtId="43" fontId="5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49" fontId="19" fillId="0" borderId="0" xfId="0" applyNumberFormat="1" applyFont="1"/>
    <xf numFmtId="0" fontId="18" fillId="2" borderId="3" xfId="0" applyFont="1" applyFill="1" applyBorder="1" applyAlignment="1">
      <alignment horizontal="right"/>
    </xf>
    <xf numFmtId="43" fontId="18" fillId="2" borderId="3" xfId="1" applyFont="1" applyFill="1" applyBorder="1" applyAlignment="1">
      <alignment horizontal="right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43" fontId="19" fillId="0" borderId="24" xfId="1" applyFont="1" applyBorder="1" applyAlignment="1">
      <alignment horizontal="center" vertical="center"/>
    </xf>
    <xf numFmtId="43" fontId="19" fillId="0" borderId="25" xfId="1" applyFont="1" applyBorder="1" applyAlignment="1">
      <alignment horizontal="center" vertical="center"/>
    </xf>
    <xf numFmtId="0" fontId="50" fillId="0" borderId="26" xfId="0" applyFont="1" applyBorder="1" applyAlignment="1">
      <alignment horizontal="center"/>
    </xf>
    <xf numFmtId="0" fontId="50" fillId="0" borderId="22" xfId="0" applyFont="1" applyBorder="1" applyAlignment="1">
      <alignment horizontal="left"/>
    </xf>
    <xf numFmtId="0" fontId="50" fillId="0" borderId="27" xfId="0" applyFont="1" applyBorder="1" applyAlignment="1">
      <alignment horizontal="center"/>
    </xf>
    <xf numFmtId="0" fontId="50" fillId="0" borderId="3" xfId="0" applyFont="1" applyBorder="1" applyAlignment="1">
      <alignment horizontal="left"/>
    </xf>
    <xf numFmtId="0" fontId="50" fillId="0" borderId="3" xfId="0" applyFont="1" applyBorder="1" applyAlignment="1">
      <alignment horizontal="center"/>
    </xf>
    <xf numFmtId="14" fontId="50" fillId="0" borderId="3" xfId="0" applyNumberFormat="1" applyFont="1" applyBorder="1" applyAlignment="1">
      <alignment horizontal="center"/>
    </xf>
    <xf numFmtId="43" fontId="50" fillId="2" borderId="1" xfId="5" applyFont="1" applyFill="1" applyBorder="1" applyAlignment="1">
      <alignment horizontal="center"/>
    </xf>
    <xf numFmtId="43" fontId="50" fillId="0" borderId="24" xfId="5" applyFont="1" applyBorder="1" applyAlignment="1">
      <alignment horizontal="center"/>
    </xf>
    <xf numFmtId="43" fontId="2" fillId="0" borderId="3" xfId="5" applyFont="1" applyFill="1" applyBorder="1" applyAlignment="1">
      <alignment horizontal="right"/>
    </xf>
    <xf numFmtId="43" fontId="43" fillId="0" borderId="1" xfId="5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3" fontId="2" fillId="0" borderId="1" xfId="5" applyFont="1" applyFill="1" applyBorder="1" applyAlignment="1"/>
    <xf numFmtId="43" fontId="6" fillId="0" borderId="1" xfId="5" applyFont="1" applyFill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43" fontId="6" fillId="0" borderId="2" xfId="5" applyFont="1" applyFill="1" applyBorder="1" applyAlignment="1">
      <alignment horizontal="center"/>
    </xf>
    <xf numFmtId="43" fontId="6" fillId="2" borderId="3" xfId="5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43" fontId="6" fillId="0" borderId="1" xfId="0" applyNumberFormat="1" applyFont="1" applyBorder="1" applyAlignment="1">
      <alignment horizontal="center"/>
    </xf>
    <xf numFmtId="168" fontId="2" fillId="0" borderId="1" xfId="5" applyNumberFormat="1" applyFont="1" applyFill="1" applyBorder="1" applyAlignment="1">
      <alignment horizontal="center"/>
    </xf>
    <xf numFmtId="166" fontId="43" fillId="0" borderId="1" xfId="0" applyNumberFormat="1" applyFont="1" applyBorder="1" applyAlignment="1">
      <alignment horizontal="center"/>
    </xf>
    <xf numFmtId="1" fontId="43" fillId="0" borderId="1" xfId="0" applyNumberFormat="1" applyFont="1" applyBorder="1" applyAlignment="1">
      <alignment horizontal="center"/>
    </xf>
    <xf numFmtId="1" fontId="2" fillId="0" borderId="1" xfId="5" applyNumberFormat="1" applyFont="1" applyFill="1" applyBorder="1" applyAlignment="1">
      <alignment horizontal="center" wrapText="1"/>
    </xf>
    <xf numFmtId="43" fontId="2" fillId="0" borderId="1" xfId="5" applyFont="1" applyFill="1" applyBorder="1" applyAlignment="1">
      <alignment horizontal="center"/>
    </xf>
    <xf numFmtId="0" fontId="44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3" fontId="6" fillId="0" borderId="1" xfId="5" applyFont="1" applyBorder="1" applyAlignment="1">
      <alignment horizontal="center"/>
    </xf>
    <xf numFmtId="0" fontId="19" fillId="0" borderId="0" xfId="0" applyFont="1"/>
    <xf numFmtId="43" fontId="15" fillId="2" borderId="30" xfId="1" applyFont="1" applyFill="1" applyBorder="1" applyAlignment="1">
      <alignment horizontal="center"/>
    </xf>
    <xf numFmtId="43" fontId="17" fillId="2" borderId="31" xfId="1" applyFont="1" applyFill="1" applyBorder="1" applyAlignment="1">
      <alignment horizontal="center" vertical="center" wrapText="1"/>
    </xf>
    <xf numFmtId="43" fontId="6" fillId="0" borderId="1" xfId="5" applyFont="1" applyFill="1" applyBorder="1"/>
    <xf numFmtId="14" fontId="51" fillId="0" borderId="1" xfId="0" applyNumberFormat="1" applyFont="1" applyBorder="1" applyAlignment="1">
      <alignment horizontal="center"/>
    </xf>
    <xf numFmtId="43" fontId="6" fillId="0" borderId="3" xfId="5" applyFont="1" applyFill="1" applyBorder="1"/>
    <xf numFmtId="14" fontId="51" fillId="0" borderId="3" xfId="0" applyNumberFormat="1" applyFont="1" applyBorder="1" applyAlignment="1">
      <alignment horizontal="center"/>
    </xf>
    <xf numFmtId="0" fontId="19" fillId="2" borderId="7" xfId="0" applyFont="1" applyFill="1" applyBorder="1" applyAlignment="1">
      <alignment horizontal="center" wrapText="1"/>
    </xf>
    <xf numFmtId="43" fontId="19" fillId="0" borderId="20" xfId="1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4" fillId="2" borderId="32" xfId="0" applyFont="1" applyFill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43" fontId="6" fillId="2" borderId="1" xfId="5" applyFont="1" applyFill="1" applyBorder="1" applyAlignment="1">
      <alignment horizontal="center"/>
    </xf>
    <xf numFmtId="43" fontId="17" fillId="2" borderId="12" xfId="1" applyFont="1" applyFill="1" applyBorder="1" applyAlignment="1">
      <alignment horizontal="center" vertical="center" wrapText="1"/>
    </xf>
    <xf numFmtId="43" fontId="6" fillId="0" borderId="24" xfId="5" applyFont="1" applyBorder="1" applyAlignment="1">
      <alignment horizontal="center"/>
    </xf>
    <xf numFmtId="43" fontId="6" fillId="0" borderId="24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 vertical="center" wrapText="1"/>
    </xf>
    <xf numFmtId="0" fontId="52" fillId="5" borderId="1" xfId="0" applyFont="1" applyFill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/>
    </xf>
    <xf numFmtId="43" fontId="43" fillId="0" borderId="1" xfId="5" applyFont="1" applyFill="1" applyBorder="1" applyAlignment="1">
      <alignment horizontal="right"/>
    </xf>
    <xf numFmtId="0" fontId="53" fillId="0" borderId="1" xfId="0" applyFont="1" applyBorder="1" applyAlignment="1">
      <alignment horizontal="center"/>
    </xf>
    <xf numFmtId="49" fontId="43" fillId="0" borderId="1" xfId="0" applyNumberFormat="1" applyFont="1" applyBorder="1" applyAlignment="1">
      <alignment horizontal="center"/>
    </xf>
    <xf numFmtId="43" fontId="2" fillId="0" borderId="1" xfId="0" applyNumberFormat="1" applyFont="1" applyBorder="1"/>
    <xf numFmtId="0" fontId="2" fillId="0" borderId="0" xfId="0" applyFont="1" applyAlignment="1">
      <alignment horizontal="center"/>
    </xf>
    <xf numFmtId="0" fontId="52" fillId="0" borderId="1" xfId="0" applyFont="1" applyBorder="1" applyAlignment="1">
      <alignment horizontal="center"/>
    </xf>
    <xf numFmtId="0" fontId="25" fillId="2" borderId="32" xfId="0" applyFont="1" applyFill="1" applyBorder="1" applyAlignment="1">
      <alignment horizontal="center" vertical="center" wrapText="1"/>
    </xf>
    <xf numFmtId="49" fontId="25" fillId="2" borderId="14" xfId="0" applyNumberFormat="1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43" fontId="25" fillId="2" borderId="33" xfId="1" applyFont="1" applyFill="1" applyBorder="1" applyAlignment="1">
      <alignment horizontal="center" vertical="center" wrapText="1"/>
    </xf>
    <xf numFmtId="43" fontId="2" fillId="2" borderId="1" xfId="5" applyFont="1" applyFill="1" applyBorder="1" applyAlignment="1"/>
    <xf numFmtId="43" fontId="2" fillId="0" borderId="22" xfId="5" applyFont="1" applyFill="1" applyBorder="1" applyAlignment="1">
      <alignment horizontal="right"/>
    </xf>
    <xf numFmtId="2" fontId="6" fillId="0" borderId="24" xfId="0" applyNumberFormat="1" applyFont="1" applyBorder="1"/>
    <xf numFmtId="16" fontId="2" fillId="0" borderId="1" xfId="0" applyNumberFormat="1" applyFont="1" applyBorder="1" applyAlignment="1">
      <alignment horizontal="center"/>
    </xf>
    <xf numFmtId="43" fontId="19" fillId="2" borderId="12" xfId="1" applyFont="1" applyFill="1" applyBorder="1" applyAlignment="1">
      <alignment horizontal="center" vertical="center" wrapText="1"/>
    </xf>
    <xf numFmtId="43" fontId="4" fillId="0" borderId="20" xfId="1" applyFont="1" applyBorder="1" applyAlignment="1">
      <alignment horizontal="center"/>
    </xf>
    <xf numFmtId="43" fontId="4" fillId="0" borderId="21" xfId="0" applyNumberFormat="1" applyFont="1" applyBorder="1" applyAlignment="1">
      <alignment horizontal="center"/>
    </xf>
    <xf numFmtId="43" fontId="0" fillId="0" borderId="1" xfId="5" applyFont="1" applyBorder="1"/>
    <xf numFmtId="164" fontId="4" fillId="0" borderId="13" xfId="0" applyNumberFormat="1" applyFont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12" fontId="44" fillId="2" borderId="0" xfId="1" applyNumberFormat="1" applyFont="1" applyFill="1" applyBorder="1" applyAlignment="1">
      <alignment horizontal="center" vertical="center" wrapText="1"/>
    </xf>
    <xf numFmtId="43" fontId="45" fillId="2" borderId="0" xfId="1" applyFont="1" applyFill="1" applyBorder="1" applyAlignment="1">
      <alignment horizontal="center" vertical="center" wrapText="1"/>
    </xf>
    <xf numFmtId="43" fontId="4" fillId="2" borderId="13" xfId="1" applyFont="1" applyFill="1" applyBorder="1" applyAlignment="1">
      <alignment horizontal="center" vertical="center" wrapText="1"/>
    </xf>
    <xf numFmtId="12" fontId="7" fillId="2" borderId="0" xfId="1" applyNumberFormat="1" applyFont="1" applyFill="1" applyBorder="1" applyAlignment="1">
      <alignment horizontal="center" vertical="center" wrapText="1"/>
    </xf>
    <xf numFmtId="43" fontId="7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25" fillId="2" borderId="11" xfId="0" applyNumberFormat="1" applyFont="1" applyFill="1" applyBorder="1" applyAlignment="1">
      <alignment horizontal="center" vertical="center"/>
    </xf>
    <xf numFmtId="14" fontId="8" fillId="2" borderId="0" xfId="1" applyNumberFormat="1" applyFont="1" applyFill="1" applyBorder="1" applyAlignment="1">
      <alignment horizontal="right" vertical="center" wrapText="1"/>
    </xf>
    <xf numFmtId="43" fontId="8" fillId="2" borderId="0" xfId="1" applyFont="1" applyFill="1" applyBorder="1" applyAlignment="1">
      <alignment horizontal="center" vertical="center" wrapText="1"/>
    </xf>
    <xf numFmtId="14" fontId="11" fillId="2" borderId="0" xfId="0" applyNumberFormat="1" applyFont="1" applyFill="1" applyAlignment="1">
      <alignment horizontal="center" vertical="center" wrapText="1"/>
    </xf>
    <xf numFmtId="12" fontId="11" fillId="2" borderId="0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43" fontId="5" fillId="0" borderId="0" xfId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43" fontId="45" fillId="2" borderId="1" xfId="1" applyFont="1" applyFill="1" applyBorder="1" applyAlignment="1">
      <alignment horizontal="center" vertical="center" wrapText="1"/>
    </xf>
    <xf numFmtId="39" fontId="45" fillId="2" borderId="1" xfId="1" applyNumberFormat="1" applyFont="1" applyFill="1" applyBorder="1" applyAlignment="1">
      <alignment horizontal="center" vertical="center" wrapText="1"/>
    </xf>
    <xf numFmtId="43" fontId="19" fillId="2" borderId="17" xfId="1" applyFont="1" applyFill="1" applyBorder="1" applyAlignment="1">
      <alignment horizontal="right" vertical="center" wrapText="1"/>
    </xf>
    <xf numFmtId="14" fontId="2" fillId="2" borderId="34" xfId="5" applyNumberFormat="1" applyFont="1" applyFill="1" applyBorder="1" applyAlignment="1">
      <alignment horizontal="center" vertical="center"/>
    </xf>
    <xf numFmtId="49" fontId="2" fillId="2" borderId="34" xfId="5" applyNumberFormat="1" applyFont="1" applyFill="1" applyBorder="1" applyAlignment="1">
      <alignment horizontal="center" vertical="center"/>
    </xf>
    <xf numFmtId="43" fontId="2" fillId="2" borderId="34" xfId="5" applyFont="1" applyFill="1" applyBorder="1" applyAlignment="1">
      <alignment horizontal="center" vertical="center" wrapText="1"/>
    </xf>
    <xf numFmtId="43" fontId="44" fillId="2" borderId="34" xfId="5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3" fontId="2" fillId="0" borderId="1" xfId="5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wrapText="1"/>
    </xf>
    <xf numFmtId="0" fontId="44" fillId="0" borderId="22" xfId="0" applyFont="1" applyBorder="1" applyAlignment="1">
      <alignment horizontal="center" wrapText="1"/>
    </xf>
    <xf numFmtId="43" fontId="2" fillId="0" borderId="22" xfId="5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3" fontId="5" fillId="0" borderId="1" xfId="5" applyFont="1" applyFill="1" applyBorder="1" applyAlignment="1">
      <alignment horizontal="center"/>
    </xf>
    <xf numFmtId="0" fontId="2" fillId="7" borderId="1" xfId="0" applyFont="1" applyFill="1" applyBorder="1"/>
    <xf numFmtId="0" fontId="2" fillId="0" borderId="1" xfId="0" applyFont="1" applyBorder="1"/>
    <xf numFmtId="2" fontId="2" fillId="2" borderId="1" xfId="5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2" fontId="2" fillId="0" borderId="1" xfId="5" applyNumberFormat="1" applyFont="1" applyFill="1" applyBorder="1" applyAlignment="1">
      <alignment horizontal="center"/>
    </xf>
    <xf numFmtId="0" fontId="44" fillId="0" borderId="1" xfId="0" applyFont="1" applyBorder="1" applyAlignment="1">
      <alignment horizontal="center" wrapText="1"/>
    </xf>
    <xf numFmtId="43" fontId="2" fillId="0" borderId="1" xfId="5" applyFont="1" applyFill="1" applyBorder="1"/>
    <xf numFmtId="14" fontId="26" fillId="0" borderId="1" xfId="0" applyNumberFormat="1" applyFont="1" applyBorder="1" applyAlignment="1">
      <alignment horizontal="center" wrapText="1"/>
    </xf>
    <xf numFmtId="12" fontId="41" fillId="0" borderId="3" xfId="5" applyNumberFormat="1" applyFont="1" applyFill="1" applyBorder="1" applyAlignment="1">
      <alignment horizontal="center" wrapText="1"/>
    </xf>
    <xf numFmtId="43" fontId="26" fillId="0" borderId="1" xfId="5" applyFont="1" applyFill="1" applyBorder="1" applyAlignment="1">
      <alignment horizontal="center" wrapText="1"/>
    </xf>
    <xf numFmtId="14" fontId="7" fillId="2" borderId="1" xfId="5" applyNumberFormat="1" applyFont="1" applyFill="1" applyBorder="1" applyAlignment="1">
      <alignment horizontal="center" wrapText="1"/>
    </xf>
    <xf numFmtId="12" fontId="7" fillId="2" borderId="1" xfId="5" applyNumberFormat="1" applyFont="1" applyFill="1" applyBorder="1" applyAlignment="1">
      <alignment horizontal="center" wrapText="1"/>
    </xf>
    <xf numFmtId="39" fontId="7" fillId="2" borderId="1" xfId="5" applyNumberFormat="1" applyFont="1" applyFill="1" applyBorder="1" applyAlignment="1">
      <alignment horizontal="center" wrapText="1"/>
    </xf>
    <xf numFmtId="43" fontId="7" fillId="2" borderId="1" xfId="5" applyFont="1" applyFill="1" applyBorder="1" applyAlignment="1">
      <alignment horizontal="center" wrapText="1"/>
    </xf>
    <xf numFmtId="0" fontId="25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14" fontId="2" fillId="2" borderId="34" xfId="0" applyNumberFormat="1" applyFont="1" applyFill="1" applyBorder="1" applyAlignment="1">
      <alignment horizontal="center" wrapText="1"/>
    </xf>
    <xf numFmtId="0" fontId="2" fillId="2" borderId="34" xfId="0" applyFont="1" applyFill="1" applyBorder="1" applyAlignment="1">
      <alignment horizontal="center" wrapText="1"/>
    </xf>
    <xf numFmtId="43" fontId="2" fillId="0" borderId="34" xfId="5" applyFont="1" applyBorder="1" applyAlignment="1">
      <alignment horizontal="center" wrapText="1"/>
    </xf>
    <xf numFmtId="0" fontId="25" fillId="2" borderId="10" xfId="0" applyFont="1" applyFill="1" applyBorder="1" applyAlignment="1">
      <alignment horizontal="center" vertical="center" wrapText="1"/>
    </xf>
    <xf numFmtId="49" fontId="25" fillId="2" borderId="10" xfId="0" applyNumberFormat="1" applyFont="1" applyFill="1" applyBorder="1" applyAlignment="1">
      <alignment horizontal="center" vertical="center" wrapText="1"/>
    </xf>
    <xf numFmtId="43" fontId="19" fillId="2" borderId="10" xfId="1" applyFont="1" applyFill="1" applyBorder="1" applyAlignment="1">
      <alignment horizontal="right" vertical="center" wrapText="1"/>
    </xf>
    <xf numFmtId="43" fontId="25" fillId="2" borderId="0" xfId="1" applyFont="1" applyFill="1" applyBorder="1" applyAlignment="1">
      <alignment horizontal="center" vertical="center" wrapText="1"/>
    </xf>
    <xf numFmtId="49" fontId="25" fillId="2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4" fillId="8" borderId="1" xfId="10" applyFont="1" applyFill="1" applyBorder="1" applyAlignment="1">
      <alignment horizontal="center"/>
    </xf>
    <xf numFmtId="14" fontId="2" fillId="2" borderId="24" xfId="0" applyNumberFormat="1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  <xf numFmtId="43" fontId="2" fillId="0" borderId="24" xfId="5" applyFont="1" applyBorder="1" applyAlignment="1">
      <alignment horizontal="center" wrapText="1"/>
    </xf>
    <xf numFmtId="0" fontId="25" fillId="2" borderId="34" xfId="0" applyFont="1" applyFill="1" applyBorder="1" applyAlignment="1">
      <alignment horizontal="center" vertical="center" wrapText="1"/>
    </xf>
    <xf numFmtId="49" fontId="25" fillId="2" borderId="34" xfId="0" applyNumberFormat="1" applyFont="1" applyFill="1" applyBorder="1" applyAlignment="1">
      <alignment horizontal="center" vertical="center" wrapText="1"/>
    </xf>
    <xf numFmtId="0" fontId="27" fillId="2" borderId="34" xfId="0" applyFont="1" applyFill="1" applyBorder="1" applyAlignment="1">
      <alignment horizontal="center" vertical="center" wrapText="1"/>
    </xf>
    <xf numFmtId="43" fontId="25" fillId="2" borderId="34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wrapText="1"/>
    </xf>
    <xf numFmtId="43" fontId="5" fillId="0" borderId="24" xfId="5" applyFont="1" applyBorder="1" applyAlignment="1">
      <alignment horizontal="center" wrapText="1"/>
    </xf>
    <xf numFmtId="43" fontId="18" fillId="2" borderId="0" xfId="1" applyFont="1" applyFill="1" applyBorder="1" applyAlignment="1">
      <alignment horizontal="right" vertical="center" wrapText="1"/>
    </xf>
    <xf numFmtId="14" fontId="18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2" borderId="0" xfId="0" applyFont="1" applyFill="1" applyAlignment="1">
      <alignment horizontal="center" vertical="center"/>
    </xf>
    <xf numFmtId="0" fontId="0" fillId="0" borderId="1" xfId="0" applyBorder="1"/>
    <xf numFmtId="0" fontId="14" fillId="0" borderId="1" xfId="0" applyFont="1" applyBorder="1"/>
    <xf numFmtId="0" fontId="54" fillId="0" borderId="0" xfId="0" applyFont="1"/>
    <xf numFmtId="0" fontId="47" fillId="0" borderId="0" xfId="0" applyFont="1" applyAlignment="1">
      <alignment wrapText="1"/>
    </xf>
    <xf numFmtId="0" fontId="47" fillId="0" borderId="0" xfId="0" applyFont="1" applyAlignment="1">
      <alignment horizontal="center" readingOrder="1"/>
    </xf>
    <xf numFmtId="170" fontId="47" fillId="0" borderId="0" xfId="0" applyNumberFormat="1" applyFont="1"/>
    <xf numFmtId="0" fontId="56" fillId="0" borderId="0" xfId="0" applyFont="1"/>
    <xf numFmtId="0" fontId="57" fillId="10" borderId="41" xfId="0" applyFont="1" applyFill="1" applyBorder="1" applyAlignment="1">
      <alignment horizontal="center"/>
    </xf>
    <xf numFmtId="170" fontId="57" fillId="10" borderId="42" xfId="0" applyNumberFormat="1" applyFont="1" applyFill="1" applyBorder="1" applyAlignment="1">
      <alignment horizontal="center"/>
    </xf>
    <xf numFmtId="0" fontId="57" fillId="10" borderId="42" xfId="0" applyFont="1" applyFill="1" applyBorder="1" applyAlignment="1">
      <alignment horizontal="center"/>
    </xf>
    <xf numFmtId="0" fontId="58" fillId="10" borderId="41" xfId="0" applyFont="1" applyFill="1" applyBorder="1" applyAlignment="1">
      <alignment horizontal="center"/>
    </xf>
    <xf numFmtId="0" fontId="48" fillId="0" borderId="43" xfId="0" applyFont="1" applyBorder="1" applyAlignment="1">
      <alignment horizontal="left" wrapText="1"/>
    </xf>
    <xf numFmtId="171" fontId="48" fillId="0" borderId="0" xfId="0" applyNumberFormat="1" applyFont="1" applyAlignment="1">
      <alignment horizontal="center" readingOrder="1"/>
    </xf>
    <xf numFmtId="171" fontId="48" fillId="0" borderId="0" xfId="0" applyNumberFormat="1" applyFont="1"/>
    <xf numFmtId="170" fontId="48" fillId="0" borderId="0" xfId="0" applyNumberFormat="1" applyFont="1"/>
    <xf numFmtId="171" fontId="59" fillId="0" borderId="0" xfId="0" applyNumberFormat="1" applyFont="1"/>
    <xf numFmtId="0" fontId="48" fillId="0" borderId="0" xfId="0" applyFont="1" applyAlignment="1">
      <alignment horizontal="left" wrapText="1"/>
    </xf>
    <xf numFmtId="170" fontId="48" fillId="0" borderId="0" xfId="0" applyNumberFormat="1" applyFont="1" applyAlignment="1">
      <alignment horizontal="center" readingOrder="1"/>
    </xf>
    <xf numFmtId="170" fontId="48" fillId="0" borderId="0" xfId="1" applyNumberFormat="1" applyFont="1" applyBorder="1"/>
    <xf numFmtId="43" fontId="48" fillId="0" borderId="0" xfId="1" applyFont="1" applyBorder="1"/>
    <xf numFmtId="0" fontId="47" fillId="0" borderId="0" xfId="0" applyFont="1" applyAlignment="1">
      <alignment horizontal="left" wrapText="1"/>
    </xf>
    <xf numFmtId="170" fontId="47" fillId="0" borderId="0" xfId="0" applyNumberFormat="1" applyFont="1" applyAlignment="1">
      <alignment horizontal="center" readingOrder="1"/>
    </xf>
    <xf numFmtId="170" fontId="47" fillId="0" borderId="0" xfId="1" applyNumberFormat="1" applyFont="1" applyBorder="1"/>
    <xf numFmtId="170" fontId="47" fillId="0" borderId="0" xfId="1" applyNumberFormat="1" applyFont="1" applyFill="1" applyBorder="1" applyAlignment="1">
      <alignment horizontal="left" vertical="center" wrapText="1"/>
    </xf>
    <xf numFmtId="43" fontId="47" fillId="0" borderId="0" xfId="1" applyFont="1" applyBorder="1"/>
    <xf numFmtId="170" fontId="47" fillId="0" borderId="0" xfId="1" applyNumberFormat="1" applyFont="1" applyBorder="1" applyAlignment="1">
      <alignment horizontal="center" vertical="center"/>
    </xf>
    <xf numFmtId="170" fontId="48" fillId="0" borderId="0" xfId="1" applyNumberFormat="1" applyFont="1" applyBorder="1" applyAlignment="1">
      <alignment horizontal="center" readingOrder="1"/>
    </xf>
    <xf numFmtId="170" fontId="47" fillId="0" borderId="0" xfId="1" applyNumberFormat="1" applyFont="1" applyBorder="1" applyAlignment="1">
      <alignment horizontal="center" readingOrder="1"/>
    </xf>
    <xf numFmtId="170" fontId="47" fillId="0" borderId="0" xfId="1" applyNumberFormat="1" applyFont="1" applyAlignment="1">
      <alignment horizontal="center" readingOrder="1"/>
    </xf>
    <xf numFmtId="170" fontId="48" fillId="0" borderId="0" xfId="1" applyNumberFormat="1" applyFont="1" applyAlignment="1">
      <alignment horizontal="center" readingOrder="1"/>
    </xf>
    <xf numFmtId="170" fontId="47" fillId="0" borderId="0" xfId="1" applyNumberFormat="1" applyFont="1"/>
    <xf numFmtId="0" fontId="50" fillId="11" borderId="44" xfId="0" applyFont="1" applyFill="1" applyBorder="1" applyAlignment="1">
      <alignment vertical="center" wrapText="1"/>
    </xf>
    <xf numFmtId="170" fontId="57" fillId="11" borderId="44" xfId="1" applyNumberFormat="1" applyFont="1" applyFill="1" applyBorder="1" applyAlignment="1">
      <alignment horizontal="center" readingOrder="1"/>
    </xf>
    <xf numFmtId="0" fontId="47" fillId="0" borderId="34" xfId="0" applyFont="1" applyBorder="1" applyAlignment="1">
      <alignment vertical="center" wrapText="1"/>
    </xf>
    <xf numFmtId="43" fontId="47" fillId="0" borderId="0" xfId="0" applyNumberFormat="1" applyFont="1"/>
    <xf numFmtId="43" fontId="47" fillId="0" borderId="0" xfId="1" applyFont="1"/>
    <xf numFmtId="170" fontId="56" fillId="0" borderId="0" xfId="0" applyNumberFormat="1" applyFont="1"/>
    <xf numFmtId="0" fontId="48" fillId="0" borderId="34" xfId="0" applyFont="1" applyBorder="1" applyAlignment="1">
      <alignment wrapText="1"/>
    </xf>
    <xf numFmtId="43" fontId="47" fillId="0" borderId="0" xfId="0" applyNumberFormat="1" applyFont="1" applyAlignment="1">
      <alignment horizontal="center" readingOrder="1"/>
    </xf>
    <xf numFmtId="170" fontId="60" fillId="0" borderId="0" xfId="0" applyNumberFormat="1" applyFont="1"/>
    <xf numFmtId="0" fontId="15" fillId="0" borderId="0" xfId="0" applyFont="1"/>
    <xf numFmtId="0" fontId="55" fillId="0" borderId="35" xfId="0" applyFont="1" applyBorder="1" applyAlignment="1">
      <alignment horizontal="center" vertical="top" wrapText="1" readingOrder="1"/>
    </xf>
    <xf numFmtId="0" fontId="55" fillId="0" borderId="0" xfId="0" applyFont="1" applyAlignment="1">
      <alignment horizontal="center" vertical="top" wrapText="1" readingOrder="1"/>
    </xf>
    <xf numFmtId="0" fontId="56" fillId="0" borderId="35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9" borderId="36" xfId="0" applyFont="1" applyFill="1" applyBorder="1" applyAlignment="1">
      <alignment horizontal="center" vertical="center" wrapText="1"/>
    </xf>
    <xf numFmtId="43" fontId="57" fillId="9" borderId="36" xfId="1" applyFont="1" applyFill="1" applyBorder="1" applyAlignment="1">
      <alignment horizontal="center" vertical="center" wrapText="1" readingOrder="1"/>
    </xf>
    <xf numFmtId="43" fontId="57" fillId="9" borderId="40" xfId="1" applyFont="1" applyFill="1" applyBorder="1" applyAlignment="1">
      <alignment horizontal="center" vertical="center" wrapText="1" readingOrder="1"/>
    </xf>
    <xf numFmtId="43" fontId="57" fillId="9" borderId="36" xfId="1" applyFont="1" applyFill="1" applyBorder="1" applyAlignment="1">
      <alignment horizontal="center" vertical="center" wrapText="1"/>
    </xf>
    <xf numFmtId="43" fontId="57" fillId="9" borderId="40" xfId="1" applyFont="1" applyFill="1" applyBorder="1" applyAlignment="1">
      <alignment horizontal="center" vertical="center" wrapText="1"/>
    </xf>
    <xf numFmtId="0" fontId="58" fillId="10" borderId="37" xfId="0" applyFont="1" applyFill="1" applyBorder="1" applyAlignment="1">
      <alignment horizontal="center" vertical="center"/>
    </xf>
    <xf numFmtId="0" fontId="58" fillId="10" borderId="38" xfId="0" applyFont="1" applyFill="1" applyBorder="1" applyAlignment="1">
      <alignment horizontal="center" vertical="center"/>
    </xf>
    <xf numFmtId="0" fontId="58" fillId="10" borderId="39" xfId="0" applyFont="1" applyFill="1" applyBorder="1" applyAlignment="1">
      <alignment horizontal="center" vertical="center"/>
    </xf>
    <xf numFmtId="0" fontId="55" fillId="0" borderId="35" xfId="0" applyFont="1" applyBorder="1" applyAlignment="1">
      <alignment horizontal="center" vertical="center" wrapText="1" readingOrder="1"/>
    </xf>
    <xf numFmtId="0" fontId="55" fillId="0" borderId="0" xfId="0" applyFont="1" applyAlignment="1">
      <alignment horizontal="center" vertical="center" wrapText="1" readingOrder="1"/>
    </xf>
    <xf numFmtId="0" fontId="25" fillId="2" borderId="0" xfId="0" applyFont="1" applyFill="1" applyAlignment="1">
      <alignment horizontal="center"/>
    </xf>
    <xf numFmtId="0" fontId="41" fillId="2" borderId="14" xfId="0" applyFont="1" applyFill="1" applyBorder="1" applyAlignment="1">
      <alignment horizontal="center" vertical="center" wrapText="1"/>
    </xf>
    <xf numFmtId="0" fontId="41" fillId="2" borderId="22" xfId="0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center"/>
    </xf>
    <xf numFmtId="0" fontId="27" fillId="4" borderId="8" xfId="0" applyFont="1" applyFill="1" applyBorder="1" applyAlignment="1">
      <alignment horizontal="center"/>
    </xf>
    <xf numFmtId="14" fontId="4" fillId="0" borderId="4" xfId="0" applyNumberFormat="1" applyFont="1" applyBorder="1" applyAlignment="1">
      <alignment horizontal="right"/>
    </xf>
    <xf numFmtId="14" fontId="4" fillId="0" borderId="15" xfId="0" applyNumberFormat="1" applyFont="1" applyBorder="1" applyAlignment="1">
      <alignment horizontal="right"/>
    </xf>
    <xf numFmtId="14" fontId="4" fillId="0" borderId="5" xfId="0" applyNumberFormat="1" applyFont="1" applyBorder="1" applyAlignment="1">
      <alignment horizontal="right"/>
    </xf>
    <xf numFmtId="49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3" fontId="27" fillId="4" borderId="8" xfId="0" applyNumberFormat="1" applyFont="1" applyFill="1" applyBorder="1" applyAlignment="1">
      <alignment horizontal="left"/>
    </xf>
    <xf numFmtId="43" fontId="27" fillId="4" borderId="7" xfId="0" applyNumberFormat="1" applyFont="1" applyFill="1" applyBorder="1" applyAlignment="1">
      <alignment horizontal="left"/>
    </xf>
    <xf numFmtId="43" fontId="25" fillId="2" borderId="17" xfId="1" applyFont="1" applyFill="1" applyBorder="1" applyAlignment="1">
      <alignment horizontal="right"/>
    </xf>
    <xf numFmtId="0" fontId="25" fillId="2" borderId="16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49" fillId="2" borderId="0" xfId="0" applyFont="1" applyFill="1" applyAlignment="1">
      <alignment horizontal="center"/>
    </xf>
    <xf numFmtId="43" fontId="27" fillId="2" borderId="16" xfId="1" applyFont="1" applyFill="1" applyBorder="1" applyAlignment="1">
      <alignment horizontal="center"/>
    </xf>
    <xf numFmtId="0" fontId="42" fillId="2" borderId="17" xfId="0" applyFont="1" applyFill="1" applyBorder="1" applyAlignment="1">
      <alignment horizontal="right"/>
    </xf>
    <xf numFmtId="0" fontId="43" fillId="2" borderId="14" xfId="0" applyFont="1" applyFill="1" applyBorder="1" applyAlignment="1">
      <alignment horizontal="center" vertical="center"/>
    </xf>
    <xf numFmtId="0" fontId="43" fillId="2" borderId="22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4" fillId="2" borderId="17" xfId="0" applyFont="1" applyFill="1" applyBorder="1" applyAlignment="1">
      <alignment horizontal="right" vertical="center"/>
    </xf>
    <xf numFmtId="43" fontId="23" fillId="2" borderId="0" xfId="1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43" fontId="27" fillId="2" borderId="0" xfId="1" applyFont="1" applyFill="1" applyBorder="1" applyAlignment="1">
      <alignment horizontal="center" vertical="center"/>
    </xf>
    <xf numFmtId="49" fontId="9" fillId="2" borderId="0" xfId="1" applyNumberFormat="1" applyFont="1" applyFill="1" applyBorder="1" applyAlignment="1">
      <alignment horizontal="center" vertical="center"/>
    </xf>
    <xf numFmtId="49" fontId="25" fillId="2" borderId="0" xfId="0" applyNumberFormat="1" applyFont="1" applyFill="1" applyAlignment="1">
      <alignment horizontal="center" vertical="center"/>
    </xf>
    <xf numFmtId="14" fontId="45" fillId="2" borderId="4" xfId="1" applyNumberFormat="1" applyFont="1" applyFill="1" applyBorder="1" applyAlignment="1">
      <alignment horizontal="right" vertical="center" wrapText="1"/>
    </xf>
    <xf numFmtId="14" fontId="45" fillId="2" borderId="15" xfId="1" applyNumberFormat="1" applyFont="1" applyFill="1" applyBorder="1" applyAlignment="1">
      <alignment horizontal="right" vertical="center" wrapText="1"/>
    </xf>
    <xf numFmtId="14" fontId="45" fillId="2" borderId="5" xfId="1" applyNumberFormat="1" applyFont="1" applyFill="1" applyBorder="1" applyAlignment="1">
      <alignment horizontal="right" vertical="center" wrapText="1"/>
    </xf>
    <xf numFmtId="0" fontId="22" fillId="3" borderId="9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14" fontId="17" fillId="2" borderId="0" xfId="0" applyNumberFormat="1" applyFont="1" applyFill="1" applyAlignment="1">
      <alignment horizontal="right"/>
    </xf>
    <xf numFmtId="0" fontId="18" fillId="2" borderId="16" xfId="0" applyFont="1" applyFill="1" applyBorder="1" applyAlignment="1">
      <alignment horizontal="center"/>
    </xf>
    <xf numFmtId="14" fontId="18" fillId="2" borderId="0" xfId="0" applyNumberFormat="1" applyFont="1" applyFill="1" applyAlignment="1">
      <alignment horizontal="right"/>
    </xf>
    <xf numFmtId="0" fontId="19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39" fontId="50" fillId="0" borderId="2" xfId="5" applyNumberFormat="1" applyFont="1" applyBorder="1" applyAlignment="1">
      <alignment horizontal="right"/>
    </xf>
    <xf numFmtId="39" fontId="50" fillId="0" borderId="3" xfId="5" applyNumberFormat="1" applyFont="1" applyBorder="1" applyAlignment="1">
      <alignment horizontal="right"/>
    </xf>
    <xf numFmtId="39" fontId="50" fillId="0" borderId="2" xfId="5" applyNumberFormat="1" applyFont="1" applyBorder="1" applyAlignment="1">
      <alignment horizontal="right" vertical="top"/>
    </xf>
    <xf numFmtId="39" fontId="50" fillId="0" borderId="3" xfId="5" applyNumberFormat="1" applyFont="1" applyBorder="1" applyAlignment="1">
      <alignment horizontal="right" vertical="top"/>
    </xf>
    <xf numFmtId="0" fontId="4" fillId="0" borderId="28" xfId="0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0" fontId="21" fillId="4" borderId="9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center"/>
    </xf>
    <xf numFmtId="14" fontId="18" fillId="2" borderId="0" xfId="0" applyNumberFormat="1" applyFont="1" applyFill="1" applyAlignment="1">
      <alignment horizontal="center"/>
    </xf>
    <xf numFmtId="14" fontId="18" fillId="2" borderId="16" xfId="0" applyNumberFormat="1" applyFont="1" applyFill="1" applyBorder="1" applyAlignment="1">
      <alignment horizontal="center"/>
    </xf>
    <xf numFmtId="14" fontId="19" fillId="2" borderId="0" xfId="0" applyNumberFormat="1" applyFont="1" applyFill="1" applyAlignment="1">
      <alignment horizontal="right"/>
    </xf>
    <xf numFmtId="0" fontId="4" fillId="2" borderId="0" xfId="10" applyFont="1" applyFill="1" applyAlignment="1">
      <alignment horizontal="center"/>
    </xf>
    <xf numFmtId="14" fontId="19" fillId="2" borderId="17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/>
    </xf>
    <xf numFmtId="169" fontId="14" fillId="0" borderId="1" xfId="0" applyNumberFormat="1" applyFont="1" applyBorder="1" applyAlignment="1">
      <alignment horizontal="center"/>
    </xf>
  </cellXfs>
  <cellStyles count="43">
    <cellStyle name="Comma 2" xfId="15" xr:uid="{00000000-0005-0000-0000-000000000000}"/>
    <cellStyle name="Millares" xfId="1" builtinId="3"/>
    <cellStyle name="Millares 2" xfId="2" xr:uid="{00000000-0005-0000-0000-000002000000}"/>
    <cellStyle name="Millares 3" xfId="5" xr:uid="{00000000-0005-0000-0000-000003000000}"/>
    <cellStyle name="Millares 4" xfId="4" xr:uid="{00000000-0005-0000-0000-000004000000}"/>
    <cellStyle name="Moneda 2" xfId="7" xr:uid="{00000000-0005-0000-0000-000005000000}"/>
    <cellStyle name="Moneda 3" xfId="6" xr:uid="{00000000-0005-0000-0000-000006000000}"/>
    <cellStyle name="Normal" xfId="0" builtinId="0"/>
    <cellStyle name="Normal 10" xfId="3" xr:uid="{00000000-0005-0000-0000-000008000000}"/>
    <cellStyle name="Normal 2" xfId="8" xr:uid="{00000000-0005-0000-0000-000009000000}"/>
    <cellStyle name="Normal 3" xfId="9" xr:uid="{00000000-0005-0000-0000-00000A000000}"/>
    <cellStyle name="Normal 3 2" xfId="10" xr:uid="{00000000-0005-0000-0000-00000B000000}"/>
    <cellStyle name="Normal 4" xfId="11" xr:uid="{00000000-0005-0000-0000-00000C000000}"/>
    <cellStyle name="Normal 5" xfId="12" xr:uid="{00000000-0005-0000-0000-00000D000000}"/>
    <cellStyle name="Normal 6" xfId="13" xr:uid="{00000000-0005-0000-0000-00000E000000}"/>
    <cellStyle name="Normal 7" xfId="14" xr:uid="{00000000-0005-0000-0000-00000F000000}"/>
    <cellStyle name="Normal 8" xfId="16" xr:uid="{00000000-0005-0000-0000-000010000000}"/>
    <cellStyle name="Normal 9" xfId="42" xr:uid="{00000000-0005-0000-0000-000011000000}"/>
    <cellStyle name="S0" xfId="17" xr:uid="{00000000-0005-0000-0000-000012000000}"/>
    <cellStyle name="S1" xfId="18" xr:uid="{00000000-0005-0000-0000-000013000000}"/>
    <cellStyle name="S10" xfId="19" xr:uid="{00000000-0005-0000-0000-000014000000}"/>
    <cellStyle name="S11" xfId="20" xr:uid="{00000000-0005-0000-0000-000015000000}"/>
    <cellStyle name="S12" xfId="21" xr:uid="{00000000-0005-0000-0000-000016000000}"/>
    <cellStyle name="S13" xfId="22" xr:uid="{00000000-0005-0000-0000-000017000000}"/>
    <cellStyle name="S14" xfId="23" xr:uid="{00000000-0005-0000-0000-000018000000}"/>
    <cellStyle name="S15" xfId="24" xr:uid="{00000000-0005-0000-0000-000019000000}"/>
    <cellStyle name="S16" xfId="25" xr:uid="{00000000-0005-0000-0000-00001A000000}"/>
    <cellStyle name="S17" xfId="26" xr:uid="{00000000-0005-0000-0000-00001B000000}"/>
    <cellStyle name="S18" xfId="27" xr:uid="{00000000-0005-0000-0000-00001C000000}"/>
    <cellStyle name="S19" xfId="28" xr:uid="{00000000-0005-0000-0000-00001D000000}"/>
    <cellStyle name="S2" xfId="29" xr:uid="{00000000-0005-0000-0000-00001E000000}"/>
    <cellStyle name="S20" xfId="30" xr:uid="{00000000-0005-0000-0000-00001F000000}"/>
    <cellStyle name="S21" xfId="31" xr:uid="{00000000-0005-0000-0000-000020000000}"/>
    <cellStyle name="S22" xfId="32" xr:uid="{00000000-0005-0000-0000-000021000000}"/>
    <cellStyle name="S23" xfId="33" xr:uid="{00000000-0005-0000-0000-000022000000}"/>
    <cellStyle name="S24" xfId="34" xr:uid="{00000000-0005-0000-0000-000023000000}"/>
    <cellStyle name="S3" xfId="35" xr:uid="{00000000-0005-0000-0000-000024000000}"/>
    <cellStyle name="S4" xfId="36" xr:uid="{00000000-0005-0000-0000-000025000000}"/>
    <cellStyle name="S5" xfId="37" xr:uid="{00000000-0005-0000-0000-000026000000}"/>
    <cellStyle name="S6" xfId="38" xr:uid="{00000000-0005-0000-0000-000027000000}"/>
    <cellStyle name="S7" xfId="39" xr:uid="{00000000-0005-0000-0000-000028000000}"/>
    <cellStyle name="S8" xfId="40" xr:uid="{00000000-0005-0000-0000-000029000000}"/>
    <cellStyle name="S9" xfId="41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95249</xdr:rowOff>
    </xdr:from>
    <xdr:to>
      <xdr:col>4</xdr:col>
      <xdr:colOff>2247900</xdr:colOff>
      <xdr:row>9</xdr:row>
      <xdr:rowOff>180975</xdr:rowOff>
    </xdr:to>
    <xdr:sp macro="" textlink="">
      <xdr:nvSpPr>
        <xdr:cNvPr id="3" name="1 Rectángulo redondeado">
          <a:extLst>
            <a:ext uri="{FF2B5EF4-FFF2-40B4-BE49-F238E27FC236}">
              <a16:creationId xmlns:a16="http://schemas.microsoft.com/office/drawing/2014/main" id="{D5DB8C11-2497-475F-B329-1D2FFFC0EDC0}"/>
            </a:ext>
          </a:extLst>
        </xdr:cNvPr>
        <xdr:cNvSpPr/>
      </xdr:nvSpPr>
      <xdr:spPr>
        <a:xfrm>
          <a:off x="866775" y="95249"/>
          <a:ext cx="7715250" cy="1800226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>
              <a:solidFill>
                <a:sysClr val="windowText" lastClr="000000"/>
              </a:solidFill>
            </a:rPr>
            <a:t>              Autoridad</a:t>
          </a:r>
          <a:r>
            <a:rPr lang="es-DO" sz="1600" b="1" i="1" baseline="0">
              <a:solidFill>
                <a:sysClr val="windowText" lastClr="000000"/>
              </a:solidFill>
            </a:rPr>
            <a:t> Portuaria Dominicana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             CUENTA NOMINA BANRESERVAS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          NO.010-500126-0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        Relacion Depositos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           Al 31 de julio 2026 </a:t>
          </a:r>
        </a:p>
        <a:p>
          <a:pPr algn="ctr"/>
          <a:r>
            <a:rPr lang="es-DO" sz="1100" b="1" i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RD$</a:t>
          </a:r>
          <a:r>
            <a:rPr kumimoji="0" lang="es-DO" sz="16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RD$</a:t>
          </a:r>
          <a:endParaRPr lang="es-DO" sz="1600" b="1" i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1152524</xdr:colOff>
      <xdr:row>7</xdr:row>
      <xdr:rowOff>133350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CDB2863-FEF7-47FA-B049-2ED2EB6459B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90500"/>
          <a:ext cx="1828799" cy="1276350"/>
        </a:xfrm>
        <a:prstGeom prst="rect">
          <a:avLst/>
        </a:prstGeom>
      </xdr:spPr>
    </xdr:pic>
    <xdr:clientData/>
  </xdr:twoCellAnchor>
  <xdr:twoCellAnchor>
    <xdr:from>
      <xdr:col>1</xdr:col>
      <xdr:colOff>222250</xdr:colOff>
      <xdr:row>410</xdr:row>
      <xdr:rowOff>63500</xdr:rowOff>
    </xdr:from>
    <xdr:to>
      <xdr:col>5</xdr:col>
      <xdr:colOff>127000</xdr:colOff>
      <xdr:row>419</xdr:row>
      <xdr:rowOff>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14923E69-F712-4E2A-A842-2BB563148A1A}"/>
            </a:ext>
          </a:extLst>
        </xdr:cNvPr>
        <xdr:cNvSpPr/>
      </xdr:nvSpPr>
      <xdr:spPr>
        <a:xfrm>
          <a:off x="984250" y="78708250"/>
          <a:ext cx="7874000" cy="1651000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>
              <a:solidFill>
                <a:sysClr val="windowText" lastClr="000000"/>
              </a:solidFill>
            </a:rPr>
            <a:t>Autoridad</a:t>
          </a:r>
          <a:r>
            <a:rPr lang="es-DO" sz="1600" b="1" i="1" baseline="0">
              <a:solidFill>
                <a:sysClr val="windowText" lastClr="000000"/>
              </a:solidFill>
            </a:rPr>
            <a:t> Portuaria Dominicana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Cuenta Operaciones  Banreservas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NO. 010-500107-4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Relacion Depositos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Al 31 de julio 2026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RD$</a:t>
          </a:r>
          <a:endParaRPr lang="es-DO" sz="1600" b="1" i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730250</xdr:colOff>
      <xdr:row>411</xdr:row>
      <xdr:rowOff>0</xdr:rowOff>
    </xdr:from>
    <xdr:to>
      <xdr:col>2</xdr:col>
      <xdr:colOff>1425574</xdr:colOff>
      <xdr:row>417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B61D999-E610-45D2-A440-6528B192730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2250" y="78835250"/>
          <a:ext cx="1822449" cy="1276350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470</xdr:row>
      <xdr:rowOff>31749</xdr:rowOff>
    </xdr:from>
    <xdr:to>
      <xdr:col>5</xdr:col>
      <xdr:colOff>285750</xdr:colOff>
      <xdr:row>479</xdr:row>
      <xdr:rowOff>174624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7EF71411-FECF-4E79-96F2-BEC7B70A5D8B}"/>
            </a:ext>
          </a:extLst>
        </xdr:cNvPr>
        <xdr:cNvSpPr/>
      </xdr:nvSpPr>
      <xdr:spPr>
        <a:xfrm>
          <a:off x="904875" y="91122499"/>
          <a:ext cx="8112125" cy="1857375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>
              <a:solidFill>
                <a:sysClr val="windowText" lastClr="000000"/>
              </a:solidFill>
            </a:rPr>
            <a:t>   Autoridad</a:t>
          </a:r>
          <a:r>
            <a:rPr lang="es-DO" sz="1600" b="1" i="1" baseline="0">
              <a:solidFill>
                <a:sysClr val="windowText" lastClr="000000"/>
              </a:solidFill>
            </a:rPr>
            <a:t> Portuaria Dominicana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CUENTA DOLAR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NO.010-238720-6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Relacion Depositos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Al  30 de junio 2026 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USD/RD$</a:t>
          </a:r>
        </a:p>
        <a:p>
          <a:pPr algn="ctr"/>
          <a:endParaRPr lang="es-DO" sz="1600" b="1" i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984250</xdr:colOff>
      <xdr:row>472</xdr:row>
      <xdr:rowOff>15874</xdr:rowOff>
    </xdr:from>
    <xdr:to>
      <xdr:col>3</xdr:col>
      <xdr:colOff>155574</xdr:colOff>
      <xdr:row>478</xdr:row>
      <xdr:rowOff>149224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F574C24-AD65-4E34-BCC2-5984072EDD5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0" y="91487624"/>
          <a:ext cx="1822449" cy="1276350"/>
        </a:xfrm>
        <a:prstGeom prst="rect">
          <a:avLst/>
        </a:prstGeom>
      </xdr:spPr>
    </xdr:pic>
    <xdr:clientData/>
  </xdr:twoCellAnchor>
  <xdr:twoCellAnchor>
    <xdr:from>
      <xdr:col>1</xdr:col>
      <xdr:colOff>349250</xdr:colOff>
      <xdr:row>534</xdr:row>
      <xdr:rowOff>47625</xdr:rowOff>
    </xdr:from>
    <xdr:to>
      <xdr:col>5</xdr:col>
      <xdr:colOff>381000</xdr:colOff>
      <xdr:row>542</xdr:row>
      <xdr:rowOff>95250</xdr:rowOff>
    </xdr:to>
    <xdr:sp macro="" textlink="">
      <xdr:nvSpPr>
        <xdr:cNvPr id="8" name="1 Rectángulo redondeado">
          <a:extLst>
            <a:ext uri="{FF2B5EF4-FFF2-40B4-BE49-F238E27FC236}">
              <a16:creationId xmlns:a16="http://schemas.microsoft.com/office/drawing/2014/main" id="{C8770F99-7F0B-41F7-8D21-F5C5D9E537DB}"/>
            </a:ext>
          </a:extLst>
        </xdr:cNvPr>
        <xdr:cNvSpPr/>
      </xdr:nvSpPr>
      <xdr:spPr>
        <a:xfrm>
          <a:off x="1111250" y="104759125"/>
          <a:ext cx="8001000" cy="1571625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>
              <a:solidFill>
                <a:sysClr val="windowText" lastClr="000000"/>
              </a:solidFill>
            </a:rPr>
            <a:t>   </a:t>
          </a:r>
          <a:r>
            <a:rPr lang="es-DO" sz="1600" b="1" i="1" baseline="0">
              <a:solidFill>
                <a:sysClr val="windowText" lastClr="000000"/>
              </a:solidFill>
            </a:rPr>
            <a:t>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    CUENTA SUPERVISION DE OBRAS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NO.010-237347-7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Relacion Depositos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Al 31 de julio 2026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USD/RD$</a:t>
          </a:r>
        </a:p>
        <a:p>
          <a:pPr algn="ctr"/>
          <a:endParaRPr lang="es-DO" sz="1600" b="1" i="1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2</xdr:col>
      <xdr:colOff>381000</xdr:colOff>
      <xdr:row>534</xdr:row>
      <xdr:rowOff>142875</xdr:rowOff>
    </xdr:from>
    <xdr:ext cx="1657349" cy="1219200"/>
    <xdr:pic>
      <xdr:nvPicPr>
        <xdr:cNvPr id="9" name="Imagen 8">
          <a:extLst>
            <a:ext uri="{FF2B5EF4-FFF2-40B4-BE49-F238E27FC236}">
              <a16:creationId xmlns:a16="http://schemas.microsoft.com/office/drawing/2014/main" id="{7EB44C40-C1BA-4E0B-A29C-22AEC96B8C6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0125" y="104854375"/>
          <a:ext cx="1657349" cy="1219200"/>
        </a:xfrm>
        <a:prstGeom prst="rect">
          <a:avLst/>
        </a:prstGeom>
      </xdr:spPr>
    </xdr:pic>
    <xdr:clientData/>
  </xdr:oneCellAnchor>
  <xdr:twoCellAnchor>
    <xdr:from>
      <xdr:col>1</xdr:col>
      <xdr:colOff>47625</xdr:colOff>
      <xdr:row>576</xdr:row>
      <xdr:rowOff>0</xdr:rowOff>
    </xdr:from>
    <xdr:to>
      <xdr:col>5</xdr:col>
      <xdr:colOff>603250</xdr:colOff>
      <xdr:row>584</xdr:row>
      <xdr:rowOff>31750</xdr:rowOff>
    </xdr:to>
    <xdr:sp macro="" textlink="">
      <xdr:nvSpPr>
        <xdr:cNvPr id="10" name="1 Rectángulo redondeado">
          <a:extLst>
            <a:ext uri="{FF2B5EF4-FFF2-40B4-BE49-F238E27FC236}">
              <a16:creationId xmlns:a16="http://schemas.microsoft.com/office/drawing/2014/main" id="{C73CC483-9CD2-436C-A664-255FFA9CBF10}"/>
            </a:ext>
          </a:extLst>
        </xdr:cNvPr>
        <xdr:cNvSpPr/>
      </xdr:nvSpPr>
      <xdr:spPr>
        <a:xfrm>
          <a:off x="809625" y="113950750"/>
          <a:ext cx="8524875" cy="1555750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>
              <a:solidFill>
                <a:sysClr val="windowText" lastClr="000000"/>
              </a:solidFill>
            </a:rPr>
            <a:t>   </a:t>
          </a:r>
          <a:r>
            <a:rPr lang="es-DO" sz="1600" b="1" i="1" baseline="0">
              <a:solidFill>
                <a:sysClr val="windowText" lastClr="000000"/>
              </a:solidFill>
            </a:rPr>
            <a:t>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    CUENTA COLECTORA BANRESERVAS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NO. 9995104001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Relación Depositos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Al 31 de julio 2026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RD$</a:t>
          </a:r>
        </a:p>
        <a:p>
          <a:pPr algn="ctr"/>
          <a:endParaRPr lang="es-DO" sz="1600" b="1" i="1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2</xdr:col>
      <xdr:colOff>127000</xdr:colOff>
      <xdr:row>577</xdr:row>
      <xdr:rowOff>15875</xdr:rowOff>
    </xdr:from>
    <xdr:ext cx="1657349" cy="1219200"/>
    <xdr:pic>
      <xdr:nvPicPr>
        <xdr:cNvPr id="11" name="Imagen 10">
          <a:extLst>
            <a:ext uri="{FF2B5EF4-FFF2-40B4-BE49-F238E27FC236}">
              <a16:creationId xmlns:a16="http://schemas.microsoft.com/office/drawing/2014/main" id="{ACC7C78D-42F8-407E-8E07-EA4A63FE587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6125" y="114157125"/>
          <a:ext cx="1657349" cy="1219200"/>
        </a:xfrm>
        <a:prstGeom prst="rect">
          <a:avLst/>
        </a:prstGeom>
      </xdr:spPr>
    </xdr:pic>
    <xdr:clientData/>
  </xdr:oneCellAnchor>
  <xdr:twoCellAnchor>
    <xdr:from>
      <xdr:col>0</xdr:col>
      <xdr:colOff>539750</xdr:colOff>
      <xdr:row>621</xdr:row>
      <xdr:rowOff>15875</xdr:rowOff>
    </xdr:from>
    <xdr:to>
      <xdr:col>5</xdr:col>
      <xdr:colOff>1127125</xdr:colOff>
      <xdr:row>629</xdr:row>
      <xdr:rowOff>111125</xdr:rowOff>
    </xdr:to>
    <xdr:sp macro="" textlink="">
      <xdr:nvSpPr>
        <xdr:cNvPr id="12" name="1 Rectángulo redondeado">
          <a:extLst>
            <a:ext uri="{FF2B5EF4-FFF2-40B4-BE49-F238E27FC236}">
              <a16:creationId xmlns:a16="http://schemas.microsoft.com/office/drawing/2014/main" id="{61B7D7A3-567B-4CB7-9D65-C8EF0E9B8DB8}"/>
            </a:ext>
          </a:extLst>
        </xdr:cNvPr>
        <xdr:cNvSpPr/>
      </xdr:nvSpPr>
      <xdr:spPr>
        <a:xfrm>
          <a:off x="539750" y="123634500"/>
          <a:ext cx="9318625" cy="1619250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>
              <a:solidFill>
                <a:sysClr val="windowText" lastClr="000000"/>
              </a:solidFill>
            </a:rPr>
            <a:t>   </a:t>
          </a:r>
          <a:r>
            <a:rPr lang="es-DO" sz="1600" b="1" i="1" baseline="0">
              <a:solidFill>
                <a:sysClr val="windowText" lastClr="000000"/>
              </a:solidFill>
            </a:rPr>
            <a:t>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    CUENTA UNICA BANRESERVAS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NO. 9995104000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Relación Depositos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Al 30 de julio 2026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RD$</a:t>
          </a:r>
        </a:p>
        <a:p>
          <a:pPr algn="ctr"/>
          <a:endParaRPr lang="es-DO" sz="1600" b="1" i="1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2</xdr:col>
      <xdr:colOff>47625</xdr:colOff>
      <xdr:row>622</xdr:row>
      <xdr:rowOff>47625</xdr:rowOff>
    </xdr:from>
    <xdr:ext cx="1657349" cy="1219200"/>
    <xdr:pic>
      <xdr:nvPicPr>
        <xdr:cNvPr id="13" name="Imagen 12">
          <a:extLst>
            <a:ext uri="{FF2B5EF4-FFF2-40B4-BE49-F238E27FC236}">
              <a16:creationId xmlns:a16="http://schemas.microsoft.com/office/drawing/2014/main" id="{5EE7B7F3-6BBB-4BF3-BEB0-DCB0E2CBD7B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6750" y="123856750"/>
          <a:ext cx="1657349" cy="1219200"/>
        </a:xfrm>
        <a:prstGeom prst="rect">
          <a:avLst/>
        </a:prstGeom>
      </xdr:spPr>
    </xdr:pic>
    <xdr:clientData/>
  </xdr:oneCellAnchor>
  <xdr:twoCellAnchor>
    <xdr:from>
      <xdr:col>0</xdr:col>
      <xdr:colOff>492125</xdr:colOff>
      <xdr:row>669</xdr:row>
      <xdr:rowOff>111125</xdr:rowOff>
    </xdr:from>
    <xdr:to>
      <xdr:col>5</xdr:col>
      <xdr:colOff>746125</xdr:colOff>
      <xdr:row>678</xdr:row>
      <xdr:rowOff>158750</xdr:rowOff>
    </xdr:to>
    <xdr:sp macro="" textlink="">
      <xdr:nvSpPr>
        <xdr:cNvPr id="14" name="1 Rectángulo redondeado">
          <a:extLst>
            <a:ext uri="{FF2B5EF4-FFF2-40B4-BE49-F238E27FC236}">
              <a16:creationId xmlns:a16="http://schemas.microsoft.com/office/drawing/2014/main" id="{79C154CB-778A-46BC-B32C-7AEE715A36D7}"/>
            </a:ext>
          </a:extLst>
        </xdr:cNvPr>
        <xdr:cNvSpPr/>
      </xdr:nvSpPr>
      <xdr:spPr>
        <a:xfrm>
          <a:off x="492125" y="134429500"/>
          <a:ext cx="8985250" cy="1809750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>
              <a:solidFill>
                <a:sysClr val="windowText" lastClr="000000"/>
              </a:solidFill>
            </a:rPr>
            <a:t>   </a:t>
          </a:r>
          <a:r>
            <a:rPr lang="es-DO" sz="1600" b="1" i="1" baseline="0">
              <a:solidFill>
                <a:sysClr val="windowText" lastClr="000000"/>
              </a:solidFill>
            </a:rPr>
            <a:t>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    CUENTA FONDO GENERAL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NO.  0100311000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Relación Depositos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Al 31 de julio 2026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RD$</a:t>
          </a:r>
        </a:p>
        <a:p>
          <a:pPr algn="ctr"/>
          <a:endParaRPr lang="es-DO" sz="1600" b="1" i="1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1063625</xdr:colOff>
      <xdr:row>671</xdr:row>
      <xdr:rowOff>0</xdr:rowOff>
    </xdr:from>
    <xdr:ext cx="1657349" cy="1219200"/>
    <xdr:pic>
      <xdr:nvPicPr>
        <xdr:cNvPr id="15" name="Imagen 14">
          <a:extLst>
            <a:ext uri="{FF2B5EF4-FFF2-40B4-BE49-F238E27FC236}">
              <a16:creationId xmlns:a16="http://schemas.microsoft.com/office/drawing/2014/main" id="{FDD9596E-C2D9-4091-A128-8833D9F2F1E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5625" y="134747000"/>
          <a:ext cx="1657349" cy="1219200"/>
        </a:xfrm>
        <a:prstGeom prst="rect">
          <a:avLst/>
        </a:prstGeom>
      </xdr:spPr>
    </xdr:pic>
    <xdr:clientData/>
  </xdr:oneCellAnchor>
  <xdr:twoCellAnchor>
    <xdr:from>
      <xdr:col>0</xdr:col>
      <xdr:colOff>476249</xdr:colOff>
      <xdr:row>716</xdr:row>
      <xdr:rowOff>111125</xdr:rowOff>
    </xdr:from>
    <xdr:to>
      <xdr:col>6</xdr:col>
      <xdr:colOff>253999</xdr:colOff>
      <xdr:row>725</xdr:row>
      <xdr:rowOff>15875</xdr:rowOff>
    </xdr:to>
    <xdr:sp macro="" textlink="">
      <xdr:nvSpPr>
        <xdr:cNvPr id="16" name="1 Rectángulo redondeado">
          <a:extLst>
            <a:ext uri="{FF2B5EF4-FFF2-40B4-BE49-F238E27FC236}">
              <a16:creationId xmlns:a16="http://schemas.microsoft.com/office/drawing/2014/main" id="{B8288D83-DB1F-45EC-9139-35F48B3A5E8E}"/>
            </a:ext>
          </a:extLst>
        </xdr:cNvPr>
        <xdr:cNvSpPr/>
      </xdr:nvSpPr>
      <xdr:spPr>
        <a:xfrm>
          <a:off x="476249" y="144684750"/>
          <a:ext cx="9763125" cy="1619250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>
              <a:solidFill>
                <a:schemeClr val="tx1"/>
              </a:solidFill>
            </a:rPr>
            <a:t>Autoridad</a:t>
          </a:r>
          <a:r>
            <a:rPr lang="es-DO" sz="1600" b="1" i="1" baseline="0">
              <a:solidFill>
                <a:schemeClr val="tx1"/>
              </a:solidFill>
            </a:rPr>
            <a:t> Portuaria Dominicana </a:t>
          </a:r>
        </a:p>
        <a:p>
          <a:pPr algn="ctr"/>
          <a:r>
            <a:rPr lang="es-MX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Relacion de Egresos 31</a:t>
          </a:r>
          <a:r>
            <a:rPr lang="es-MX" sz="1600" b="1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</a:t>
          </a:r>
          <a:r>
            <a:rPr lang="es-MX" sz="1600" b="1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JULIO </a:t>
          </a:r>
          <a:r>
            <a:rPr lang="es-MX" sz="16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2026</a:t>
          </a:r>
          <a:endParaRPr lang="es-DO" sz="1600" b="1" i="1" baseline="0">
            <a:solidFill>
              <a:schemeClr val="tx1"/>
            </a:solidFill>
          </a:endParaRPr>
        </a:p>
      </xdr:txBody>
    </xdr:sp>
    <xdr:clientData/>
  </xdr:twoCellAnchor>
  <xdr:oneCellAnchor>
    <xdr:from>
      <xdr:col>1</xdr:col>
      <xdr:colOff>1031875</xdr:colOff>
      <xdr:row>717</xdr:row>
      <xdr:rowOff>31750</xdr:rowOff>
    </xdr:from>
    <xdr:ext cx="1657349" cy="1219200"/>
    <xdr:pic>
      <xdr:nvPicPr>
        <xdr:cNvPr id="17" name="Imagen 16">
          <a:extLst>
            <a:ext uri="{FF2B5EF4-FFF2-40B4-BE49-F238E27FC236}">
              <a16:creationId xmlns:a16="http://schemas.microsoft.com/office/drawing/2014/main" id="{26E80F2A-C75B-4EFE-B996-E82F69A5259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3875" y="144795875"/>
          <a:ext cx="1657349" cy="1219200"/>
        </a:xfrm>
        <a:prstGeom prst="rect">
          <a:avLst/>
        </a:prstGeom>
      </xdr:spPr>
    </xdr:pic>
    <xdr:clientData/>
  </xdr:oneCellAnchor>
  <xdr:twoCellAnchor editAs="oneCell">
    <xdr:from>
      <xdr:col>1</xdr:col>
      <xdr:colOff>793750</xdr:colOff>
      <xdr:row>802</xdr:row>
      <xdr:rowOff>79375</xdr:rowOff>
    </xdr:from>
    <xdr:to>
      <xdr:col>2</xdr:col>
      <xdr:colOff>1333500</xdr:colOff>
      <xdr:row>810</xdr:row>
      <xdr:rowOff>104045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6D94BC3-5587-48EB-AED5-E78AF202F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5750" y="161083625"/>
          <a:ext cx="1666875" cy="1548670"/>
        </a:xfrm>
        <a:prstGeom prst="rect">
          <a:avLst/>
        </a:prstGeom>
      </xdr:spPr>
    </xdr:pic>
    <xdr:clientData/>
  </xdr:twoCellAnchor>
  <xdr:twoCellAnchor editAs="oneCell">
    <xdr:from>
      <xdr:col>3</xdr:col>
      <xdr:colOff>1635125</xdr:colOff>
      <xdr:row>802</xdr:row>
      <xdr:rowOff>158750</xdr:rowOff>
    </xdr:from>
    <xdr:to>
      <xdr:col>4</xdr:col>
      <xdr:colOff>1416050</xdr:colOff>
      <xdr:row>810</xdr:row>
      <xdr:rowOff>34925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903CD06-78E8-440C-9259-5FA59326A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161163000"/>
          <a:ext cx="298767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80</xdr:row>
      <xdr:rowOff>587376</xdr:rowOff>
    </xdr:from>
    <xdr:to>
      <xdr:col>5</xdr:col>
      <xdr:colOff>317500</xdr:colOff>
      <xdr:row>82</xdr:row>
      <xdr:rowOff>715833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A8CBC8-E284-4731-B99C-7FC18FF8C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7625" y="34274126"/>
          <a:ext cx="4699000" cy="2779582"/>
        </a:xfrm>
        <a:prstGeom prst="rect">
          <a:avLst/>
        </a:prstGeom>
      </xdr:spPr>
    </xdr:pic>
    <xdr:clientData/>
  </xdr:twoCellAnchor>
  <xdr:twoCellAnchor editAs="oneCell">
    <xdr:from>
      <xdr:col>1</xdr:col>
      <xdr:colOff>642472</xdr:colOff>
      <xdr:row>0</xdr:row>
      <xdr:rowOff>182098</xdr:rowOff>
    </xdr:from>
    <xdr:to>
      <xdr:col>2</xdr:col>
      <xdr:colOff>1000126</xdr:colOff>
      <xdr:row>4</xdr:row>
      <xdr:rowOff>174626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FF1C4AF6-3342-4A3E-9D91-475F2A64CFD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3847" y="182098"/>
          <a:ext cx="2611904" cy="10720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512669</xdr:colOff>
      <xdr:row>1</xdr:row>
      <xdr:rowOff>0</xdr:rowOff>
    </xdr:from>
    <xdr:to>
      <xdr:col>13</xdr:col>
      <xdr:colOff>317500</xdr:colOff>
      <xdr:row>5</xdr:row>
      <xdr:rowOff>47625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9684C39-9605-4B93-B09A-32447C8E4DF3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67" r="50000"/>
        <a:stretch/>
      </xdr:blipFill>
      <xdr:spPr bwMode="auto">
        <a:xfrm>
          <a:off x="17324294" y="269875"/>
          <a:ext cx="1328831" cy="1127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1301750</xdr:colOff>
      <xdr:row>80</xdr:row>
      <xdr:rowOff>698500</xdr:rowOff>
    </xdr:from>
    <xdr:to>
      <xdr:col>9</xdr:col>
      <xdr:colOff>889000</xdr:colOff>
      <xdr:row>82</xdr:row>
      <xdr:rowOff>668385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98E9372-964B-4EDD-87D4-395D4207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34385250"/>
          <a:ext cx="4587875" cy="2621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801"/>
  <sheetViews>
    <sheetView showGridLines="0" view="pageBreakPreview" topLeftCell="A741" zoomScaleNormal="100" zoomScaleSheetLayoutView="100" workbookViewId="0">
      <selection activeCell="E819" sqref="E819"/>
    </sheetView>
  </sheetViews>
  <sheetFormatPr baseColWidth="10" defaultRowHeight="15" x14ac:dyDescent="0.25"/>
  <cols>
    <col min="2" max="2" width="17" bestFit="1" customWidth="1"/>
    <col min="3" max="3" width="22.85546875" customWidth="1"/>
    <col min="4" max="4" width="48" bestFit="1" customWidth="1"/>
    <col min="5" max="5" width="31.5703125" bestFit="1" customWidth="1"/>
    <col min="6" max="6" width="18.85546875" customWidth="1"/>
  </cols>
  <sheetData>
    <row r="2" spans="2:5" x14ac:dyDescent="0.25">
      <c r="B2" s="2"/>
      <c r="C2" s="2"/>
      <c r="D2" s="2"/>
      <c r="E2" s="2"/>
    </row>
    <row r="3" spans="2:5" x14ac:dyDescent="0.25">
      <c r="B3" s="2"/>
      <c r="C3" s="2"/>
      <c r="D3" s="2"/>
      <c r="E3" s="2"/>
    </row>
    <row r="4" spans="2:5" x14ac:dyDescent="0.25">
      <c r="B4" s="2"/>
      <c r="C4" s="2"/>
      <c r="D4" s="2"/>
      <c r="E4" s="2"/>
    </row>
    <row r="5" spans="2:5" x14ac:dyDescent="0.25">
      <c r="B5" s="2"/>
      <c r="C5" s="2"/>
      <c r="D5" s="2"/>
      <c r="E5" s="2"/>
    </row>
    <row r="6" spans="2:5" x14ac:dyDescent="0.25">
      <c r="B6" s="2"/>
      <c r="C6" s="2"/>
      <c r="D6" s="2"/>
      <c r="E6" s="2"/>
    </row>
    <row r="7" spans="2:5" x14ac:dyDescent="0.25">
      <c r="B7" s="2"/>
      <c r="C7" s="2"/>
      <c r="D7" s="2"/>
      <c r="E7" s="2"/>
    </row>
    <row r="8" spans="2:5" x14ac:dyDescent="0.25">
      <c r="B8" s="2"/>
      <c r="C8" s="2"/>
      <c r="D8" s="2"/>
      <c r="E8" s="2"/>
    </row>
    <row r="9" spans="2:5" x14ac:dyDescent="0.25">
      <c r="B9" s="2"/>
      <c r="C9" s="2"/>
      <c r="D9" s="2"/>
      <c r="E9" s="2"/>
    </row>
    <row r="10" spans="2:5" ht="15.75" x14ac:dyDescent="0.25">
      <c r="B10" s="315"/>
      <c r="C10" s="315"/>
      <c r="D10" s="315"/>
      <c r="E10" s="315"/>
    </row>
    <row r="11" spans="2:5" ht="15.75" x14ac:dyDescent="0.25">
      <c r="B11" s="68"/>
      <c r="C11" s="68"/>
      <c r="D11" s="68"/>
      <c r="E11" s="68"/>
    </row>
    <row r="12" spans="2:5" ht="18.75" thickBot="1" x14ac:dyDescent="0.3">
      <c r="B12" s="316" t="s">
        <v>11</v>
      </c>
      <c r="C12" s="316"/>
      <c r="D12" s="316"/>
      <c r="E12" s="316"/>
    </row>
    <row r="13" spans="2:5" ht="16.5" thickBot="1" x14ac:dyDescent="0.3">
      <c r="B13" s="74" t="s">
        <v>2</v>
      </c>
      <c r="C13" s="75" t="s">
        <v>1</v>
      </c>
      <c r="D13" s="76" t="s">
        <v>55</v>
      </c>
      <c r="E13" s="77" t="s">
        <v>13</v>
      </c>
    </row>
    <row r="14" spans="2:5" ht="15" customHeight="1" x14ac:dyDescent="0.25">
      <c r="B14" s="63">
        <v>46204</v>
      </c>
      <c r="C14" s="198" t="s">
        <v>78</v>
      </c>
      <c r="D14" s="199" t="s">
        <v>38</v>
      </c>
      <c r="E14" s="200">
        <v>3273</v>
      </c>
    </row>
    <row r="15" spans="2:5" ht="15" customHeight="1" x14ac:dyDescent="0.25">
      <c r="B15" s="63">
        <v>46204</v>
      </c>
      <c r="C15" s="61" t="s">
        <v>79</v>
      </c>
      <c r="D15" s="62" t="s">
        <v>62</v>
      </c>
      <c r="E15" s="41">
        <v>13941</v>
      </c>
    </row>
    <row r="16" spans="2:5" ht="15" customHeight="1" x14ac:dyDescent="0.25">
      <c r="B16" s="63">
        <v>46204</v>
      </c>
      <c r="C16" s="114" t="s">
        <v>80</v>
      </c>
      <c r="D16" s="62" t="s">
        <v>62</v>
      </c>
      <c r="E16" s="41">
        <v>8830</v>
      </c>
    </row>
    <row r="17" spans="2:5" ht="15" customHeight="1" x14ac:dyDescent="0.25">
      <c r="B17" s="63">
        <v>46204</v>
      </c>
      <c r="C17" s="61" t="s">
        <v>81</v>
      </c>
      <c r="D17" s="62" t="s">
        <v>62</v>
      </c>
      <c r="E17" s="41">
        <v>1660</v>
      </c>
    </row>
    <row r="18" spans="2:5" ht="15" customHeight="1" x14ac:dyDescent="0.25">
      <c r="B18" s="63">
        <v>46205</v>
      </c>
      <c r="C18" s="61" t="s">
        <v>82</v>
      </c>
      <c r="D18" s="62" t="s">
        <v>61</v>
      </c>
      <c r="E18" s="41">
        <v>2240</v>
      </c>
    </row>
    <row r="19" spans="2:5" ht="15" customHeight="1" x14ac:dyDescent="0.25">
      <c r="B19" s="63">
        <v>46205</v>
      </c>
      <c r="C19" s="61" t="s">
        <v>83</v>
      </c>
      <c r="D19" s="62" t="s">
        <v>30</v>
      </c>
      <c r="E19" s="41">
        <v>149372.92000000001</v>
      </c>
    </row>
    <row r="20" spans="2:5" ht="15" customHeight="1" x14ac:dyDescent="0.25">
      <c r="B20" s="63">
        <v>46205</v>
      </c>
      <c r="C20" s="61" t="s">
        <v>84</v>
      </c>
      <c r="D20" s="62" t="s">
        <v>37</v>
      </c>
      <c r="E20" s="41">
        <v>1375</v>
      </c>
    </row>
    <row r="21" spans="2:5" ht="15" customHeight="1" x14ac:dyDescent="0.25">
      <c r="B21" s="63">
        <v>46205</v>
      </c>
      <c r="C21" s="61" t="s">
        <v>85</v>
      </c>
      <c r="D21" s="62" t="s">
        <v>38</v>
      </c>
      <c r="E21" s="41">
        <v>72281.440000000002</v>
      </c>
    </row>
    <row r="22" spans="2:5" ht="15" customHeight="1" x14ac:dyDescent="0.25">
      <c r="B22" s="63">
        <v>46205</v>
      </c>
      <c r="C22" s="61" t="s">
        <v>86</v>
      </c>
      <c r="D22" s="62" t="s">
        <v>62</v>
      </c>
      <c r="E22" s="41">
        <v>12782</v>
      </c>
    </row>
    <row r="23" spans="2:5" ht="15" customHeight="1" x14ac:dyDescent="0.25">
      <c r="B23" s="63">
        <v>46205</v>
      </c>
      <c r="C23" s="61" t="s">
        <v>87</v>
      </c>
      <c r="D23" s="62" t="s">
        <v>62</v>
      </c>
      <c r="E23" s="41">
        <v>8875</v>
      </c>
    </row>
    <row r="24" spans="2:5" ht="15" customHeight="1" x14ac:dyDescent="0.25">
      <c r="B24" s="63">
        <v>46205</v>
      </c>
      <c r="C24" s="61" t="s">
        <v>88</v>
      </c>
      <c r="D24" s="62" t="s">
        <v>62</v>
      </c>
      <c r="E24" s="41">
        <v>480</v>
      </c>
    </row>
    <row r="25" spans="2:5" ht="15" customHeight="1" x14ac:dyDescent="0.25">
      <c r="B25" s="63">
        <v>46205</v>
      </c>
      <c r="C25" s="61" t="s">
        <v>89</v>
      </c>
      <c r="D25" s="62" t="s">
        <v>59</v>
      </c>
      <c r="E25" s="41">
        <v>2884</v>
      </c>
    </row>
    <row r="26" spans="2:5" ht="15" customHeight="1" x14ac:dyDescent="0.25">
      <c r="B26" s="63">
        <v>46206</v>
      </c>
      <c r="C26" s="153" t="s">
        <v>90</v>
      </c>
      <c r="D26" s="62" t="s">
        <v>30</v>
      </c>
      <c r="E26" s="41">
        <v>68233.17</v>
      </c>
    </row>
    <row r="27" spans="2:5" ht="15" customHeight="1" x14ac:dyDescent="0.25">
      <c r="B27" s="63">
        <v>46206</v>
      </c>
      <c r="C27" s="61" t="s">
        <v>91</v>
      </c>
      <c r="D27" s="62" t="s">
        <v>38</v>
      </c>
      <c r="E27" s="41">
        <v>157680</v>
      </c>
    </row>
    <row r="28" spans="2:5" ht="15" customHeight="1" x14ac:dyDescent="0.25">
      <c r="B28" s="63">
        <v>46206</v>
      </c>
      <c r="C28" s="61" t="s">
        <v>92</v>
      </c>
      <c r="D28" s="39" t="s">
        <v>37</v>
      </c>
      <c r="E28" s="41">
        <v>125</v>
      </c>
    </row>
    <row r="29" spans="2:5" ht="15" customHeight="1" x14ac:dyDescent="0.25">
      <c r="B29" s="63">
        <v>46206</v>
      </c>
      <c r="C29" s="61" t="s">
        <v>93</v>
      </c>
      <c r="D29" s="39" t="s">
        <v>59</v>
      </c>
      <c r="E29" s="41">
        <v>10258.5</v>
      </c>
    </row>
    <row r="30" spans="2:5" ht="15" customHeight="1" x14ac:dyDescent="0.25">
      <c r="B30" s="63">
        <v>46206</v>
      </c>
      <c r="C30" s="61" t="s">
        <v>94</v>
      </c>
      <c r="D30" s="62" t="s">
        <v>37</v>
      </c>
      <c r="E30" s="41">
        <v>2336.4</v>
      </c>
    </row>
    <row r="31" spans="2:5" ht="15" customHeight="1" x14ac:dyDescent="0.25">
      <c r="B31" s="63">
        <v>46206</v>
      </c>
      <c r="C31" s="61" t="s">
        <v>95</v>
      </c>
      <c r="D31" s="62" t="s">
        <v>37</v>
      </c>
      <c r="E31" s="41">
        <v>115.05</v>
      </c>
    </row>
    <row r="32" spans="2:5" ht="15" customHeight="1" x14ac:dyDescent="0.25">
      <c r="B32" s="63">
        <v>46206</v>
      </c>
      <c r="C32" s="61" t="s">
        <v>96</v>
      </c>
      <c r="D32" s="62" t="s">
        <v>37</v>
      </c>
      <c r="E32" s="41">
        <v>2442.6</v>
      </c>
    </row>
    <row r="33" spans="2:5" ht="15" customHeight="1" x14ac:dyDescent="0.25">
      <c r="B33" s="63">
        <v>46206</v>
      </c>
      <c r="C33" s="61" t="s">
        <v>97</v>
      </c>
      <c r="D33" s="62" t="s">
        <v>37</v>
      </c>
      <c r="E33" s="41">
        <v>554.4</v>
      </c>
    </row>
    <row r="34" spans="2:5" ht="15" customHeight="1" x14ac:dyDescent="0.25">
      <c r="B34" s="63">
        <v>46206</v>
      </c>
      <c r="C34" s="61" t="s">
        <v>98</v>
      </c>
      <c r="D34" s="62" t="s">
        <v>37</v>
      </c>
      <c r="E34" s="41">
        <v>1770</v>
      </c>
    </row>
    <row r="35" spans="2:5" ht="15" customHeight="1" x14ac:dyDescent="0.25">
      <c r="B35" s="63">
        <v>46206</v>
      </c>
      <c r="C35" s="61" t="s">
        <v>99</v>
      </c>
      <c r="D35" s="62" t="s">
        <v>37</v>
      </c>
      <c r="E35" s="41">
        <v>3115.2</v>
      </c>
    </row>
    <row r="36" spans="2:5" ht="15" customHeight="1" x14ac:dyDescent="0.25">
      <c r="B36" s="63">
        <v>46206</v>
      </c>
      <c r="C36" s="61" t="s">
        <v>100</v>
      </c>
      <c r="D36" s="62" t="s">
        <v>62</v>
      </c>
      <c r="E36" s="41">
        <v>9344</v>
      </c>
    </row>
    <row r="37" spans="2:5" ht="15" customHeight="1" x14ac:dyDescent="0.25">
      <c r="B37" s="63">
        <v>46206</v>
      </c>
      <c r="C37" s="61" t="s">
        <v>101</v>
      </c>
      <c r="D37" s="62" t="s">
        <v>37</v>
      </c>
      <c r="E37" s="41">
        <v>1770</v>
      </c>
    </row>
    <row r="38" spans="2:5" ht="15" customHeight="1" x14ac:dyDescent="0.25">
      <c r="B38" s="63">
        <v>46206</v>
      </c>
      <c r="C38" s="61" t="s">
        <v>102</v>
      </c>
      <c r="D38" s="62" t="s">
        <v>37</v>
      </c>
      <c r="E38" s="41">
        <v>1012.25</v>
      </c>
    </row>
    <row r="39" spans="2:5" ht="15" customHeight="1" x14ac:dyDescent="0.25">
      <c r="B39" s="63">
        <v>46206</v>
      </c>
      <c r="C39" s="61" t="s">
        <v>103</v>
      </c>
      <c r="D39" s="62" t="s">
        <v>62</v>
      </c>
      <c r="E39" s="41">
        <v>12186</v>
      </c>
    </row>
    <row r="40" spans="2:5" ht="15" customHeight="1" x14ac:dyDescent="0.25">
      <c r="B40" s="63">
        <v>46206</v>
      </c>
      <c r="C40" s="61" t="s">
        <v>104</v>
      </c>
      <c r="D40" s="62" t="s">
        <v>37</v>
      </c>
      <c r="E40" s="41">
        <v>1500</v>
      </c>
    </row>
    <row r="41" spans="2:5" ht="15" customHeight="1" x14ac:dyDescent="0.25">
      <c r="B41" s="63">
        <v>46206</v>
      </c>
      <c r="C41" s="61" t="s">
        <v>105</v>
      </c>
      <c r="D41" s="62" t="s">
        <v>37</v>
      </c>
      <c r="E41" s="41">
        <v>765</v>
      </c>
    </row>
    <row r="42" spans="2:5" ht="15" customHeight="1" x14ac:dyDescent="0.25">
      <c r="B42" s="63">
        <v>46206</v>
      </c>
      <c r="C42" s="61" t="s">
        <v>106</v>
      </c>
      <c r="D42" s="62" t="s">
        <v>62</v>
      </c>
      <c r="E42" s="41">
        <v>530</v>
      </c>
    </row>
    <row r="43" spans="2:5" ht="15" customHeight="1" x14ac:dyDescent="0.25">
      <c r="B43" s="63">
        <v>46206</v>
      </c>
      <c r="C43" s="61" t="s">
        <v>107</v>
      </c>
      <c r="D43" s="62" t="s">
        <v>37</v>
      </c>
      <c r="E43" s="41">
        <v>1500</v>
      </c>
    </row>
    <row r="44" spans="2:5" ht="15" customHeight="1" x14ac:dyDescent="0.25">
      <c r="B44" s="63">
        <v>46206</v>
      </c>
      <c r="C44" s="61" t="s">
        <v>108</v>
      </c>
      <c r="D44" s="62" t="s">
        <v>37</v>
      </c>
      <c r="E44" s="41">
        <v>9960</v>
      </c>
    </row>
    <row r="45" spans="2:5" ht="15" customHeight="1" x14ac:dyDescent="0.25">
      <c r="B45" s="63">
        <v>46206</v>
      </c>
      <c r="C45" s="61" t="s">
        <v>109</v>
      </c>
      <c r="D45" s="62" t="s">
        <v>37</v>
      </c>
      <c r="E45" s="41">
        <v>1500</v>
      </c>
    </row>
    <row r="46" spans="2:5" ht="15" customHeight="1" x14ac:dyDescent="0.25">
      <c r="B46" s="63">
        <v>46206</v>
      </c>
      <c r="C46" s="61" t="s">
        <v>110</v>
      </c>
      <c r="D46" s="62" t="s">
        <v>37</v>
      </c>
      <c r="E46" s="41">
        <v>2610</v>
      </c>
    </row>
    <row r="47" spans="2:5" ht="15" customHeight="1" x14ac:dyDescent="0.25">
      <c r="B47" s="63">
        <v>46206</v>
      </c>
      <c r="C47" s="61" t="s">
        <v>111</v>
      </c>
      <c r="D47" s="62" t="s">
        <v>37</v>
      </c>
      <c r="E47" s="41">
        <v>1500</v>
      </c>
    </row>
    <row r="48" spans="2:5" ht="15" customHeight="1" x14ac:dyDescent="0.25">
      <c r="B48" s="63">
        <v>46206</v>
      </c>
      <c r="C48" s="61" t="s">
        <v>112</v>
      </c>
      <c r="D48" s="62" t="s">
        <v>46</v>
      </c>
      <c r="E48" s="41">
        <v>1605</v>
      </c>
    </row>
    <row r="49" spans="2:5" ht="15" customHeight="1" x14ac:dyDescent="0.25">
      <c r="B49" s="63">
        <v>46209</v>
      </c>
      <c r="C49" s="61" t="s">
        <v>113</v>
      </c>
      <c r="D49" s="62" t="s">
        <v>30</v>
      </c>
      <c r="E49" s="41">
        <v>102247.85</v>
      </c>
    </row>
    <row r="50" spans="2:5" ht="15" customHeight="1" x14ac:dyDescent="0.25">
      <c r="B50" s="63">
        <v>46209</v>
      </c>
      <c r="C50" s="61" t="s">
        <v>114</v>
      </c>
      <c r="D50" s="62" t="s">
        <v>37</v>
      </c>
      <c r="E50" s="41">
        <v>257800</v>
      </c>
    </row>
    <row r="51" spans="2:5" ht="15" customHeight="1" x14ac:dyDescent="0.25">
      <c r="B51" s="63">
        <v>46209</v>
      </c>
      <c r="C51" s="62" t="s">
        <v>115</v>
      </c>
      <c r="D51" s="62" t="s">
        <v>61</v>
      </c>
      <c r="E51" s="41">
        <v>1764</v>
      </c>
    </row>
    <row r="52" spans="2:5" ht="15" customHeight="1" x14ac:dyDescent="0.25">
      <c r="B52" s="63">
        <v>46209</v>
      </c>
      <c r="C52" s="62" t="s">
        <v>116</v>
      </c>
      <c r="D52" s="62" t="s">
        <v>62</v>
      </c>
      <c r="E52" s="41">
        <v>11144285.41</v>
      </c>
    </row>
    <row r="53" spans="2:5" ht="15" customHeight="1" x14ac:dyDescent="0.25">
      <c r="B53" s="63">
        <v>46209</v>
      </c>
      <c r="C53" s="61" t="s">
        <v>117</v>
      </c>
      <c r="D53" s="62" t="s">
        <v>39</v>
      </c>
      <c r="E53" s="41">
        <v>350</v>
      </c>
    </row>
    <row r="54" spans="2:5" ht="15" customHeight="1" x14ac:dyDescent="0.25">
      <c r="B54" s="63">
        <v>46209</v>
      </c>
      <c r="C54" s="61" t="s">
        <v>118</v>
      </c>
      <c r="D54" s="62" t="s">
        <v>62</v>
      </c>
      <c r="E54" s="41">
        <v>13000</v>
      </c>
    </row>
    <row r="55" spans="2:5" ht="15" customHeight="1" x14ac:dyDescent="0.25">
      <c r="B55" s="63">
        <v>46209</v>
      </c>
      <c r="C55" s="61" t="s">
        <v>119</v>
      </c>
      <c r="D55" s="62" t="s">
        <v>37</v>
      </c>
      <c r="E55" s="41">
        <v>25</v>
      </c>
    </row>
    <row r="56" spans="2:5" ht="15" customHeight="1" x14ac:dyDescent="0.25">
      <c r="B56" s="63">
        <v>46209</v>
      </c>
      <c r="C56" s="61" t="s">
        <v>120</v>
      </c>
      <c r="D56" s="62" t="s">
        <v>62</v>
      </c>
      <c r="E56" s="41">
        <v>10350</v>
      </c>
    </row>
    <row r="57" spans="2:5" ht="15" customHeight="1" x14ac:dyDescent="0.25">
      <c r="B57" s="63">
        <v>46209</v>
      </c>
      <c r="C57" s="153" t="s">
        <v>121</v>
      </c>
      <c r="D57" s="62" t="s">
        <v>62</v>
      </c>
      <c r="E57" s="41">
        <v>8845</v>
      </c>
    </row>
    <row r="58" spans="2:5" ht="15" customHeight="1" x14ac:dyDescent="0.25">
      <c r="B58" s="63">
        <v>46209</v>
      </c>
      <c r="C58" s="61" t="s">
        <v>122</v>
      </c>
      <c r="D58" s="62" t="s">
        <v>62</v>
      </c>
      <c r="E58" s="41">
        <v>8375</v>
      </c>
    </row>
    <row r="59" spans="2:5" ht="15" customHeight="1" x14ac:dyDescent="0.25">
      <c r="B59" s="63">
        <v>46209</v>
      </c>
      <c r="C59" s="61" t="s">
        <v>123</v>
      </c>
      <c r="D59" s="62" t="s">
        <v>62</v>
      </c>
      <c r="E59" s="55">
        <v>360</v>
      </c>
    </row>
    <row r="60" spans="2:5" ht="15" customHeight="1" x14ac:dyDescent="0.25">
      <c r="B60" s="63">
        <v>46209</v>
      </c>
      <c r="C60" s="61" t="s">
        <v>124</v>
      </c>
      <c r="D60" s="62" t="s">
        <v>62</v>
      </c>
      <c r="E60" s="41">
        <v>620</v>
      </c>
    </row>
    <row r="61" spans="2:5" ht="15" customHeight="1" x14ac:dyDescent="0.25">
      <c r="B61" s="63">
        <v>46210</v>
      </c>
      <c r="C61" s="61" t="s">
        <v>125</v>
      </c>
      <c r="D61" s="62" t="s">
        <v>30</v>
      </c>
      <c r="E61" s="41">
        <v>105211.48</v>
      </c>
    </row>
    <row r="62" spans="2:5" ht="15" customHeight="1" x14ac:dyDescent="0.25">
      <c r="B62" s="63">
        <v>46210</v>
      </c>
      <c r="C62" s="61" t="s">
        <v>126</v>
      </c>
      <c r="D62" s="63" t="s">
        <v>37</v>
      </c>
      <c r="E62" s="41">
        <v>300</v>
      </c>
    </row>
    <row r="63" spans="2:5" ht="15" customHeight="1" x14ac:dyDescent="0.25">
      <c r="B63" s="63">
        <v>46210</v>
      </c>
      <c r="C63" s="61" t="s">
        <v>127</v>
      </c>
      <c r="D63" s="63" t="s">
        <v>38</v>
      </c>
      <c r="E63" s="41">
        <v>2651</v>
      </c>
    </row>
    <row r="64" spans="2:5" ht="15" customHeight="1" x14ac:dyDescent="0.25">
      <c r="B64" s="63">
        <v>46210</v>
      </c>
      <c r="C64" s="61" t="s">
        <v>128</v>
      </c>
      <c r="D64" s="63" t="s">
        <v>62</v>
      </c>
      <c r="E64" s="41">
        <v>13571</v>
      </c>
    </row>
    <row r="65" spans="2:5" ht="15" customHeight="1" x14ac:dyDescent="0.25">
      <c r="B65" s="63">
        <v>46210</v>
      </c>
      <c r="C65" s="61" t="s">
        <v>129</v>
      </c>
      <c r="D65" s="63" t="s">
        <v>62</v>
      </c>
      <c r="E65" s="41">
        <v>8520</v>
      </c>
    </row>
    <row r="66" spans="2:5" ht="15" customHeight="1" x14ac:dyDescent="0.25">
      <c r="B66" s="63">
        <v>46210</v>
      </c>
      <c r="C66" s="61" t="s">
        <v>130</v>
      </c>
      <c r="D66" s="62" t="s">
        <v>62</v>
      </c>
      <c r="E66" s="41">
        <v>615</v>
      </c>
    </row>
    <row r="67" spans="2:5" ht="15" customHeight="1" x14ac:dyDescent="0.25">
      <c r="B67" s="63">
        <v>46211</v>
      </c>
      <c r="C67" s="61" t="s">
        <v>131</v>
      </c>
      <c r="D67" s="62" t="s">
        <v>30</v>
      </c>
      <c r="E67" s="41">
        <v>75865</v>
      </c>
    </row>
    <row r="68" spans="2:5" ht="15" customHeight="1" x14ac:dyDescent="0.25">
      <c r="B68" s="63">
        <v>46211</v>
      </c>
      <c r="C68" s="61" t="s">
        <v>132</v>
      </c>
      <c r="D68" s="63" t="s">
        <v>61</v>
      </c>
      <c r="E68" s="41">
        <v>587</v>
      </c>
    </row>
    <row r="69" spans="2:5" ht="15" customHeight="1" x14ac:dyDescent="0.25">
      <c r="B69" s="63">
        <v>46211</v>
      </c>
      <c r="C69" s="61" t="s">
        <v>133</v>
      </c>
      <c r="D69" s="63" t="s">
        <v>59</v>
      </c>
      <c r="E69" s="41">
        <v>2374</v>
      </c>
    </row>
    <row r="70" spans="2:5" ht="15" customHeight="1" x14ac:dyDescent="0.25">
      <c r="B70" s="63">
        <v>46211</v>
      </c>
      <c r="C70" s="61" t="s">
        <v>134</v>
      </c>
      <c r="D70" s="63" t="s">
        <v>30</v>
      </c>
      <c r="E70" s="41">
        <v>2348</v>
      </c>
    </row>
    <row r="71" spans="2:5" ht="15" customHeight="1" x14ac:dyDescent="0.25">
      <c r="B71" s="63">
        <v>46211</v>
      </c>
      <c r="C71" s="67" t="s">
        <v>135</v>
      </c>
      <c r="D71" s="64" t="s">
        <v>62</v>
      </c>
      <c r="E71" s="55">
        <v>673926.87</v>
      </c>
    </row>
    <row r="72" spans="2:5" ht="15" customHeight="1" x14ac:dyDescent="0.25">
      <c r="B72" s="63">
        <v>46211</v>
      </c>
      <c r="C72" s="67" t="s">
        <v>136</v>
      </c>
      <c r="D72" s="64" t="s">
        <v>30</v>
      </c>
      <c r="E72" s="55">
        <v>54976.19</v>
      </c>
    </row>
    <row r="73" spans="2:5" ht="15" customHeight="1" x14ac:dyDescent="0.25">
      <c r="B73" s="63">
        <v>46211</v>
      </c>
      <c r="C73" s="67" t="s">
        <v>137</v>
      </c>
      <c r="D73" s="64" t="s">
        <v>30</v>
      </c>
      <c r="E73" s="55">
        <v>5677.32</v>
      </c>
    </row>
    <row r="74" spans="2:5" ht="15" customHeight="1" x14ac:dyDescent="0.25">
      <c r="B74" s="63">
        <v>46211</v>
      </c>
      <c r="C74" s="67" t="s">
        <v>138</v>
      </c>
      <c r="D74" s="64" t="s">
        <v>62</v>
      </c>
      <c r="E74" s="55">
        <v>8855</v>
      </c>
    </row>
    <row r="75" spans="2:5" ht="15" customHeight="1" x14ac:dyDescent="0.25">
      <c r="B75" s="63">
        <v>46211</v>
      </c>
      <c r="C75" s="61" t="s">
        <v>139</v>
      </c>
      <c r="D75" s="63" t="s">
        <v>62</v>
      </c>
      <c r="E75" s="41">
        <v>14359</v>
      </c>
    </row>
    <row r="76" spans="2:5" ht="15" customHeight="1" x14ac:dyDescent="0.25">
      <c r="B76" s="63">
        <v>46211</v>
      </c>
      <c r="C76" s="61" t="s">
        <v>140</v>
      </c>
      <c r="D76" s="62" t="s">
        <v>62</v>
      </c>
      <c r="E76" s="41">
        <v>600</v>
      </c>
    </row>
    <row r="77" spans="2:5" ht="15" customHeight="1" x14ac:dyDescent="0.25">
      <c r="B77" s="63">
        <v>46211</v>
      </c>
      <c r="C77" s="61" t="s">
        <v>141</v>
      </c>
      <c r="D77" s="62" t="s">
        <v>37</v>
      </c>
      <c r="E77" s="41">
        <v>275</v>
      </c>
    </row>
    <row r="78" spans="2:5" ht="15" customHeight="1" x14ac:dyDescent="0.25">
      <c r="B78" s="63">
        <v>46211</v>
      </c>
      <c r="C78" s="61" t="s">
        <v>142</v>
      </c>
      <c r="D78" s="63" t="s">
        <v>30</v>
      </c>
      <c r="E78" s="41">
        <v>39943.199999999997</v>
      </c>
    </row>
    <row r="79" spans="2:5" ht="15" customHeight="1" x14ac:dyDescent="0.25">
      <c r="B79" s="63">
        <v>46211</v>
      </c>
      <c r="C79" s="61" t="s">
        <v>143</v>
      </c>
      <c r="D79" s="63" t="s">
        <v>30</v>
      </c>
      <c r="E79" s="41">
        <v>13912.8</v>
      </c>
    </row>
    <row r="80" spans="2:5" ht="15" customHeight="1" x14ac:dyDescent="0.25">
      <c r="B80" s="63">
        <v>46211</v>
      </c>
      <c r="C80" s="61" t="s">
        <v>144</v>
      </c>
      <c r="D80" s="63" t="s">
        <v>30</v>
      </c>
      <c r="E80" s="41">
        <v>61724.43</v>
      </c>
    </row>
    <row r="81" spans="2:5" ht="15" customHeight="1" x14ac:dyDescent="0.25">
      <c r="B81" s="63">
        <v>46211</v>
      </c>
      <c r="C81" s="61" t="s">
        <v>145</v>
      </c>
      <c r="D81" s="63" t="s">
        <v>30</v>
      </c>
      <c r="E81" s="41">
        <v>179050.04</v>
      </c>
    </row>
    <row r="82" spans="2:5" ht="15" customHeight="1" x14ac:dyDescent="0.25">
      <c r="B82" s="63">
        <v>46211</v>
      </c>
      <c r="C82" s="61" t="s">
        <v>146</v>
      </c>
      <c r="D82" s="62" t="s">
        <v>59</v>
      </c>
      <c r="E82" s="41">
        <v>3525</v>
      </c>
    </row>
    <row r="83" spans="2:5" ht="15" customHeight="1" x14ac:dyDescent="0.25">
      <c r="B83" s="63">
        <v>46211</v>
      </c>
      <c r="C83" s="61" t="s">
        <v>147</v>
      </c>
      <c r="D83" s="66" t="s">
        <v>62</v>
      </c>
      <c r="E83" s="41">
        <v>3139183.42</v>
      </c>
    </row>
    <row r="84" spans="2:5" ht="15" customHeight="1" x14ac:dyDescent="0.25">
      <c r="B84" s="63">
        <v>46212</v>
      </c>
      <c r="C84" s="61" t="s">
        <v>148</v>
      </c>
      <c r="D84" s="39" t="s">
        <v>30</v>
      </c>
      <c r="E84" s="41">
        <v>5385</v>
      </c>
    </row>
    <row r="85" spans="2:5" ht="15" customHeight="1" x14ac:dyDescent="0.25">
      <c r="B85" s="63">
        <v>46212</v>
      </c>
      <c r="C85" s="61" t="s">
        <v>149</v>
      </c>
      <c r="D85" s="39" t="s">
        <v>30</v>
      </c>
      <c r="E85" s="41">
        <v>71100</v>
      </c>
    </row>
    <row r="86" spans="2:5" ht="15" customHeight="1" x14ac:dyDescent="0.25">
      <c r="B86" s="63">
        <v>46212</v>
      </c>
      <c r="C86" s="61" t="s">
        <v>150</v>
      </c>
      <c r="D86" s="39" t="s">
        <v>37</v>
      </c>
      <c r="E86" s="41">
        <v>21507.09</v>
      </c>
    </row>
    <row r="87" spans="2:5" ht="15" customHeight="1" x14ac:dyDescent="0.25">
      <c r="B87" s="63">
        <v>46212</v>
      </c>
      <c r="C87" s="61" t="s">
        <v>151</v>
      </c>
      <c r="D87" s="62" t="s">
        <v>37</v>
      </c>
      <c r="E87" s="41">
        <v>1350</v>
      </c>
    </row>
    <row r="88" spans="2:5" ht="15" customHeight="1" x14ac:dyDescent="0.25">
      <c r="B88" s="63">
        <v>46212</v>
      </c>
      <c r="C88" s="61" t="s">
        <v>152</v>
      </c>
      <c r="D88" s="62" t="s">
        <v>30</v>
      </c>
      <c r="E88" s="41">
        <v>152263.82</v>
      </c>
    </row>
    <row r="89" spans="2:5" ht="15" customHeight="1" x14ac:dyDescent="0.25">
      <c r="B89" s="63">
        <v>46212</v>
      </c>
      <c r="C89" s="61" t="s">
        <v>153</v>
      </c>
      <c r="D89" s="62" t="s">
        <v>62</v>
      </c>
      <c r="E89" s="41">
        <v>13790</v>
      </c>
    </row>
    <row r="90" spans="2:5" ht="15" customHeight="1" x14ac:dyDescent="0.25">
      <c r="B90" s="63">
        <v>46212</v>
      </c>
      <c r="C90" s="61" t="s">
        <v>154</v>
      </c>
      <c r="D90" s="62" t="s">
        <v>62</v>
      </c>
      <c r="E90" s="41">
        <v>8970</v>
      </c>
    </row>
    <row r="91" spans="2:5" ht="15" customHeight="1" x14ac:dyDescent="0.25">
      <c r="B91" s="63">
        <v>46212</v>
      </c>
      <c r="C91" s="61" t="s">
        <v>155</v>
      </c>
      <c r="D91" s="62" t="s">
        <v>62</v>
      </c>
      <c r="E91" s="41">
        <v>1125</v>
      </c>
    </row>
    <row r="92" spans="2:5" ht="15" customHeight="1" x14ac:dyDescent="0.25">
      <c r="B92" s="63">
        <v>46212</v>
      </c>
      <c r="C92" s="61" t="s">
        <v>156</v>
      </c>
      <c r="D92" s="39" t="s">
        <v>38</v>
      </c>
      <c r="E92" s="41">
        <v>1350</v>
      </c>
    </row>
    <row r="93" spans="2:5" ht="15" customHeight="1" x14ac:dyDescent="0.25">
      <c r="B93" s="63">
        <v>46212</v>
      </c>
      <c r="C93" s="61" t="s">
        <v>157</v>
      </c>
      <c r="D93" s="39" t="s">
        <v>38</v>
      </c>
      <c r="E93" s="41">
        <v>4500</v>
      </c>
    </row>
    <row r="94" spans="2:5" ht="15" customHeight="1" x14ac:dyDescent="0.25">
      <c r="B94" s="63">
        <v>46212</v>
      </c>
      <c r="C94" s="61" t="s">
        <v>158</v>
      </c>
      <c r="D94" s="62" t="s">
        <v>38</v>
      </c>
      <c r="E94" s="41">
        <v>4500</v>
      </c>
    </row>
    <row r="95" spans="2:5" ht="15" customHeight="1" x14ac:dyDescent="0.25">
      <c r="B95" s="63">
        <v>46212</v>
      </c>
      <c r="C95" s="61" t="s">
        <v>159</v>
      </c>
      <c r="D95" s="39" t="s">
        <v>27</v>
      </c>
      <c r="E95" s="41">
        <v>36406</v>
      </c>
    </row>
    <row r="96" spans="2:5" ht="15" customHeight="1" x14ac:dyDescent="0.25">
      <c r="B96" s="63">
        <v>46212</v>
      </c>
      <c r="C96" s="61" t="s">
        <v>160</v>
      </c>
      <c r="D96" s="39" t="s">
        <v>27</v>
      </c>
      <c r="E96" s="41">
        <v>3000</v>
      </c>
    </row>
    <row r="97" spans="2:5" ht="15" customHeight="1" x14ac:dyDescent="0.25">
      <c r="B97" s="63">
        <v>46212</v>
      </c>
      <c r="C97" s="61" t="s">
        <v>161</v>
      </c>
      <c r="D97" s="39" t="s">
        <v>59</v>
      </c>
      <c r="E97" s="41">
        <v>3408</v>
      </c>
    </row>
    <row r="98" spans="2:5" ht="15" customHeight="1" x14ac:dyDescent="0.25">
      <c r="B98" s="63">
        <v>46213</v>
      </c>
      <c r="C98" s="61" t="s">
        <v>162</v>
      </c>
      <c r="D98" s="39" t="s">
        <v>30</v>
      </c>
      <c r="E98" s="41">
        <v>24950</v>
      </c>
    </row>
    <row r="99" spans="2:5" ht="15" customHeight="1" x14ac:dyDescent="0.25">
      <c r="B99" s="63">
        <v>46213</v>
      </c>
      <c r="C99" s="61" t="s">
        <v>163</v>
      </c>
      <c r="D99" s="39" t="s">
        <v>61</v>
      </c>
      <c r="E99" s="41">
        <v>3255</v>
      </c>
    </row>
    <row r="100" spans="2:5" ht="15" customHeight="1" x14ac:dyDescent="0.25">
      <c r="B100" s="63">
        <v>46213</v>
      </c>
      <c r="C100" s="61" t="s">
        <v>164</v>
      </c>
      <c r="D100" s="39" t="s">
        <v>37</v>
      </c>
      <c r="E100" s="41">
        <v>275</v>
      </c>
    </row>
    <row r="101" spans="2:5" ht="15" customHeight="1" x14ac:dyDescent="0.25">
      <c r="B101" s="63">
        <v>46213</v>
      </c>
      <c r="C101" s="61" t="s">
        <v>165</v>
      </c>
      <c r="D101" s="39" t="s">
        <v>166</v>
      </c>
      <c r="E101" s="41">
        <v>2563</v>
      </c>
    </row>
    <row r="102" spans="2:5" ht="15" customHeight="1" x14ac:dyDescent="0.25">
      <c r="B102" s="63">
        <v>46213</v>
      </c>
      <c r="C102" s="61" t="s">
        <v>167</v>
      </c>
      <c r="D102" s="39" t="s">
        <v>30</v>
      </c>
      <c r="E102" s="41">
        <v>19253.52</v>
      </c>
    </row>
    <row r="103" spans="2:5" ht="15" customHeight="1" x14ac:dyDescent="0.25">
      <c r="B103" s="63">
        <v>46213</v>
      </c>
      <c r="C103" s="61" t="s">
        <v>168</v>
      </c>
      <c r="D103" s="62" t="s">
        <v>30</v>
      </c>
      <c r="E103" s="41">
        <v>36496.800000000003</v>
      </c>
    </row>
    <row r="104" spans="2:5" ht="15" customHeight="1" x14ac:dyDescent="0.25">
      <c r="B104" s="63">
        <v>46213</v>
      </c>
      <c r="C104" s="61" t="s">
        <v>169</v>
      </c>
      <c r="D104" s="62" t="s">
        <v>62</v>
      </c>
      <c r="E104" s="41">
        <v>480</v>
      </c>
    </row>
    <row r="105" spans="2:5" ht="15" customHeight="1" x14ac:dyDescent="0.25">
      <c r="B105" s="63">
        <v>46213</v>
      </c>
      <c r="C105" s="61" t="s">
        <v>170</v>
      </c>
      <c r="D105" s="39" t="s">
        <v>62</v>
      </c>
      <c r="E105" s="41">
        <v>8640</v>
      </c>
    </row>
    <row r="106" spans="2:5" ht="15" customHeight="1" x14ac:dyDescent="0.25">
      <c r="B106" s="63">
        <v>46213</v>
      </c>
      <c r="C106" s="61" t="s">
        <v>171</v>
      </c>
      <c r="D106" s="39" t="s">
        <v>62</v>
      </c>
      <c r="E106" s="41">
        <v>12679</v>
      </c>
    </row>
    <row r="107" spans="2:5" ht="15" customHeight="1" x14ac:dyDescent="0.25">
      <c r="B107" s="63">
        <v>46213</v>
      </c>
      <c r="C107" s="61" t="s">
        <v>172</v>
      </c>
      <c r="D107" s="150" t="s">
        <v>38</v>
      </c>
      <c r="E107" s="151">
        <v>72158.210000000006</v>
      </c>
    </row>
    <row r="108" spans="2:5" ht="15" customHeight="1" x14ac:dyDescent="0.25">
      <c r="B108" s="63">
        <v>46216</v>
      </c>
      <c r="C108" s="61" t="s">
        <v>173</v>
      </c>
      <c r="D108" s="150" t="s">
        <v>30</v>
      </c>
      <c r="E108" s="151">
        <v>53499.05</v>
      </c>
    </row>
    <row r="109" spans="2:5" ht="15" customHeight="1" x14ac:dyDescent="0.25">
      <c r="B109" s="63">
        <v>46216</v>
      </c>
      <c r="C109" s="61" t="s">
        <v>174</v>
      </c>
      <c r="D109" s="39" t="s">
        <v>38</v>
      </c>
      <c r="E109" s="41">
        <v>157680</v>
      </c>
    </row>
    <row r="110" spans="2:5" ht="15" customHeight="1" x14ac:dyDescent="0.25">
      <c r="B110" s="63">
        <v>46216</v>
      </c>
      <c r="C110" s="153" t="s">
        <v>175</v>
      </c>
      <c r="D110" s="39" t="s">
        <v>62</v>
      </c>
      <c r="E110" s="41">
        <v>277814.09999999998</v>
      </c>
    </row>
    <row r="111" spans="2:5" ht="15" customHeight="1" x14ac:dyDescent="0.25">
      <c r="B111" s="63">
        <v>46216</v>
      </c>
      <c r="C111" s="70" t="s">
        <v>176</v>
      </c>
      <c r="D111" s="39" t="s">
        <v>61</v>
      </c>
      <c r="E111" s="111">
        <v>1800</v>
      </c>
    </row>
    <row r="112" spans="2:5" ht="15" customHeight="1" x14ac:dyDescent="0.25">
      <c r="B112" s="63">
        <v>46216</v>
      </c>
      <c r="C112" s="70" t="s">
        <v>177</v>
      </c>
      <c r="D112" s="39" t="s">
        <v>37</v>
      </c>
      <c r="E112" s="111">
        <v>450</v>
      </c>
    </row>
    <row r="113" spans="2:5" ht="15" customHeight="1" x14ac:dyDescent="0.25">
      <c r="B113" s="63">
        <v>46216</v>
      </c>
      <c r="C113" s="70" t="s">
        <v>178</v>
      </c>
      <c r="D113" s="39" t="s">
        <v>37</v>
      </c>
      <c r="E113" s="111">
        <v>275</v>
      </c>
    </row>
    <row r="114" spans="2:5" ht="15" customHeight="1" x14ac:dyDescent="0.25">
      <c r="B114" s="63">
        <v>46216</v>
      </c>
      <c r="C114" s="61" t="s">
        <v>179</v>
      </c>
      <c r="D114" s="39" t="s">
        <v>38</v>
      </c>
      <c r="E114" s="41">
        <v>3990</v>
      </c>
    </row>
    <row r="115" spans="2:5" ht="15" customHeight="1" x14ac:dyDescent="0.25">
      <c r="B115" s="63">
        <v>46216</v>
      </c>
      <c r="C115" s="61" t="s">
        <v>180</v>
      </c>
      <c r="D115" s="39" t="s">
        <v>38</v>
      </c>
      <c r="E115" s="41">
        <v>2231</v>
      </c>
    </row>
    <row r="116" spans="2:5" ht="15" customHeight="1" x14ac:dyDescent="0.25">
      <c r="B116" s="63">
        <v>46216</v>
      </c>
      <c r="C116" s="61" t="s">
        <v>181</v>
      </c>
      <c r="D116" s="39" t="s">
        <v>38</v>
      </c>
      <c r="E116" s="41">
        <v>2246</v>
      </c>
    </row>
    <row r="117" spans="2:5" ht="15" customHeight="1" x14ac:dyDescent="0.25">
      <c r="B117" s="63">
        <v>46216</v>
      </c>
      <c r="C117" s="61" t="s">
        <v>182</v>
      </c>
      <c r="D117" s="39" t="s">
        <v>38</v>
      </c>
      <c r="E117" s="41">
        <v>751</v>
      </c>
    </row>
    <row r="118" spans="2:5" ht="15" customHeight="1" x14ac:dyDescent="0.25">
      <c r="B118" s="63">
        <v>46216</v>
      </c>
      <c r="C118" s="61" t="s">
        <v>183</v>
      </c>
      <c r="D118" s="62" t="s">
        <v>62</v>
      </c>
      <c r="E118" s="41">
        <v>9131</v>
      </c>
    </row>
    <row r="119" spans="2:5" ht="15" customHeight="1" x14ac:dyDescent="0.25">
      <c r="B119" s="63">
        <v>46216</v>
      </c>
      <c r="C119" s="61" t="s">
        <v>184</v>
      </c>
      <c r="D119" s="62" t="s">
        <v>62</v>
      </c>
      <c r="E119" s="41">
        <v>9425</v>
      </c>
    </row>
    <row r="120" spans="2:5" ht="15" customHeight="1" x14ac:dyDescent="0.25">
      <c r="B120" s="63">
        <v>46216</v>
      </c>
      <c r="C120" s="61" t="s">
        <v>185</v>
      </c>
      <c r="D120" s="62" t="s">
        <v>62</v>
      </c>
      <c r="E120" s="41">
        <v>8036</v>
      </c>
    </row>
    <row r="121" spans="2:5" ht="15" customHeight="1" x14ac:dyDescent="0.25">
      <c r="B121" s="63">
        <v>46216</v>
      </c>
      <c r="C121" s="61" t="s">
        <v>186</v>
      </c>
      <c r="D121" s="62" t="s">
        <v>187</v>
      </c>
      <c r="E121" s="41">
        <v>625</v>
      </c>
    </row>
    <row r="122" spans="2:5" ht="15" customHeight="1" x14ac:dyDescent="0.25">
      <c r="B122" s="63">
        <v>46216</v>
      </c>
      <c r="C122" s="61" t="s">
        <v>188</v>
      </c>
      <c r="D122" s="62" t="s">
        <v>187</v>
      </c>
      <c r="E122" s="41">
        <v>300</v>
      </c>
    </row>
    <row r="123" spans="2:5" ht="15" customHeight="1" x14ac:dyDescent="0.25">
      <c r="B123" s="63">
        <v>46216</v>
      </c>
      <c r="C123" s="61" t="s">
        <v>189</v>
      </c>
      <c r="D123" s="62" t="s">
        <v>30</v>
      </c>
      <c r="E123" s="41">
        <v>2220</v>
      </c>
    </row>
    <row r="124" spans="2:5" ht="15" customHeight="1" x14ac:dyDescent="0.25">
      <c r="B124" s="63">
        <v>46216</v>
      </c>
      <c r="C124" s="61" t="s">
        <v>190</v>
      </c>
      <c r="D124" s="39" t="s">
        <v>30</v>
      </c>
      <c r="E124" s="41">
        <v>1662.07</v>
      </c>
    </row>
    <row r="125" spans="2:5" ht="15" customHeight="1" x14ac:dyDescent="0.25">
      <c r="B125" s="63">
        <v>46217</v>
      </c>
      <c r="C125" s="61" t="s">
        <v>191</v>
      </c>
      <c r="D125" s="62" t="s">
        <v>30</v>
      </c>
      <c r="E125" s="41">
        <v>258896.46</v>
      </c>
    </row>
    <row r="126" spans="2:5" ht="15" customHeight="1" x14ac:dyDescent="0.25">
      <c r="B126" s="63">
        <v>46217</v>
      </c>
      <c r="C126" s="61" t="s">
        <v>192</v>
      </c>
      <c r="D126" s="39" t="s">
        <v>59</v>
      </c>
      <c r="E126" s="41">
        <v>7910</v>
      </c>
    </row>
    <row r="127" spans="2:5" ht="15" customHeight="1" x14ac:dyDescent="0.25">
      <c r="B127" s="63">
        <v>46217</v>
      </c>
      <c r="C127" s="61" t="s">
        <v>193</v>
      </c>
      <c r="D127" s="39" t="s">
        <v>27</v>
      </c>
      <c r="E127" s="41">
        <v>8407</v>
      </c>
    </row>
    <row r="128" spans="2:5" ht="15" customHeight="1" x14ac:dyDescent="0.25">
      <c r="B128" s="63">
        <v>46217</v>
      </c>
      <c r="C128" s="61" t="s">
        <v>194</v>
      </c>
      <c r="D128" s="39" t="s">
        <v>59</v>
      </c>
      <c r="E128" s="41">
        <v>11432</v>
      </c>
    </row>
    <row r="129" spans="2:5" ht="15" customHeight="1" x14ac:dyDescent="0.25">
      <c r="B129" s="63">
        <v>46217</v>
      </c>
      <c r="C129" s="61" t="s">
        <v>195</v>
      </c>
      <c r="D129" s="62" t="s">
        <v>62</v>
      </c>
      <c r="E129" s="41">
        <v>900</v>
      </c>
    </row>
    <row r="130" spans="2:5" ht="15" customHeight="1" x14ac:dyDescent="0.25">
      <c r="B130" s="63">
        <v>46217</v>
      </c>
      <c r="C130" s="61" t="s">
        <v>196</v>
      </c>
      <c r="D130" s="62" t="s">
        <v>62</v>
      </c>
      <c r="E130" s="41">
        <v>13994</v>
      </c>
    </row>
    <row r="131" spans="2:5" ht="15" customHeight="1" x14ac:dyDescent="0.25">
      <c r="B131" s="63">
        <v>46217</v>
      </c>
      <c r="C131" s="61" t="s">
        <v>197</v>
      </c>
      <c r="D131" s="39" t="s">
        <v>62</v>
      </c>
      <c r="E131" s="41">
        <v>7505</v>
      </c>
    </row>
    <row r="132" spans="2:5" ht="15" customHeight="1" x14ac:dyDescent="0.25">
      <c r="B132" s="63">
        <v>46217</v>
      </c>
      <c r="C132" s="61" t="s">
        <v>198</v>
      </c>
      <c r="D132" s="39" t="s">
        <v>187</v>
      </c>
      <c r="E132" s="41">
        <v>500</v>
      </c>
    </row>
    <row r="133" spans="2:5" ht="15" customHeight="1" x14ac:dyDescent="0.25">
      <c r="B133" s="63">
        <v>46217</v>
      </c>
      <c r="C133" s="61" t="s">
        <v>199</v>
      </c>
      <c r="D133" s="39" t="s">
        <v>166</v>
      </c>
      <c r="E133" s="41">
        <v>996</v>
      </c>
    </row>
    <row r="134" spans="2:5" ht="15" customHeight="1" x14ac:dyDescent="0.25">
      <c r="B134" s="63">
        <v>46218</v>
      </c>
      <c r="C134" s="61" t="s">
        <v>200</v>
      </c>
      <c r="D134" s="39" t="s">
        <v>30</v>
      </c>
      <c r="E134" s="41">
        <v>117265</v>
      </c>
    </row>
    <row r="135" spans="2:5" ht="15" customHeight="1" x14ac:dyDescent="0.25">
      <c r="B135" s="63">
        <v>46218</v>
      </c>
      <c r="C135" s="61" t="s">
        <v>201</v>
      </c>
      <c r="D135" s="39" t="s">
        <v>37</v>
      </c>
      <c r="E135" s="41">
        <v>2775</v>
      </c>
    </row>
    <row r="136" spans="2:5" ht="15" customHeight="1" x14ac:dyDescent="0.25">
      <c r="B136" s="63">
        <v>46218</v>
      </c>
      <c r="C136" s="61" t="s">
        <v>202</v>
      </c>
      <c r="D136" s="39" t="s">
        <v>62</v>
      </c>
      <c r="E136" s="41">
        <v>15272009.630000001</v>
      </c>
    </row>
    <row r="137" spans="2:5" ht="15" customHeight="1" x14ac:dyDescent="0.25">
      <c r="B137" s="63">
        <v>46218</v>
      </c>
      <c r="C137" s="61" t="s">
        <v>203</v>
      </c>
      <c r="D137" s="39" t="s">
        <v>39</v>
      </c>
      <c r="E137" s="41">
        <v>4481</v>
      </c>
    </row>
    <row r="138" spans="2:5" ht="15" customHeight="1" x14ac:dyDescent="0.25">
      <c r="B138" s="63">
        <v>46218</v>
      </c>
      <c r="C138" s="61" t="s">
        <v>204</v>
      </c>
      <c r="D138" s="39" t="s">
        <v>39</v>
      </c>
      <c r="E138" s="41">
        <v>2101</v>
      </c>
    </row>
    <row r="139" spans="2:5" ht="15" customHeight="1" x14ac:dyDescent="0.25">
      <c r="B139" s="63">
        <v>46218</v>
      </c>
      <c r="C139" s="61" t="s">
        <v>205</v>
      </c>
      <c r="D139" s="39" t="s">
        <v>39</v>
      </c>
      <c r="E139" s="41">
        <v>2106</v>
      </c>
    </row>
    <row r="140" spans="2:5" ht="15" customHeight="1" x14ac:dyDescent="0.25">
      <c r="B140" s="63">
        <v>46218</v>
      </c>
      <c r="C140" s="61" t="s">
        <v>206</v>
      </c>
      <c r="D140" s="39" t="s">
        <v>39</v>
      </c>
      <c r="E140" s="41">
        <v>440</v>
      </c>
    </row>
    <row r="141" spans="2:5" ht="15" customHeight="1" x14ac:dyDescent="0.25">
      <c r="B141" s="63">
        <v>46218</v>
      </c>
      <c r="C141" s="67" t="s">
        <v>207</v>
      </c>
      <c r="D141" s="62" t="s">
        <v>62</v>
      </c>
      <c r="E141" s="55">
        <v>12870</v>
      </c>
    </row>
    <row r="142" spans="2:5" ht="15" customHeight="1" x14ac:dyDescent="0.25">
      <c r="B142" s="63">
        <v>46218</v>
      </c>
      <c r="C142" s="61" t="s">
        <v>208</v>
      </c>
      <c r="D142" s="39" t="s">
        <v>62</v>
      </c>
      <c r="E142" s="55">
        <v>8795</v>
      </c>
    </row>
    <row r="143" spans="2:5" ht="15" customHeight="1" x14ac:dyDescent="0.25">
      <c r="B143" s="63">
        <v>46218</v>
      </c>
      <c r="C143" s="39" t="s">
        <v>209</v>
      </c>
      <c r="D143" s="39" t="s">
        <v>62</v>
      </c>
      <c r="E143" s="154">
        <v>685</v>
      </c>
    </row>
    <row r="144" spans="2:5" ht="15" customHeight="1" x14ac:dyDescent="0.25">
      <c r="B144" s="63">
        <v>46218</v>
      </c>
      <c r="C144" s="39" t="s">
        <v>210</v>
      </c>
      <c r="D144" s="39" t="s">
        <v>59</v>
      </c>
      <c r="E144" s="154">
        <v>23430</v>
      </c>
    </row>
    <row r="145" spans="2:5" ht="15" customHeight="1" x14ac:dyDescent="0.25">
      <c r="B145" s="63">
        <v>46219</v>
      </c>
      <c r="C145" s="39" t="s">
        <v>211</v>
      </c>
      <c r="D145" s="39" t="s">
        <v>30</v>
      </c>
      <c r="E145" s="154">
        <v>292006.28999999998</v>
      </c>
    </row>
    <row r="146" spans="2:5" ht="15" customHeight="1" x14ac:dyDescent="0.25">
      <c r="B146" s="63">
        <v>46219</v>
      </c>
      <c r="C146" s="39" t="s">
        <v>212</v>
      </c>
      <c r="D146" s="39" t="s">
        <v>37</v>
      </c>
      <c r="E146" s="154">
        <v>2700</v>
      </c>
    </row>
    <row r="147" spans="2:5" ht="15" customHeight="1" x14ac:dyDescent="0.25">
      <c r="B147" s="63">
        <v>46219</v>
      </c>
      <c r="C147" s="39">
        <v>23481039</v>
      </c>
      <c r="D147" s="39" t="s">
        <v>62</v>
      </c>
      <c r="E147" s="154">
        <v>257000.27</v>
      </c>
    </row>
    <row r="148" spans="2:5" ht="15" customHeight="1" x14ac:dyDescent="0.25">
      <c r="B148" s="63">
        <v>46219</v>
      </c>
      <c r="C148" s="39" t="s">
        <v>213</v>
      </c>
      <c r="D148" s="39" t="s">
        <v>62</v>
      </c>
      <c r="E148" s="154">
        <v>1000</v>
      </c>
    </row>
    <row r="149" spans="2:5" ht="15" customHeight="1" x14ac:dyDescent="0.25">
      <c r="B149" s="63">
        <v>46219</v>
      </c>
      <c r="C149" s="39" t="s">
        <v>214</v>
      </c>
      <c r="D149" s="39" t="s">
        <v>62</v>
      </c>
      <c r="E149" s="154">
        <v>7725</v>
      </c>
    </row>
    <row r="150" spans="2:5" ht="15" customHeight="1" x14ac:dyDescent="0.25">
      <c r="B150" s="63">
        <v>46219</v>
      </c>
      <c r="C150" s="39" t="s">
        <v>215</v>
      </c>
      <c r="D150" s="39" t="s">
        <v>62</v>
      </c>
      <c r="E150" s="154">
        <v>14575</v>
      </c>
    </row>
    <row r="151" spans="2:5" ht="15" customHeight="1" x14ac:dyDescent="0.25">
      <c r="B151" s="63">
        <v>46219</v>
      </c>
      <c r="C151" s="39" t="s">
        <v>216</v>
      </c>
      <c r="D151" s="39" t="s">
        <v>62</v>
      </c>
      <c r="E151" s="154">
        <v>450</v>
      </c>
    </row>
    <row r="152" spans="2:5" ht="15" customHeight="1" x14ac:dyDescent="0.25">
      <c r="B152" s="63">
        <v>46219</v>
      </c>
      <c r="C152" s="39" t="s">
        <v>217</v>
      </c>
      <c r="D152" s="39" t="s">
        <v>218</v>
      </c>
      <c r="E152" s="154">
        <v>1427.5</v>
      </c>
    </row>
    <row r="153" spans="2:5" ht="15" customHeight="1" x14ac:dyDescent="0.25">
      <c r="B153" s="63">
        <v>46219</v>
      </c>
      <c r="C153" s="39" t="s">
        <v>219</v>
      </c>
      <c r="D153" s="39" t="s">
        <v>30</v>
      </c>
      <c r="E153" s="154">
        <v>76440</v>
      </c>
    </row>
    <row r="154" spans="2:5" ht="15" customHeight="1" x14ac:dyDescent="0.25">
      <c r="B154" s="63">
        <v>46220</v>
      </c>
      <c r="C154" s="39" t="s">
        <v>220</v>
      </c>
      <c r="D154" s="39" t="s">
        <v>61</v>
      </c>
      <c r="E154" s="154">
        <v>600</v>
      </c>
    </row>
    <row r="155" spans="2:5" ht="15" customHeight="1" x14ac:dyDescent="0.25">
      <c r="B155" s="63">
        <v>46220</v>
      </c>
      <c r="C155" s="39" t="s">
        <v>221</v>
      </c>
      <c r="D155" s="39" t="s">
        <v>30</v>
      </c>
      <c r="E155" s="154">
        <v>97406.45</v>
      </c>
    </row>
    <row r="156" spans="2:5" ht="15" customHeight="1" x14ac:dyDescent="0.25">
      <c r="B156" s="63">
        <v>46220</v>
      </c>
      <c r="C156" s="39" t="s">
        <v>222</v>
      </c>
      <c r="D156" s="39" t="s">
        <v>38</v>
      </c>
      <c r="E156" s="154">
        <v>4100</v>
      </c>
    </row>
    <row r="157" spans="2:5" ht="15" customHeight="1" x14ac:dyDescent="0.25">
      <c r="B157" s="63">
        <v>46220</v>
      </c>
      <c r="C157" s="61" t="s">
        <v>223</v>
      </c>
      <c r="D157" s="39" t="s">
        <v>62</v>
      </c>
      <c r="E157" s="41">
        <v>455</v>
      </c>
    </row>
    <row r="158" spans="2:5" ht="15" customHeight="1" x14ac:dyDescent="0.25">
      <c r="B158" s="63">
        <v>46220</v>
      </c>
      <c r="C158" s="61" t="s">
        <v>224</v>
      </c>
      <c r="D158" s="39" t="s">
        <v>62</v>
      </c>
      <c r="E158" s="41">
        <v>13661</v>
      </c>
    </row>
    <row r="159" spans="2:5" ht="15" customHeight="1" x14ac:dyDescent="0.25">
      <c r="B159" s="63">
        <v>46220</v>
      </c>
      <c r="C159" s="61" t="s">
        <v>225</v>
      </c>
      <c r="D159" s="39" t="s">
        <v>62</v>
      </c>
      <c r="E159" s="41">
        <v>9300</v>
      </c>
    </row>
    <row r="160" spans="2:5" ht="15" customHeight="1" x14ac:dyDescent="0.25">
      <c r="B160" s="63">
        <v>46220</v>
      </c>
      <c r="C160" s="61" t="s">
        <v>226</v>
      </c>
      <c r="D160" s="39" t="s">
        <v>166</v>
      </c>
      <c r="E160" s="41">
        <v>984</v>
      </c>
    </row>
    <row r="161" spans="2:5" ht="15" customHeight="1" x14ac:dyDescent="0.25">
      <c r="B161" s="63">
        <v>46220</v>
      </c>
      <c r="C161" s="61" t="s">
        <v>227</v>
      </c>
      <c r="D161" s="39" t="s">
        <v>38</v>
      </c>
      <c r="E161" s="41">
        <v>254800</v>
      </c>
    </row>
    <row r="162" spans="2:5" ht="15" customHeight="1" x14ac:dyDescent="0.25">
      <c r="B162" s="63">
        <v>46223</v>
      </c>
      <c r="C162" s="61" t="s">
        <v>228</v>
      </c>
      <c r="D162" s="39" t="s">
        <v>59</v>
      </c>
      <c r="E162" s="41">
        <v>12619.35</v>
      </c>
    </row>
    <row r="163" spans="2:5" ht="15" customHeight="1" x14ac:dyDescent="0.25">
      <c r="B163" s="63">
        <v>46223</v>
      </c>
      <c r="C163" s="61" t="s">
        <v>229</v>
      </c>
      <c r="D163" s="39" t="s">
        <v>30</v>
      </c>
      <c r="E163" s="41">
        <v>84585</v>
      </c>
    </row>
    <row r="164" spans="2:5" ht="15" customHeight="1" x14ac:dyDescent="0.25">
      <c r="B164" s="63">
        <v>46223</v>
      </c>
      <c r="C164" s="61" t="s">
        <v>230</v>
      </c>
      <c r="D164" s="39" t="s">
        <v>30</v>
      </c>
      <c r="E164" s="41">
        <v>72280.160000000003</v>
      </c>
    </row>
    <row r="165" spans="2:5" ht="15" customHeight="1" x14ac:dyDescent="0.25">
      <c r="B165" s="63">
        <v>46223</v>
      </c>
      <c r="C165" s="61" t="s">
        <v>231</v>
      </c>
      <c r="D165" s="39" t="s">
        <v>62</v>
      </c>
      <c r="E165" s="41">
        <v>8393725.1999999993</v>
      </c>
    </row>
    <row r="166" spans="2:5" ht="15" customHeight="1" x14ac:dyDescent="0.25">
      <c r="B166" s="63">
        <v>46223</v>
      </c>
      <c r="C166" s="61" t="s">
        <v>232</v>
      </c>
      <c r="D166" s="39" t="s">
        <v>61</v>
      </c>
      <c r="E166" s="41">
        <v>16020</v>
      </c>
    </row>
    <row r="167" spans="2:5" ht="15" customHeight="1" x14ac:dyDescent="0.25">
      <c r="B167" s="63">
        <v>46223</v>
      </c>
      <c r="C167" s="61" t="s">
        <v>233</v>
      </c>
      <c r="D167" s="39" t="s">
        <v>59</v>
      </c>
      <c r="E167" s="41">
        <v>2980</v>
      </c>
    </row>
    <row r="168" spans="2:5" ht="15" customHeight="1" x14ac:dyDescent="0.25">
      <c r="B168" s="63">
        <v>46223</v>
      </c>
      <c r="C168" s="61" t="s">
        <v>234</v>
      </c>
      <c r="D168" s="39" t="s">
        <v>62</v>
      </c>
      <c r="E168" s="41">
        <v>10078</v>
      </c>
    </row>
    <row r="169" spans="2:5" ht="15" customHeight="1" x14ac:dyDescent="0.25">
      <c r="B169" s="63">
        <v>46223</v>
      </c>
      <c r="C169" s="61" t="s">
        <v>235</v>
      </c>
      <c r="D169" s="39" t="s">
        <v>62</v>
      </c>
      <c r="E169" s="41">
        <v>10325</v>
      </c>
    </row>
    <row r="170" spans="2:5" ht="15" customHeight="1" x14ac:dyDescent="0.25">
      <c r="B170" s="63">
        <v>46223</v>
      </c>
      <c r="C170" s="61" t="s">
        <v>236</v>
      </c>
      <c r="D170" s="39" t="s">
        <v>62</v>
      </c>
      <c r="E170" s="41">
        <v>9135</v>
      </c>
    </row>
    <row r="171" spans="2:5" ht="15" customHeight="1" x14ac:dyDescent="0.25">
      <c r="B171" s="63">
        <v>46223</v>
      </c>
      <c r="C171" s="61" t="s">
        <v>237</v>
      </c>
      <c r="D171" s="39" t="s">
        <v>62</v>
      </c>
      <c r="E171" s="41">
        <v>990</v>
      </c>
    </row>
    <row r="172" spans="2:5" ht="15" customHeight="1" x14ac:dyDescent="0.25">
      <c r="B172" s="63">
        <v>46223</v>
      </c>
      <c r="C172" s="61" t="s">
        <v>238</v>
      </c>
      <c r="D172" s="39" t="s">
        <v>62</v>
      </c>
      <c r="E172" s="41">
        <v>615</v>
      </c>
    </row>
    <row r="173" spans="2:5" ht="15" customHeight="1" x14ac:dyDescent="0.25">
      <c r="B173" s="63">
        <v>46223</v>
      </c>
      <c r="C173" s="61" t="s">
        <v>239</v>
      </c>
      <c r="D173" s="39" t="s">
        <v>59</v>
      </c>
      <c r="E173" s="41">
        <v>2100</v>
      </c>
    </row>
    <row r="174" spans="2:5" ht="15" customHeight="1" x14ac:dyDescent="0.25">
      <c r="B174" s="63">
        <v>46223</v>
      </c>
      <c r="C174" s="61" t="s">
        <v>240</v>
      </c>
      <c r="D174" s="39" t="s">
        <v>38</v>
      </c>
      <c r="E174" s="41">
        <v>127400</v>
      </c>
    </row>
    <row r="175" spans="2:5" ht="15" customHeight="1" x14ac:dyDescent="0.25">
      <c r="B175" s="63">
        <v>46223</v>
      </c>
      <c r="C175" s="61" t="s">
        <v>241</v>
      </c>
      <c r="D175" s="39" t="s">
        <v>38</v>
      </c>
      <c r="E175" s="41">
        <v>2100</v>
      </c>
    </row>
    <row r="176" spans="2:5" ht="15" customHeight="1" x14ac:dyDescent="0.25">
      <c r="B176" s="63">
        <v>46223</v>
      </c>
      <c r="C176" s="61" t="s">
        <v>242</v>
      </c>
      <c r="D176" s="39" t="s">
        <v>59</v>
      </c>
      <c r="E176" s="41">
        <v>2413</v>
      </c>
    </row>
    <row r="177" spans="2:5" ht="15" customHeight="1" x14ac:dyDescent="0.25">
      <c r="B177" s="63">
        <v>46223</v>
      </c>
      <c r="C177" s="61" t="s">
        <v>243</v>
      </c>
      <c r="D177" s="39" t="s">
        <v>27</v>
      </c>
      <c r="E177" s="41">
        <v>2550</v>
      </c>
    </row>
    <row r="178" spans="2:5" ht="15" customHeight="1" x14ac:dyDescent="0.25">
      <c r="B178" s="63">
        <v>46224</v>
      </c>
      <c r="C178" s="61" t="s">
        <v>244</v>
      </c>
      <c r="D178" s="39" t="s">
        <v>30</v>
      </c>
      <c r="E178" s="41">
        <v>366496.99</v>
      </c>
    </row>
    <row r="179" spans="2:5" ht="15" customHeight="1" x14ac:dyDescent="0.25">
      <c r="B179" s="63">
        <v>46224</v>
      </c>
      <c r="C179" s="155" t="s">
        <v>245</v>
      </c>
      <c r="D179" s="39" t="s">
        <v>37</v>
      </c>
      <c r="E179" s="41">
        <v>1075</v>
      </c>
    </row>
    <row r="180" spans="2:5" ht="15" customHeight="1" x14ac:dyDescent="0.25">
      <c r="B180" s="63">
        <v>46224</v>
      </c>
      <c r="C180" s="61" t="s">
        <v>246</v>
      </c>
      <c r="D180" s="39" t="s">
        <v>37</v>
      </c>
      <c r="E180" s="41">
        <v>1700</v>
      </c>
    </row>
    <row r="181" spans="2:5" ht="15" customHeight="1" x14ac:dyDescent="0.25">
      <c r="B181" s="63">
        <v>46224</v>
      </c>
      <c r="C181" s="61" t="s">
        <v>247</v>
      </c>
      <c r="D181" s="39" t="s">
        <v>46</v>
      </c>
      <c r="E181" s="41">
        <v>1350</v>
      </c>
    </row>
    <row r="182" spans="2:5" ht="15" customHeight="1" x14ac:dyDescent="0.25">
      <c r="B182" s="63">
        <v>46224</v>
      </c>
      <c r="C182" s="61" t="s">
        <v>248</v>
      </c>
      <c r="D182" s="39" t="s">
        <v>39</v>
      </c>
      <c r="E182" s="41">
        <v>2330</v>
      </c>
    </row>
    <row r="183" spans="2:5" ht="15" customHeight="1" x14ac:dyDescent="0.25">
      <c r="B183" s="63">
        <v>46224</v>
      </c>
      <c r="C183" s="61" t="s">
        <v>249</v>
      </c>
      <c r="D183" s="39" t="s">
        <v>62</v>
      </c>
      <c r="E183" s="41">
        <v>12708</v>
      </c>
    </row>
    <row r="184" spans="2:5" ht="15" customHeight="1" x14ac:dyDescent="0.25">
      <c r="B184" s="63">
        <v>46224</v>
      </c>
      <c r="C184" s="152" t="s">
        <v>250</v>
      </c>
      <c r="D184" s="39" t="s">
        <v>62</v>
      </c>
      <c r="E184" s="41">
        <v>8545</v>
      </c>
    </row>
    <row r="185" spans="2:5" ht="15" customHeight="1" x14ac:dyDescent="0.25">
      <c r="B185" s="63">
        <v>46224</v>
      </c>
      <c r="C185" s="156" t="s">
        <v>195</v>
      </c>
      <c r="D185" s="39" t="s">
        <v>62</v>
      </c>
      <c r="E185" s="41">
        <v>900</v>
      </c>
    </row>
    <row r="186" spans="2:5" ht="15" customHeight="1" x14ac:dyDescent="0.25">
      <c r="B186" s="63">
        <v>46224</v>
      </c>
      <c r="C186" s="156" t="s">
        <v>251</v>
      </c>
      <c r="D186" s="39" t="s">
        <v>59</v>
      </c>
      <c r="E186" s="41">
        <v>13500</v>
      </c>
    </row>
    <row r="187" spans="2:5" ht="15" customHeight="1" x14ac:dyDescent="0.25">
      <c r="B187" s="63">
        <v>46224</v>
      </c>
      <c r="C187" s="61" t="s">
        <v>252</v>
      </c>
      <c r="D187" s="39" t="s">
        <v>38</v>
      </c>
      <c r="E187" s="41">
        <v>5825</v>
      </c>
    </row>
    <row r="188" spans="2:5" ht="15" customHeight="1" x14ac:dyDescent="0.25">
      <c r="B188" s="63">
        <v>46224</v>
      </c>
      <c r="C188" s="61" t="s">
        <v>253</v>
      </c>
      <c r="D188" s="39" t="s">
        <v>38</v>
      </c>
      <c r="E188" s="41">
        <v>16872</v>
      </c>
    </row>
    <row r="189" spans="2:5" ht="15" customHeight="1" x14ac:dyDescent="0.25">
      <c r="B189" s="63">
        <v>46224</v>
      </c>
      <c r="C189" s="61" t="s">
        <v>254</v>
      </c>
      <c r="D189" s="39" t="s">
        <v>38</v>
      </c>
      <c r="E189" s="41">
        <v>3750</v>
      </c>
    </row>
    <row r="190" spans="2:5" ht="15" customHeight="1" x14ac:dyDescent="0.25">
      <c r="B190" s="63">
        <v>46224</v>
      </c>
      <c r="C190" s="61" t="s">
        <v>255</v>
      </c>
      <c r="D190" s="39" t="s">
        <v>59</v>
      </c>
      <c r="E190" s="41">
        <v>25577</v>
      </c>
    </row>
    <row r="191" spans="2:5" ht="15" customHeight="1" x14ac:dyDescent="0.25">
      <c r="B191" s="63">
        <v>46225</v>
      </c>
      <c r="C191" s="164" t="s">
        <v>256</v>
      </c>
      <c r="D191" s="39" t="s">
        <v>62</v>
      </c>
      <c r="E191" s="41">
        <v>326805.53999999998</v>
      </c>
    </row>
    <row r="192" spans="2:5" ht="15" customHeight="1" x14ac:dyDescent="0.25">
      <c r="B192" s="63">
        <v>46225</v>
      </c>
      <c r="C192" s="61" t="s">
        <v>257</v>
      </c>
      <c r="D192" s="39" t="s">
        <v>38</v>
      </c>
      <c r="E192" s="41">
        <v>445900</v>
      </c>
    </row>
    <row r="193" spans="2:5" ht="15" customHeight="1" x14ac:dyDescent="0.25">
      <c r="B193" s="63">
        <v>46225</v>
      </c>
      <c r="C193" s="61" t="s">
        <v>258</v>
      </c>
      <c r="D193" s="39" t="s">
        <v>30</v>
      </c>
      <c r="E193" s="41">
        <v>70310.89</v>
      </c>
    </row>
    <row r="194" spans="2:5" ht="15" customHeight="1" x14ac:dyDescent="0.25">
      <c r="B194" s="63">
        <v>46225</v>
      </c>
      <c r="C194" s="61" t="s">
        <v>259</v>
      </c>
      <c r="D194" s="39" t="s">
        <v>61</v>
      </c>
      <c r="E194" s="41">
        <v>48654</v>
      </c>
    </row>
    <row r="195" spans="2:5" ht="15" customHeight="1" x14ac:dyDescent="0.25">
      <c r="B195" s="63">
        <v>46225</v>
      </c>
      <c r="C195" s="61" t="s">
        <v>260</v>
      </c>
      <c r="D195" s="39" t="s">
        <v>37</v>
      </c>
      <c r="E195" s="41">
        <v>100</v>
      </c>
    </row>
    <row r="196" spans="2:5" ht="15" customHeight="1" x14ac:dyDescent="0.25">
      <c r="B196" s="63">
        <v>46225</v>
      </c>
      <c r="C196" s="61" t="s">
        <v>261</v>
      </c>
      <c r="D196" s="39" t="s">
        <v>62</v>
      </c>
      <c r="E196" s="41">
        <v>775</v>
      </c>
    </row>
    <row r="197" spans="2:5" ht="15" customHeight="1" x14ac:dyDescent="0.25">
      <c r="B197" s="63">
        <v>46225</v>
      </c>
      <c r="C197" s="61" t="s">
        <v>262</v>
      </c>
      <c r="D197" s="39" t="s">
        <v>62</v>
      </c>
      <c r="E197" s="41">
        <v>1088255</v>
      </c>
    </row>
    <row r="198" spans="2:5" ht="15" customHeight="1" x14ac:dyDescent="0.25">
      <c r="B198" s="63">
        <v>46225</v>
      </c>
      <c r="C198" s="61" t="s">
        <v>263</v>
      </c>
      <c r="D198" s="39" t="s">
        <v>62</v>
      </c>
      <c r="E198" s="41">
        <v>8615</v>
      </c>
    </row>
    <row r="199" spans="2:5" ht="15" customHeight="1" x14ac:dyDescent="0.25">
      <c r="B199" s="63">
        <v>46225</v>
      </c>
      <c r="C199" s="61" t="s">
        <v>264</v>
      </c>
      <c r="D199" s="39" t="s">
        <v>62</v>
      </c>
      <c r="E199" s="41">
        <v>14581</v>
      </c>
    </row>
    <row r="200" spans="2:5" ht="15" customHeight="1" x14ac:dyDescent="0.25">
      <c r="B200" s="63">
        <v>46226</v>
      </c>
      <c r="C200" s="61" t="s">
        <v>265</v>
      </c>
      <c r="D200" s="39" t="s">
        <v>38</v>
      </c>
      <c r="E200" s="41">
        <v>88677</v>
      </c>
    </row>
    <row r="201" spans="2:5" ht="15" customHeight="1" x14ac:dyDescent="0.25">
      <c r="B201" s="63">
        <v>46226</v>
      </c>
      <c r="C201" s="61" t="s">
        <v>266</v>
      </c>
      <c r="D201" s="39" t="s">
        <v>30</v>
      </c>
      <c r="E201" s="41">
        <v>1033134.3</v>
      </c>
    </row>
    <row r="202" spans="2:5" ht="15" customHeight="1" x14ac:dyDescent="0.25">
      <c r="B202" s="63">
        <v>46226</v>
      </c>
      <c r="C202" s="61" t="s">
        <v>267</v>
      </c>
      <c r="D202" s="39" t="s">
        <v>30</v>
      </c>
      <c r="E202" s="41">
        <v>71935.820000000007</v>
      </c>
    </row>
    <row r="203" spans="2:5" ht="15" customHeight="1" x14ac:dyDescent="0.25">
      <c r="B203" s="63">
        <v>46226</v>
      </c>
      <c r="C203" s="61" t="s">
        <v>268</v>
      </c>
      <c r="D203" s="39" t="s">
        <v>37</v>
      </c>
      <c r="E203" s="41">
        <v>125</v>
      </c>
    </row>
    <row r="204" spans="2:5" ht="15" customHeight="1" x14ac:dyDescent="0.25">
      <c r="B204" s="63">
        <v>46226</v>
      </c>
      <c r="C204" s="61" t="s">
        <v>269</v>
      </c>
      <c r="D204" s="39" t="s">
        <v>37</v>
      </c>
      <c r="E204" s="41">
        <v>102286.57</v>
      </c>
    </row>
    <row r="205" spans="2:5" ht="15" customHeight="1" x14ac:dyDescent="0.25">
      <c r="B205" s="63">
        <v>46226</v>
      </c>
      <c r="C205" s="61" t="s">
        <v>270</v>
      </c>
      <c r="D205" s="39" t="s">
        <v>59</v>
      </c>
      <c r="E205" s="41">
        <v>2788</v>
      </c>
    </row>
    <row r="206" spans="2:5" ht="15" customHeight="1" x14ac:dyDescent="0.25">
      <c r="B206" s="63">
        <v>46226</v>
      </c>
      <c r="C206" s="61" t="s">
        <v>271</v>
      </c>
      <c r="D206" s="39" t="s">
        <v>166</v>
      </c>
      <c r="E206" s="41">
        <v>2181.85</v>
      </c>
    </row>
    <row r="207" spans="2:5" ht="15" customHeight="1" x14ac:dyDescent="0.25">
      <c r="B207" s="63">
        <v>46226</v>
      </c>
      <c r="C207" s="61" t="s">
        <v>272</v>
      </c>
      <c r="D207" s="39" t="s">
        <v>166</v>
      </c>
      <c r="E207" s="41">
        <v>2400</v>
      </c>
    </row>
    <row r="208" spans="2:5" ht="15" customHeight="1" x14ac:dyDescent="0.25">
      <c r="B208" s="63">
        <v>46226</v>
      </c>
      <c r="C208" s="61" t="s">
        <v>273</v>
      </c>
      <c r="D208" s="39" t="s">
        <v>166</v>
      </c>
      <c r="E208" s="41">
        <v>1050</v>
      </c>
    </row>
    <row r="209" spans="2:5" ht="15" customHeight="1" x14ac:dyDescent="0.25">
      <c r="B209" s="63">
        <v>46226</v>
      </c>
      <c r="C209" s="61" t="s">
        <v>274</v>
      </c>
      <c r="D209" s="39" t="s">
        <v>62</v>
      </c>
      <c r="E209" s="41">
        <v>9220</v>
      </c>
    </row>
    <row r="210" spans="2:5" ht="15" customHeight="1" x14ac:dyDescent="0.25">
      <c r="B210" s="63">
        <v>46226</v>
      </c>
      <c r="C210" s="61" t="s">
        <v>275</v>
      </c>
      <c r="D210" s="39" t="s">
        <v>62</v>
      </c>
      <c r="E210" s="41">
        <v>14019</v>
      </c>
    </row>
    <row r="211" spans="2:5" ht="15" customHeight="1" x14ac:dyDescent="0.25">
      <c r="B211" s="63">
        <v>46226</v>
      </c>
      <c r="C211" s="61" t="s">
        <v>276</v>
      </c>
      <c r="D211" s="39" t="s">
        <v>62</v>
      </c>
      <c r="E211" s="41">
        <v>725</v>
      </c>
    </row>
    <row r="212" spans="2:5" ht="15" customHeight="1" x14ac:dyDescent="0.25">
      <c r="B212" s="63">
        <v>46227</v>
      </c>
      <c r="C212" s="61" t="s">
        <v>277</v>
      </c>
      <c r="D212" s="39" t="s">
        <v>30</v>
      </c>
      <c r="E212" s="41">
        <v>107002.01</v>
      </c>
    </row>
    <row r="213" spans="2:5" ht="15" customHeight="1" x14ac:dyDescent="0.25">
      <c r="B213" s="63">
        <v>46227</v>
      </c>
      <c r="C213" s="61" t="s">
        <v>278</v>
      </c>
      <c r="D213" s="39" t="s">
        <v>37</v>
      </c>
      <c r="E213" s="41">
        <v>19506</v>
      </c>
    </row>
    <row r="214" spans="2:5" ht="15" customHeight="1" x14ac:dyDescent="0.25">
      <c r="B214" s="63">
        <v>46227</v>
      </c>
      <c r="C214" s="61" t="s">
        <v>279</v>
      </c>
      <c r="D214" s="39" t="s">
        <v>38</v>
      </c>
      <c r="E214" s="41">
        <v>2702</v>
      </c>
    </row>
    <row r="215" spans="2:5" ht="15" customHeight="1" x14ac:dyDescent="0.25">
      <c r="B215" s="63">
        <v>46227</v>
      </c>
      <c r="C215" s="61" t="s">
        <v>280</v>
      </c>
      <c r="D215" s="39" t="s">
        <v>38</v>
      </c>
      <c r="E215" s="41">
        <v>2517</v>
      </c>
    </row>
    <row r="216" spans="2:5" ht="15" customHeight="1" x14ac:dyDescent="0.25">
      <c r="B216" s="63">
        <v>46227</v>
      </c>
      <c r="C216" s="61" t="s">
        <v>281</v>
      </c>
      <c r="D216" s="39" t="s">
        <v>187</v>
      </c>
      <c r="E216" s="41">
        <v>550</v>
      </c>
    </row>
    <row r="217" spans="2:5" ht="15" customHeight="1" x14ac:dyDescent="0.25">
      <c r="B217" s="63">
        <v>46227</v>
      </c>
      <c r="C217" s="61" t="s">
        <v>282</v>
      </c>
      <c r="D217" s="39" t="s">
        <v>62</v>
      </c>
      <c r="E217" s="41">
        <v>12962</v>
      </c>
    </row>
    <row r="218" spans="2:5" ht="15" customHeight="1" x14ac:dyDescent="0.25">
      <c r="B218" s="63">
        <v>46227</v>
      </c>
      <c r="C218" s="61" t="s">
        <v>283</v>
      </c>
      <c r="D218" s="39" t="s">
        <v>62</v>
      </c>
      <c r="E218" s="162">
        <v>10155</v>
      </c>
    </row>
    <row r="219" spans="2:5" ht="15" customHeight="1" x14ac:dyDescent="0.25">
      <c r="B219" s="63">
        <v>46227</v>
      </c>
      <c r="C219" s="61" t="s">
        <v>284</v>
      </c>
      <c r="D219" s="39" t="s">
        <v>62</v>
      </c>
      <c r="E219" s="41">
        <v>1446211.08</v>
      </c>
    </row>
    <row r="220" spans="2:5" ht="15" customHeight="1" x14ac:dyDescent="0.25">
      <c r="B220" s="63">
        <v>46227</v>
      </c>
      <c r="C220" s="61" t="s">
        <v>285</v>
      </c>
      <c r="D220" s="39" t="s">
        <v>39</v>
      </c>
      <c r="E220" s="41">
        <v>768</v>
      </c>
    </row>
    <row r="221" spans="2:5" ht="15" customHeight="1" x14ac:dyDescent="0.25">
      <c r="B221" s="63">
        <v>46227</v>
      </c>
      <c r="C221" s="61" t="s">
        <v>286</v>
      </c>
      <c r="D221" s="39" t="s">
        <v>39</v>
      </c>
      <c r="E221" s="41">
        <v>528</v>
      </c>
    </row>
    <row r="222" spans="2:5" ht="15" customHeight="1" x14ac:dyDescent="0.25">
      <c r="B222" s="63">
        <v>46227</v>
      </c>
      <c r="C222" s="61" t="s">
        <v>287</v>
      </c>
      <c r="D222" s="39" t="s">
        <v>39</v>
      </c>
      <c r="E222" s="41">
        <v>480</v>
      </c>
    </row>
    <row r="223" spans="2:5" ht="15" customHeight="1" x14ac:dyDescent="0.25">
      <c r="B223" s="63">
        <v>46230</v>
      </c>
      <c r="C223" s="61" t="s">
        <v>288</v>
      </c>
      <c r="D223" s="39" t="s">
        <v>30</v>
      </c>
      <c r="E223" s="41">
        <v>85016.35</v>
      </c>
    </row>
    <row r="224" spans="2:5" ht="15" customHeight="1" x14ac:dyDescent="0.25">
      <c r="B224" s="63">
        <v>46230</v>
      </c>
      <c r="C224" s="61" t="s">
        <v>289</v>
      </c>
      <c r="D224" s="39" t="s">
        <v>62</v>
      </c>
      <c r="E224" s="41">
        <v>281335.09000000003</v>
      </c>
    </row>
    <row r="225" spans="2:5" ht="15" customHeight="1" x14ac:dyDescent="0.25">
      <c r="B225" s="63">
        <v>46230</v>
      </c>
      <c r="C225" s="61" t="s">
        <v>290</v>
      </c>
      <c r="D225" s="39" t="s">
        <v>61</v>
      </c>
      <c r="E225" s="41">
        <v>6954</v>
      </c>
    </row>
    <row r="226" spans="2:5" ht="15" customHeight="1" x14ac:dyDescent="0.25">
      <c r="B226" s="63">
        <v>46230</v>
      </c>
      <c r="C226" s="61" t="s">
        <v>291</v>
      </c>
      <c r="D226" s="39" t="s">
        <v>37</v>
      </c>
      <c r="E226" s="41">
        <v>3878</v>
      </c>
    </row>
    <row r="227" spans="2:5" ht="15" customHeight="1" x14ac:dyDescent="0.25">
      <c r="B227" s="63">
        <v>46230</v>
      </c>
      <c r="C227" s="61" t="s">
        <v>292</v>
      </c>
      <c r="D227" s="39" t="s">
        <v>59</v>
      </c>
      <c r="E227" s="41">
        <v>4122</v>
      </c>
    </row>
    <row r="228" spans="2:5" ht="15" customHeight="1" x14ac:dyDescent="0.25">
      <c r="B228" s="63">
        <v>46230</v>
      </c>
      <c r="C228" s="61" t="s">
        <v>293</v>
      </c>
      <c r="D228" s="39" t="s">
        <v>37</v>
      </c>
      <c r="E228" s="41">
        <v>206.25</v>
      </c>
    </row>
    <row r="229" spans="2:5" ht="15" customHeight="1" x14ac:dyDescent="0.25">
      <c r="B229" s="63">
        <v>46230</v>
      </c>
      <c r="C229" s="61" t="s">
        <v>294</v>
      </c>
      <c r="D229" s="39" t="s">
        <v>37</v>
      </c>
      <c r="E229" s="41">
        <v>12600</v>
      </c>
    </row>
    <row r="230" spans="2:5" ht="15" customHeight="1" x14ac:dyDescent="0.25">
      <c r="B230" s="63">
        <v>46230</v>
      </c>
      <c r="C230" s="152" t="s">
        <v>295</v>
      </c>
      <c r="D230" s="39" t="s">
        <v>37</v>
      </c>
      <c r="E230" s="41">
        <v>1500</v>
      </c>
    </row>
    <row r="231" spans="2:5" ht="15" customHeight="1" x14ac:dyDescent="0.25">
      <c r="B231" s="63">
        <v>46230</v>
      </c>
      <c r="C231" s="61" t="s">
        <v>296</v>
      </c>
      <c r="D231" s="39" t="s">
        <v>37</v>
      </c>
      <c r="E231" s="41">
        <v>45</v>
      </c>
    </row>
    <row r="232" spans="2:5" ht="15" customHeight="1" x14ac:dyDescent="0.25">
      <c r="B232" s="63">
        <v>46230</v>
      </c>
      <c r="C232" s="61" t="s">
        <v>297</v>
      </c>
      <c r="D232" s="39" t="s">
        <v>37</v>
      </c>
      <c r="E232" s="41">
        <v>2820</v>
      </c>
    </row>
    <row r="233" spans="2:5" ht="15" customHeight="1" x14ac:dyDescent="0.25">
      <c r="B233" s="63">
        <v>46230</v>
      </c>
      <c r="C233" s="61" t="s">
        <v>298</v>
      </c>
      <c r="D233" s="39" t="s">
        <v>37</v>
      </c>
      <c r="E233" s="41">
        <v>2250</v>
      </c>
    </row>
    <row r="234" spans="2:5" ht="15" customHeight="1" x14ac:dyDescent="0.25">
      <c r="B234" s="63">
        <v>46230</v>
      </c>
      <c r="C234" s="61" t="s">
        <v>299</v>
      </c>
      <c r="D234" s="39" t="s">
        <v>37</v>
      </c>
      <c r="E234" s="41">
        <v>2250</v>
      </c>
    </row>
    <row r="235" spans="2:5" ht="15" customHeight="1" x14ac:dyDescent="0.25">
      <c r="B235" s="63">
        <v>46230</v>
      </c>
      <c r="C235" s="61" t="s">
        <v>300</v>
      </c>
      <c r="D235" s="39" t="s">
        <v>37</v>
      </c>
      <c r="E235" s="41">
        <v>3600</v>
      </c>
    </row>
    <row r="236" spans="2:5" ht="15" customHeight="1" x14ac:dyDescent="0.25">
      <c r="B236" s="63">
        <v>46230</v>
      </c>
      <c r="C236" s="61" t="s">
        <v>301</v>
      </c>
      <c r="D236" s="39" t="s">
        <v>37</v>
      </c>
      <c r="E236" s="41">
        <v>967.5</v>
      </c>
    </row>
    <row r="237" spans="2:5" ht="15" customHeight="1" x14ac:dyDescent="0.25">
      <c r="B237" s="63">
        <v>46230</v>
      </c>
      <c r="C237" s="61" t="s">
        <v>302</v>
      </c>
      <c r="D237" s="39" t="s">
        <v>37</v>
      </c>
      <c r="E237" s="41">
        <v>1380</v>
      </c>
    </row>
    <row r="238" spans="2:5" ht="15" customHeight="1" x14ac:dyDescent="0.25">
      <c r="B238" s="63">
        <v>46230</v>
      </c>
      <c r="C238" s="61" t="s">
        <v>303</v>
      </c>
      <c r="D238" s="39" t="s">
        <v>37</v>
      </c>
      <c r="E238" s="41">
        <v>2250</v>
      </c>
    </row>
    <row r="239" spans="2:5" ht="15" customHeight="1" x14ac:dyDescent="0.25">
      <c r="B239" s="63">
        <v>46230</v>
      </c>
      <c r="C239" s="61" t="s">
        <v>304</v>
      </c>
      <c r="D239" s="39" t="s">
        <v>39</v>
      </c>
      <c r="E239" s="41">
        <v>11466</v>
      </c>
    </row>
    <row r="240" spans="2:5" ht="15" customHeight="1" x14ac:dyDescent="0.25">
      <c r="B240" s="63">
        <v>46230</v>
      </c>
      <c r="C240" s="61" t="s">
        <v>305</v>
      </c>
      <c r="D240" s="39" t="s">
        <v>39</v>
      </c>
      <c r="E240" s="41">
        <v>6370</v>
      </c>
    </row>
    <row r="241" spans="2:5" ht="15" customHeight="1" x14ac:dyDescent="0.25">
      <c r="B241" s="63">
        <v>46230</v>
      </c>
      <c r="C241" s="61" t="s">
        <v>306</v>
      </c>
      <c r="D241" s="39" t="s">
        <v>62</v>
      </c>
      <c r="E241" s="41">
        <v>9592</v>
      </c>
    </row>
    <row r="242" spans="2:5" ht="15" customHeight="1" x14ac:dyDescent="0.25">
      <c r="B242" s="63">
        <v>46230</v>
      </c>
      <c r="C242" s="61" t="s">
        <v>307</v>
      </c>
      <c r="D242" s="39" t="s">
        <v>62</v>
      </c>
      <c r="E242" s="41">
        <v>9293</v>
      </c>
    </row>
    <row r="243" spans="2:5" ht="15" customHeight="1" x14ac:dyDescent="0.25">
      <c r="B243" s="63">
        <v>46230</v>
      </c>
      <c r="C243" s="61" t="s">
        <v>308</v>
      </c>
      <c r="D243" s="39" t="s">
        <v>187</v>
      </c>
      <c r="E243" s="41">
        <v>905</v>
      </c>
    </row>
    <row r="244" spans="2:5" ht="15" customHeight="1" x14ac:dyDescent="0.25">
      <c r="B244" s="63">
        <v>46230</v>
      </c>
      <c r="C244" s="61" t="s">
        <v>309</v>
      </c>
      <c r="D244" s="39" t="s">
        <v>187</v>
      </c>
      <c r="E244" s="41">
        <v>120</v>
      </c>
    </row>
    <row r="245" spans="2:5" ht="15" customHeight="1" x14ac:dyDescent="0.25">
      <c r="B245" s="63">
        <v>46230</v>
      </c>
      <c r="C245" s="61" t="s">
        <v>310</v>
      </c>
      <c r="D245" s="39" t="s">
        <v>62</v>
      </c>
      <c r="E245" s="41">
        <v>8475</v>
      </c>
    </row>
    <row r="246" spans="2:5" ht="15" customHeight="1" x14ac:dyDescent="0.25">
      <c r="B246" s="63">
        <v>46230</v>
      </c>
      <c r="C246" s="61" t="s">
        <v>311</v>
      </c>
      <c r="D246" s="39" t="s">
        <v>59</v>
      </c>
      <c r="E246" s="41">
        <v>3482.2</v>
      </c>
    </row>
    <row r="247" spans="2:5" ht="15" customHeight="1" x14ac:dyDescent="0.25">
      <c r="B247" s="63">
        <v>46230</v>
      </c>
      <c r="C247" s="61" t="s">
        <v>312</v>
      </c>
      <c r="D247" s="39" t="s">
        <v>46</v>
      </c>
      <c r="E247" s="41">
        <v>7650</v>
      </c>
    </row>
    <row r="248" spans="2:5" ht="15" customHeight="1" x14ac:dyDescent="0.25">
      <c r="B248" s="63">
        <v>46231</v>
      </c>
      <c r="C248" s="61" t="s">
        <v>313</v>
      </c>
      <c r="D248" s="39" t="s">
        <v>59</v>
      </c>
      <c r="E248" s="41">
        <v>2626</v>
      </c>
    </row>
    <row r="249" spans="2:5" ht="15" customHeight="1" x14ac:dyDescent="0.25">
      <c r="B249" s="63">
        <v>46231</v>
      </c>
      <c r="C249" s="61" t="s">
        <v>314</v>
      </c>
      <c r="D249" s="39" t="s">
        <v>30</v>
      </c>
      <c r="E249" s="41">
        <v>224925.8</v>
      </c>
    </row>
    <row r="250" spans="2:5" ht="15" customHeight="1" x14ac:dyDescent="0.25">
      <c r="B250" s="63">
        <v>46231</v>
      </c>
      <c r="C250" s="61" t="s">
        <v>315</v>
      </c>
      <c r="D250" s="39" t="s">
        <v>37</v>
      </c>
      <c r="E250" s="41">
        <v>1275</v>
      </c>
    </row>
    <row r="251" spans="2:5" ht="15" customHeight="1" x14ac:dyDescent="0.25">
      <c r="B251" s="63">
        <v>46231</v>
      </c>
      <c r="C251" s="61" t="s">
        <v>316</v>
      </c>
      <c r="D251" s="39" t="s">
        <v>59</v>
      </c>
      <c r="E251" s="41">
        <v>12764.4</v>
      </c>
    </row>
    <row r="252" spans="2:5" ht="15" customHeight="1" x14ac:dyDescent="0.25">
      <c r="B252" s="63">
        <v>46231</v>
      </c>
      <c r="C252" s="61" t="s">
        <v>317</v>
      </c>
      <c r="D252" s="39" t="s">
        <v>62</v>
      </c>
      <c r="E252" s="41">
        <v>10025339.23</v>
      </c>
    </row>
    <row r="253" spans="2:5" ht="15" customHeight="1" x14ac:dyDescent="0.25">
      <c r="B253" s="63">
        <v>46231</v>
      </c>
      <c r="C253" s="61" t="s">
        <v>318</v>
      </c>
      <c r="D253" s="39" t="s">
        <v>64</v>
      </c>
      <c r="E253" s="41">
        <v>11708.24</v>
      </c>
    </row>
    <row r="254" spans="2:5" ht="15" customHeight="1" x14ac:dyDescent="0.25">
      <c r="B254" s="63">
        <v>46231</v>
      </c>
      <c r="C254" s="61" t="s">
        <v>319</v>
      </c>
      <c r="D254" s="39" t="s">
        <v>62</v>
      </c>
      <c r="E254" s="41">
        <v>13669</v>
      </c>
    </row>
    <row r="255" spans="2:5" ht="15" customHeight="1" x14ac:dyDescent="0.25">
      <c r="B255" s="63">
        <v>46231</v>
      </c>
      <c r="C255" s="61" t="s">
        <v>320</v>
      </c>
      <c r="D255" s="39" t="s">
        <v>187</v>
      </c>
      <c r="E255" s="41">
        <v>550</v>
      </c>
    </row>
    <row r="256" spans="2:5" ht="15" customHeight="1" x14ac:dyDescent="0.25">
      <c r="B256" s="63">
        <v>46231</v>
      </c>
      <c r="C256" s="61" t="s">
        <v>321</v>
      </c>
      <c r="D256" s="39" t="s">
        <v>62</v>
      </c>
      <c r="E256" s="41">
        <v>7820</v>
      </c>
    </row>
    <row r="257" spans="2:5" ht="15" customHeight="1" x14ac:dyDescent="0.25">
      <c r="B257" s="63">
        <v>46231</v>
      </c>
      <c r="C257" s="61" t="s">
        <v>322</v>
      </c>
      <c r="D257" s="39" t="s">
        <v>62</v>
      </c>
      <c r="E257" s="41">
        <v>1489564.78</v>
      </c>
    </row>
    <row r="258" spans="2:5" ht="15" customHeight="1" x14ac:dyDescent="0.25">
      <c r="B258" s="63">
        <v>46231</v>
      </c>
      <c r="C258" s="61" t="s">
        <v>323</v>
      </c>
      <c r="D258" s="39" t="s">
        <v>59</v>
      </c>
      <c r="E258" s="41">
        <v>1248</v>
      </c>
    </row>
    <row r="259" spans="2:5" ht="15" customHeight="1" x14ac:dyDescent="0.25">
      <c r="B259" s="63">
        <v>46232</v>
      </c>
      <c r="C259" s="61" t="s">
        <v>324</v>
      </c>
      <c r="D259" s="39" t="s">
        <v>37</v>
      </c>
      <c r="E259" s="41">
        <v>7192</v>
      </c>
    </row>
    <row r="260" spans="2:5" ht="15" customHeight="1" x14ac:dyDescent="0.25">
      <c r="B260" s="63">
        <v>46232</v>
      </c>
      <c r="C260" s="61" t="s">
        <v>325</v>
      </c>
      <c r="D260" s="39" t="s">
        <v>30</v>
      </c>
      <c r="E260" s="41">
        <v>156474.49</v>
      </c>
    </row>
    <row r="261" spans="2:5" ht="15" customHeight="1" x14ac:dyDescent="0.25">
      <c r="B261" s="63">
        <v>46232</v>
      </c>
      <c r="C261" s="61" t="s">
        <v>326</v>
      </c>
      <c r="D261" s="39" t="s">
        <v>30</v>
      </c>
      <c r="E261" s="41">
        <v>119946.89</v>
      </c>
    </row>
    <row r="262" spans="2:5" ht="15" customHeight="1" x14ac:dyDescent="0.25">
      <c r="B262" s="63">
        <v>46232</v>
      </c>
      <c r="C262" s="61" t="s">
        <v>327</v>
      </c>
      <c r="D262" s="39" t="s">
        <v>39</v>
      </c>
      <c r="E262" s="41">
        <v>2088</v>
      </c>
    </row>
    <row r="263" spans="2:5" ht="15" customHeight="1" x14ac:dyDescent="0.25">
      <c r="B263" s="63">
        <v>46232</v>
      </c>
      <c r="C263" s="61" t="s">
        <v>328</v>
      </c>
      <c r="D263" s="39" t="s">
        <v>39</v>
      </c>
      <c r="E263" s="41">
        <v>800</v>
      </c>
    </row>
    <row r="264" spans="2:5" ht="15" customHeight="1" x14ac:dyDescent="0.25">
      <c r="B264" s="63">
        <v>46232</v>
      </c>
      <c r="C264" s="61" t="s">
        <v>329</v>
      </c>
      <c r="D264" s="39" t="s">
        <v>64</v>
      </c>
      <c r="E264" s="41">
        <v>1160</v>
      </c>
    </row>
    <row r="265" spans="2:5" ht="15" customHeight="1" x14ac:dyDescent="0.25">
      <c r="B265" s="63">
        <v>46232</v>
      </c>
      <c r="C265" s="61" t="s">
        <v>330</v>
      </c>
      <c r="D265" s="39" t="s">
        <v>62</v>
      </c>
      <c r="E265" s="41">
        <v>14051</v>
      </c>
    </row>
    <row r="266" spans="2:5" ht="15" customHeight="1" x14ac:dyDescent="0.25">
      <c r="B266" s="63">
        <v>46232</v>
      </c>
      <c r="C266" s="61" t="s">
        <v>331</v>
      </c>
      <c r="D266" s="39" t="s">
        <v>62</v>
      </c>
      <c r="E266" s="41">
        <v>8295</v>
      </c>
    </row>
    <row r="267" spans="2:5" ht="15" customHeight="1" x14ac:dyDescent="0.25">
      <c r="B267" s="63">
        <v>46232</v>
      </c>
      <c r="C267" s="61" t="s">
        <v>332</v>
      </c>
      <c r="D267" s="39" t="s">
        <v>62</v>
      </c>
      <c r="E267" s="41">
        <v>1620</v>
      </c>
    </row>
    <row r="268" spans="2:5" ht="15" customHeight="1" x14ac:dyDescent="0.25">
      <c r="B268" s="63">
        <v>46232</v>
      </c>
      <c r="C268" s="61" t="s">
        <v>333</v>
      </c>
      <c r="D268" s="39" t="s">
        <v>62</v>
      </c>
      <c r="E268" s="41">
        <v>700</v>
      </c>
    </row>
    <row r="269" spans="2:5" ht="15" customHeight="1" x14ac:dyDescent="0.25">
      <c r="B269" s="63">
        <v>46232</v>
      </c>
      <c r="C269" s="61" t="s">
        <v>334</v>
      </c>
      <c r="D269" s="39" t="s">
        <v>38</v>
      </c>
      <c r="E269" s="41">
        <v>1350</v>
      </c>
    </row>
    <row r="270" spans="2:5" ht="15" customHeight="1" x14ac:dyDescent="0.25">
      <c r="B270" s="63">
        <v>46232</v>
      </c>
      <c r="C270" s="61" t="s">
        <v>335</v>
      </c>
      <c r="D270" s="39" t="s">
        <v>38</v>
      </c>
      <c r="E270" s="41">
        <v>3020</v>
      </c>
    </row>
    <row r="271" spans="2:5" ht="15" customHeight="1" x14ac:dyDescent="0.25">
      <c r="B271" s="63">
        <v>46232</v>
      </c>
      <c r="C271" s="61" t="s">
        <v>336</v>
      </c>
      <c r="D271" s="39" t="s">
        <v>38</v>
      </c>
      <c r="E271" s="41">
        <v>7655</v>
      </c>
    </row>
    <row r="272" spans="2:5" ht="15" customHeight="1" x14ac:dyDescent="0.25">
      <c r="B272" s="63">
        <v>46232</v>
      </c>
      <c r="C272" s="61" t="s">
        <v>337</v>
      </c>
      <c r="D272" s="39" t="s">
        <v>59</v>
      </c>
      <c r="E272" s="41">
        <v>1536</v>
      </c>
    </row>
    <row r="273" spans="2:5" ht="15" customHeight="1" x14ac:dyDescent="0.25">
      <c r="B273" s="63">
        <v>46232</v>
      </c>
      <c r="C273" s="61" t="s">
        <v>338</v>
      </c>
      <c r="D273" s="39" t="s">
        <v>59</v>
      </c>
      <c r="E273" s="41">
        <v>2</v>
      </c>
    </row>
    <row r="274" spans="2:5" ht="15" customHeight="1" x14ac:dyDescent="0.25">
      <c r="B274" s="63">
        <v>46232</v>
      </c>
      <c r="C274" s="61" t="s">
        <v>339</v>
      </c>
      <c r="D274" s="39" t="s">
        <v>37</v>
      </c>
      <c r="E274" s="41">
        <v>2440</v>
      </c>
    </row>
    <row r="275" spans="2:5" ht="15" customHeight="1" x14ac:dyDescent="0.25">
      <c r="B275" s="63">
        <v>46232</v>
      </c>
      <c r="C275" s="61" t="s">
        <v>340</v>
      </c>
      <c r="D275" s="39" t="s">
        <v>37</v>
      </c>
      <c r="E275" s="41">
        <v>5250</v>
      </c>
    </row>
    <row r="276" spans="2:5" ht="15" customHeight="1" x14ac:dyDescent="0.25">
      <c r="B276" s="63">
        <v>46233</v>
      </c>
      <c r="C276" s="61" t="s">
        <v>341</v>
      </c>
      <c r="D276" s="39" t="s">
        <v>30</v>
      </c>
      <c r="E276" s="41">
        <v>706464.87</v>
      </c>
    </row>
    <row r="277" spans="2:5" ht="15" customHeight="1" x14ac:dyDescent="0.25">
      <c r="B277" s="63">
        <v>46233</v>
      </c>
      <c r="C277" s="61" t="s">
        <v>342</v>
      </c>
      <c r="D277" s="39" t="s">
        <v>30</v>
      </c>
      <c r="E277" s="41">
        <v>65450</v>
      </c>
    </row>
    <row r="278" spans="2:5" ht="15" customHeight="1" x14ac:dyDescent="0.25">
      <c r="B278" s="63">
        <v>46233</v>
      </c>
      <c r="C278" s="61" t="s">
        <v>343</v>
      </c>
      <c r="D278" s="39" t="s">
        <v>37</v>
      </c>
      <c r="E278" s="41">
        <v>24685</v>
      </c>
    </row>
    <row r="279" spans="2:5" ht="15" customHeight="1" x14ac:dyDescent="0.25">
      <c r="B279" s="63">
        <v>46233</v>
      </c>
      <c r="C279" s="61" t="s">
        <v>344</v>
      </c>
      <c r="D279" s="39" t="s">
        <v>62</v>
      </c>
      <c r="E279" s="41">
        <v>220045</v>
      </c>
    </row>
    <row r="280" spans="2:5" ht="15" customHeight="1" x14ac:dyDescent="0.25">
      <c r="B280" s="63">
        <v>46234</v>
      </c>
      <c r="C280" s="61" t="s">
        <v>345</v>
      </c>
      <c r="D280" s="39" t="s">
        <v>30</v>
      </c>
      <c r="E280" s="41">
        <v>77481.27</v>
      </c>
    </row>
    <row r="281" spans="2:5" ht="16.5" thickBot="1" x14ac:dyDescent="0.3">
      <c r="B281" s="43"/>
      <c r="C281" s="43"/>
      <c r="D281" s="46" t="s">
        <v>4</v>
      </c>
      <c r="E281" s="47">
        <f>SUM(E14:E280)</f>
        <v>62194338.320000023</v>
      </c>
    </row>
    <row r="282" spans="2:5" ht="16.5" thickTop="1" x14ac:dyDescent="0.25">
      <c r="B282" s="43"/>
      <c r="C282" s="43"/>
      <c r="D282" s="43"/>
      <c r="E282" s="43"/>
    </row>
    <row r="283" spans="2:5" ht="16.5" thickBot="1" x14ac:dyDescent="0.3">
      <c r="B283" s="314" t="s">
        <v>41</v>
      </c>
      <c r="C283" s="314"/>
      <c r="D283" s="314"/>
      <c r="E283" s="314"/>
    </row>
    <row r="284" spans="2:5" ht="16.5" thickBot="1" x14ac:dyDescent="0.3">
      <c r="B284" s="78" t="s">
        <v>2</v>
      </c>
      <c r="C284" s="79" t="s">
        <v>1</v>
      </c>
      <c r="D284" s="76" t="s">
        <v>8</v>
      </c>
      <c r="E284" s="80" t="s">
        <v>9</v>
      </c>
    </row>
    <row r="285" spans="2:5" x14ac:dyDescent="0.25">
      <c r="B285" s="56">
        <v>46205</v>
      </c>
      <c r="C285" s="65">
        <v>202260109853628</v>
      </c>
      <c r="D285" s="301" t="s">
        <v>41</v>
      </c>
      <c r="E285" s="115">
        <v>6563</v>
      </c>
    </row>
    <row r="286" spans="2:5" x14ac:dyDescent="0.25">
      <c r="B286" s="113">
        <v>46213</v>
      </c>
      <c r="C286" s="114">
        <v>202260110493316</v>
      </c>
      <c r="D286" s="302"/>
      <c r="E286" s="115">
        <v>87030</v>
      </c>
    </row>
    <row r="287" spans="2:5" x14ac:dyDescent="0.25">
      <c r="B287" s="56">
        <v>46218</v>
      </c>
      <c r="C287" s="65">
        <v>202260111025303</v>
      </c>
      <c r="D287" s="302"/>
      <c r="E287" s="115">
        <v>3250</v>
      </c>
    </row>
    <row r="288" spans="2:5" x14ac:dyDescent="0.25">
      <c r="B288" s="56">
        <v>46219</v>
      </c>
      <c r="C288" s="65">
        <v>202260111118667</v>
      </c>
      <c r="D288" s="302"/>
      <c r="E288" s="115">
        <v>126165.6</v>
      </c>
    </row>
    <row r="289" spans="2:5" x14ac:dyDescent="0.25">
      <c r="B289" s="56">
        <v>46190</v>
      </c>
      <c r="C289" s="65">
        <v>202260111220384</v>
      </c>
      <c r="D289" s="302"/>
      <c r="E289" s="115">
        <v>391110</v>
      </c>
    </row>
    <row r="290" spans="2:5" x14ac:dyDescent="0.25">
      <c r="B290" s="56">
        <v>46223</v>
      </c>
      <c r="C290" s="65">
        <v>202260111488808</v>
      </c>
      <c r="D290" s="302"/>
      <c r="E290" s="115">
        <v>14779</v>
      </c>
    </row>
    <row r="291" spans="2:5" x14ac:dyDescent="0.25">
      <c r="B291" s="56">
        <v>46224</v>
      </c>
      <c r="C291" s="65">
        <v>202260111595913</v>
      </c>
      <c r="D291" s="302"/>
      <c r="E291" s="115">
        <v>13966</v>
      </c>
    </row>
    <row r="292" spans="2:5" x14ac:dyDescent="0.25">
      <c r="B292" s="113">
        <v>46224</v>
      </c>
      <c r="C292" s="114">
        <v>202260111595919</v>
      </c>
      <c r="D292" s="302"/>
      <c r="E292" s="115">
        <v>11305</v>
      </c>
    </row>
    <row r="293" spans="2:5" x14ac:dyDescent="0.25">
      <c r="B293" s="113">
        <v>46226</v>
      </c>
      <c r="C293" s="114">
        <v>202260111761733</v>
      </c>
      <c r="D293" s="302"/>
      <c r="E293" s="115">
        <v>3540</v>
      </c>
    </row>
    <row r="294" spans="2:5" x14ac:dyDescent="0.25">
      <c r="B294" s="113">
        <v>46226</v>
      </c>
      <c r="C294" s="114">
        <v>202260111764748</v>
      </c>
      <c r="D294" s="302"/>
      <c r="E294" s="115">
        <v>1915</v>
      </c>
    </row>
    <row r="295" spans="2:5" x14ac:dyDescent="0.25">
      <c r="B295" s="113">
        <v>46227</v>
      </c>
      <c r="C295" s="114">
        <v>202260111870817</v>
      </c>
      <c r="D295" s="302"/>
      <c r="E295" s="115">
        <v>23261781.120000001</v>
      </c>
    </row>
    <row r="296" spans="2:5" x14ac:dyDescent="0.25">
      <c r="B296" s="56">
        <v>46233</v>
      </c>
      <c r="C296" s="65">
        <v>202260112377035</v>
      </c>
      <c r="D296" s="302"/>
      <c r="E296" s="161">
        <v>1500</v>
      </c>
    </row>
    <row r="297" spans="2:5" x14ac:dyDescent="0.25">
      <c r="B297" s="56">
        <v>46233</v>
      </c>
      <c r="C297" s="65">
        <v>202260112410639</v>
      </c>
      <c r="D297" s="302"/>
      <c r="E297" s="161">
        <v>1137</v>
      </c>
    </row>
    <row r="298" spans="2:5" x14ac:dyDescent="0.25">
      <c r="B298" s="56">
        <v>46234</v>
      </c>
      <c r="C298" s="65">
        <v>202260112576739</v>
      </c>
      <c r="D298" s="303"/>
      <c r="E298" s="161">
        <v>2248800</v>
      </c>
    </row>
    <row r="299" spans="2:5" ht="19.5" customHeight="1" thickBot="1" x14ac:dyDescent="0.3">
      <c r="B299" s="43"/>
      <c r="C299" s="43"/>
      <c r="D299" s="46" t="s">
        <v>4</v>
      </c>
      <c r="E299" s="47">
        <f>SUM(E285:E298)</f>
        <v>26172841.720000003</v>
      </c>
    </row>
    <row r="300" spans="2:5" ht="16.5" thickTop="1" x14ac:dyDescent="0.25">
      <c r="B300" s="43"/>
      <c r="C300" s="43"/>
      <c r="D300" s="43"/>
      <c r="E300" s="43"/>
    </row>
    <row r="301" spans="2:5" ht="15.75" x14ac:dyDescent="0.25">
      <c r="B301" s="43"/>
      <c r="C301" s="43"/>
      <c r="D301" s="43"/>
      <c r="E301" s="43"/>
    </row>
    <row r="302" spans="2:5" ht="16.5" thickBot="1" x14ac:dyDescent="0.3">
      <c r="B302" s="317" t="s">
        <v>44</v>
      </c>
      <c r="C302" s="317"/>
      <c r="D302" s="317"/>
      <c r="E302" s="317"/>
    </row>
    <row r="303" spans="2:5" ht="16.5" thickBot="1" x14ac:dyDescent="0.3">
      <c r="B303" s="81" t="s">
        <v>2</v>
      </c>
      <c r="C303" s="79" t="s">
        <v>1</v>
      </c>
      <c r="D303" s="79" t="s">
        <v>8</v>
      </c>
      <c r="E303" s="77" t="s">
        <v>9</v>
      </c>
    </row>
    <row r="304" spans="2:5" x14ac:dyDescent="0.25">
      <c r="B304" s="124">
        <v>46204</v>
      </c>
      <c r="C304" s="123">
        <v>4524000034099</v>
      </c>
      <c r="D304" s="319" t="s">
        <v>56</v>
      </c>
      <c r="E304" s="127">
        <v>15565</v>
      </c>
    </row>
    <row r="305" spans="2:5" ht="17.25" customHeight="1" x14ac:dyDescent="0.25">
      <c r="B305" s="124">
        <v>46204</v>
      </c>
      <c r="C305" s="125">
        <v>4524000052091</v>
      </c>
      <c r="D305" s="320"/>
      <c r="E305" s="41">
        <v>26174</v>
      </c>
    </row>
    <row r="306" spans="2:5" ht="17.25" customHeight="1" x14ac:dyDescent="0.25">
      <c r="B306" s="124">
        <v>46205</v>
      </c>
      <c r="C306" s="125">
        <v>4524000033266</v>
      </c>
      <c r="D306" s="320"/>
      <c r="E306" s="41">
        <v>11832</v>
      </c>
    </row>
    <row r="307" spans="2:5" ht="17.25" customHeight="1" x14ac:dyDescent="0.25">
      <c r="B307" s="124">
        <v>46205</v>
      </c>
      <c r="C307" s="125">
        <v>4524000033268</v>
      </c>
      <c r="D307" s="320"/>
      <c r="E307" s="41">
        <v>8345.4</v>
      </c>
    </row>
    <row r="308" spans="2:5" ht="17.25" customHeight="1" x14ac:dyDescent="0.25">
      <c r="B308" s="124">
        <v>46205</v>
      </c>
      <c r="C308" s="125">
        <v>4524000033269</v>
      </c>
      <c r="D308" s="320"/>
      <c r="E308" s="41">
        <v>13114.2</v>
      </c>
    </row>
    <row r="309" spans="2:5" ht="17.25" customHeight="1" x14ac:dyDescent="0.25">
      <c r="B309" s="124">
        <v>46205</v>
      </c>
      <c r="C309" s="125">
        <v>4524000033271</v>
      </c>
      <c r="D309" s="320"/>
      <c r="E309" s="41">
        <v>8345</v>
      </c>
    </row>
    <row r="310" spans="2:5" ht="17.25" customHeight="1" x14ac:dyDescent="0.25">
      <c r="B310" s="124">
        <v>46205</v>
      </c>
      <c r="C310" s="125">
        <v>4524000033275</v>
      </c>
      <c r="D310" s="320"/>
      <c r="E310" s="41">
        <v>8345</v>
      </c>
    </row>
    <row r="311" spans="2:5" ht="17.25" customHeight="1" x14ac:dyDescent="0.25">
      <c r="B311" s="124">
        <v>46206</v>
      </c>
      <c r="C311" s="125">
        <v>4524000039718</v>
      </c>
      <c r="D311" s="320"/>
      <c r="E311" s="41">
        <v>964536.67</v>
      </c>
    </row>
    <row r="312" spans="2:5" ht="17.25" customHeight="1" x14ac:dyDescent="0.25">
      <c r="B312" s="124">
        <v>46206</v>
      </c>
      <c r="C312" s="125">
        <v>4524000034456</v>
      </c>
      <c r="D312" s="320"/>
      <c r="E312" s="112">
        <v>2775936.01</v>
      </c>
    </row>
    <row r="313" spans="2:5" ht="17.25" customHeight="1" x14ac:dyDescent="0.25">
      <c r="B313" s="124">
        <v>46206</v>
      </c>
      <c r="C313" s="125">
        <v>4524000053701</v>
      </c>
      <c r="D313" s="320"/>
      <c r="E313" s="112">
        <v>1279040.24</v>
      </c>
    </row>
    <row r="314" spans="2:5" ht="17.25" customHeight="1" x14ac:dyDescent="0.25">
      <c r="B314" s="124">
        <v>46209</v>
      </c>
      <c r="C314" s="125">
        <v>4524000057759</v>
      </c>
      <c r="D314" s="320"/>
      <c r="E314" s="112">
        <v>4445</v>
      </c>
    </row>
    <row r="315" spans="2:5" ht="17.25" customHeight="1" x14ac:dyDescent="0.25">
      <c r="B315" s="124">
        <v>46210</v>
      </c>
      <c r="C315" s="125">
        <v>4524000035575</v>
      </c>
      <c r="D315" s="320"/>
      <c r="E315" s="112">
        <v>7194</v>
      </c>
    </row>
    <row r="316" spans="2:5" ht="17.25" customHeight="1" x14ac:dyDescent="0.25">
      <c r="B316" s="124">
        <v>46210</v>
      </c>
      <c r="C316" s="125">
        <v>4524000051288</v>
      </c>
      <c r="D316" s="320"/>
      <c r="E316" s="112">
        <v>3230</v>
      </c>
    </row>
    <row r="317" spans="2:5" ht="17.25" customHeight="1" x14ac:dyDescent="0.25">
      <c r="B317" s="124">
        <v>46211</v>
      </c>
      <c r="C317" s="125">
        <v>4524000031902</v>
      </c>
      <c r="D317" s="320"/>
      <c r="E317" s="112">
        <v>154680</v>
      </c>
    </row>
    <row r="318" spans="2:5" ht="17.25" customHeight="1" x14ac:dyDescent="0.25">
      <c r="B318" s="124">
        <v>46211</v>
      </c>
      <c r="C318" s="125">
        <v>4524000030943</v>
      </c>
      <c r="D318" s="320"/>
      <c r="E318" s="112">
        <v>3229</v>
      </c>
    </row>
    <row r="319" spans="2:5" ht="17.25" customHeight="1" x14ac:dyDescent="0.25">
      <c r="B319" s="124">
        <v>46211</v>
      </c>
      <c r="C319" s="125">
        <v>4524000054719</v>
      </c>
      <c r="D319" s="320"/>
      <c r="E319" s="112">
        <v>167769.72</v>
      </c>
    </row>
    <row r="320" spans="2:5" ht="17.25" customHeight="1" x14ac:dyDescent="0.25">
      <c r="B320" s="124">
        <v>46212</v>
      </c>
      <c r="C320" s="125">
        <v>4524000051897</v>
      </c>
      <c r="D320" s="320"/>
      <c r="E320" s="112">
        <v>194805.2</v>
      </c>
    </row>
    <row r="321" spans="2:5" ht="17.25" customHeight="1" x14ac:dyDescent="0.25">
      <c r="B321" s="124">
        <v>46213</v>
      </c>
      <c r="C321" s="125">
        <v>4524000050285</v>
      </c>
      <c r="D321" s="320"/>
      <c r="E321" s="112">
        <v>86393.16</v>
      </c>
    </row>
    <row r="322" spans="2:5" ht="17.25" customHeight="1" x14ac:dyDescent="0.25">
      <c r="B322" s="124">
        <v>46213</v>
      </c>
      <c r="C322" s="126">
        <v>4524000050809</v>
      </c>
      <c r="D322" s="320"/>
      <c r="E322" s="57">
        <v>2056.25</v>
      </c>
    </row>
    <row r="323" spans="2:5" ht="17.25" customHeight="1" x14ac:dyDescent="0.25">
      <c r="B323" s="124">
        <v>46213</v>
      </c>
      <c r="C323" s="126">
        <v>4524000055427</v>
      </c>
      <c r="D323" s="320"/>
      <c r="E323" s="57">
        <v>2361948.9700000002</v>
      </c>
    </row>
    <row r="324" spans="2:5" ht="17.25" customHeight="1" x14ac:dyDescent="0.25">
      <c r="B324" s="124">
        <v>46213</v>
      </c>
      <c r="C324" s="126">
        <v>4524000055428</v>
      </c>
      <c r="D324" s="320"/>
      <c r="E324" s="57">
        <v>61016.02</v>
      </c>
    </row>
    <row r="325" spans="2:5" ht="17.25" customHeight="1" x14ac:dyDescent="0.25">
      <c r="B325" s="124">
        <v>46213</v>
      </c>
      <c r="C325" s="126">
        <v>4524000057332</v>
      </c>
      <c r="D325" s="320"/>
      <c r="E325" s="57">
        <v>11549</v>
      </c>
    </row>
    <row r="326" spans="2:5" ht="17.25" customHeight="1" x14ac:dyDescent="0.25">
      <c r="B326" s="124">
        <v>46216</v>
      </c>
      <c r="C326" s="126">
        <v>4524000033330</v>
      </c>
      <c r="D326" s="320"/>
      <c r="E326" s="57">
        <v>1231645.21</v>
      </c>
    </row>
    <row r="327" spans="2:5" ht="17.25" customHeight="1" x14ac:dyDescent="0.25">
      <c r="B327" s="124">
        <v>46216</v>
      </c>
      <c r="C327" s="126">
        <v>4524000036143</v>
      </c>
      <c r="D327" s="320"/>
      <c r="E327" s="57">
        <v>2954</v>
      </c>
    </row>
    <row r="328" spans="2:5" ht="17.25" customHeight="1" x14ac:dyDescent="0.25">
      <c r="B328" s="124">
        <v>46216</v>
      </c>
      <c r="C328" s="126">
        <v>4524000052194</v>
      </c>
      <c r="D328" s="320"/>
      <c r="E328" s="57">
        <v>4414.5</v>
      </c>
    </row>
    <row r="329" spans="2:5" ht="17.25" customHeight="1" x14ac:dyDescent="0.25">
      <c r="B329" s="124">
        <v>46216</v>
      </c>
      <c r="C329" s="126">
        <v>4524000054840</v>
      </c>
      <c r="D329" s="320"/>
      <c r="E329" s="57">
        <v>3559.5</v>
      </c>
    </row>
    <row r="330" spans="2:5" ht="17.25" customHeight="1" x14ac:dyDescent="0.25">
      <c r="B330" s="124">
        <v>46217</v>
      </c>
      <c r="C330" s="126">
        <v>4524000032184</v>
      </c>
      <c r="D330" s="320"/>
      <c r="E330" s="57">
        <v>311980</v>
      </c>
    </row>
    <row r="331" spans="2:5" ht="17.25" customHeight="1" x14ac:dyDescent="0.25">
      <c r="B331" s="124">
        <v>46219</v>
      </c>
      <c r="C331" s="126">
        <v>4524000035968</v>
      </c>
      <c r="D331" s="320"/>
      <c r="E331" s="57">
        <v>124649.01</v>
      </c>
    </row>
    <row r="332" spans="2:5" ht="17.25" customHeight="1" x14ac:dyDescent="0.25">
      <c r="B332" s="124">
        <v>46219</v>
      </c>
      <c r="C332" s="126">
        <v>4524000051044</v>
      </c>
      <c r="D332" s="320"/>
      <c r="E332" s="57">
        <v>1752</v>
      </c>
    </row>
    <row r="333" spans="2:5" ht="17.25" customHeight="1" x14ac:dyDescent="0.25">
      <c r="B333" s="124">
        <v>46220</v>
      </c>
      <c r="C333" s="126">
        <v>4524000032110</v>
      </c>
      <c r="D333" s="320"/>
      <c r="E333" s="57">
        <v>2025047.67</v>
      </c>
    </row>
    <row r="334" spans="2:5" ht="17.25" customHeight="1" x14ac:dyDescent="0.25">
      <c r="B334" s="124">
        <v>46220</v>
      </c>
      <c r="C334" s="126">
        <v>4524000033227</v>
      </c>
      <c r="D334" s="320"/>
      <c r="E334" s="57">
        <v>17436.04</v>
      </c>
    </row>
    <row r="335" spans="2:5" ht="17.25" customHeight="1" x14ac:dyDescent="0.25">
      <c r="B335" s="124">
        <v>46220</v>
      </c>
      <c r="C335" s="126">
        <v>4524000050455</v>
      </c>
      <c r="D335" s="320"/>
      <c r="E335" s="57">
        <v>886278.29</v>
      </c>
    </row>
    <row r="336" spans="2:5" ht="17.25" customHeight="1" x14ac:dyDescent="0.25">
      <c r="B336" s="124">
        <v>46220</v>
      </c>
      <c r="C336" s="126">
        <v>4524000058354</v>
      </c>
      <c r="D336" s="320"/>
      <c r="E336" s="57">
        <v>2714678.96</v>
      </c>
    </row>
    <row r="337" spans="2:5" ht="17.25" customHeight="1" x14ac:dyDescent="0.25">
      <c r="B337" s="124">
        <v>46223</v>
      </c>
      <c r="C337" s="126">
        <v>4524000037986</v>
      </c>
      <c r="D337" s="320"/>
      <c r="E337" s="57">
        <v>93687</v>
      </c>
    </row>
    <row r="338" spans="2:5" ht="17.25" customHeight="1" x14ac:dyDescent="0.25">
      <c r="B338" s="124">
        <v>46224</v>
      </c>
      <c r="C338" s="126">
        <v>4524000036519</v>
      </c>
      <c r="D338" s="320"/>
      <c r="E338" s="57">
        <v>1232676.2</v>
      </c>
    </row>
    <row r="339" spans="2:5" ht="17.25" customHeight="1" x14ac:dyDescent="0.25">
      <c r="B339" s="124">
        <v>46225</v>
      </c>
      <c r="C339" s="126">
        <v>4524000053037</v>
      </c>
      <c r="D339" s="320"/>
      <c r="E339" s="57">
        <v>193586.21</v>
      </c>
    </row>
    <row r="340" spans="2:5" ht="17.25" customHeight="1" x14ac:dyDescent="0.25">
      <c r="B340" s="124">
        <v>46226</v>
      </c>
      <c r="C340" s="126">
        <v>4524000033740</v>
      </c>
      <c r="D340" s="320"/>
      <c r="E340" s="57">
        <v>34122</v>
      </c>
    </row>
    <row r="341" spans="2:5" ht="17.25" customHeight="1" x14ac:dyDescent="0.25">
      <c r="B341" s="124">
        <v>46226</v>
      </c>
      <c r="C341" s="126">
        <v>4524000059466</v>
      </c>
      <c r="D341" s="320"/>
      <c r="E341" s="57">
        <v>2172341.89</v>
      </c>
    </row>
    <row r="342" spans="2:5" ht="17.25" customHeight="1" x14ac:dyDescent="0.25">
      <c r="B342" s="124">
        <v>46226</v>
      </c>
      <c r="C342" s="126">
        <v>4524000055848</v>
      </c>
      <c r="D342" s="320"/>
      <c r="E342" s="57">
        <v>2337.6</v>
      </c>
    </row>
    <row r="343" spans="2:5" ht="17.25" customHeight="1" x14ac:dyDescent="0.25">
      <c r="B343" s="124">
        <v>46226</v>
      </c>
      <c r="C343" s="126">
        <v>4524000055907</v>
      </c>
      <c r="D343" s="320"/>
      <c r="E343" s="57">
        <v>2037</v>
      </c>
    </row>
    <row r="344" spans="2:5" ht="17.25" customHeight="1" x14ac:dyDescent="0.25">
      <c r="B344" s="124">
        <v>46227</v>
      </c>
      <c r="C344" s="126">
        <v>4524000031958</v>
      </c>
      <c r="D344" s="320"/>
      <c r="E344" s="57">
        <v>270</v>
      </c>
    </row>
    <row r="345" spans="2:5" ht="17.25" customHeight="1" x14ac:dyDescent="0.25">
      <c r="B345" s="124">
        <v>46227</v>
      </c>
      <c r="C345" s="126">
        <v>4524000031959</v>
      </c>
      <c r="D345" s="320"/>
      <c r="E345" s="57">
        <v>14600</v>
      </c>
    </row>
    <row r="346" spans="2:5" ht="17.25" customHeight="1" x14ac:dyDescent="0.25">
      <c r="B346" s="124">
        <v>46227</v>
      </c>
      <c r="C346" s="126">
        <v>4524000031960</v>
      </c>
      <c r="D346" s="320"/>
      <c r="E346" s="57">
        <v>10721.3</v>
      </c>
    </row>
    <row r="347" spans="2:5" ht="17.25" customHeight="1" x14ac:dyDescent="0.25">
      <c r="B347" s="124">
        <v>46227</v>
      </c>
      <c r="C347" s="126">
        <v>4524000031961</v>
      </c>
      <c r="D347" s="320"/>
      <c r="E347" s="57">
        <v>33290</v>
      </c>
    </row>
    <row r="348" spans="2:5" ht="17.25" customHeight="1" x14ac:dyDescent="0.25">
      <c r="B348" s="124">
        <v>46227</v>
      </c>
      <c r="C348" s="126">
        <v>4524000036223</v>
      </c>
      <c r="D348" s="320"/>
      <c r="E348" s="57">
        <v>193522.56</v>
      </c>
    </row>
    <row r="349" spans="2:5" ht="17.25" customHeight="1" x14ac:dyDescent="0.25">
      <c r="B349" s="124">
        <v>46227</v>
      </c>
      <c r="C349" s="126">
        <v>4524000055990</v>
      </c>
      <c r="D349" s="320"/>
      <c r="E349" s="57">
        <v>3168392.34</v>
      </c>
    </row>
    <row r="350" spans="2:5" ht="17.25" customHeight="1" x14ac:dyDescent="0.25">
      <c r="B350" s="124">
        <v>46230</v>
      </c>
      <c r="C350" s="126">
        <v>4524000036212</v>
      </c>
      <c r="D350" s="320"/>
      <c r="E350" s="57">
        <v>9761</v>
      </c>
    </row>
    <row r="351" spans="2:5" ht="17.25" customHeight="1" x14ac:dyDescent="0.25">
      <c r="B351" s="124">
        <v>46230</v>
      </c>
      <c r="C351" s="126">
        <v>4524000054384</v>
      </c>
      <c r="D351" s="320"/>
      <c r="E351" s="57">
        <v>1269</v>
      </c>
    </row>
    <row r="352" spans="2:5" ht="17.25" customHeight="1" x14ac:dyDescent="0.25">
      <c r="B352" s="124">
        <v>46230</v>
      </c>
      <c r="C352" s="126">
        <v>4524000057459</v>
      </c>
      <c r="D352" s="320"/>
      <c r="E352" s="57">
        <v>40999</v>
      </c>
    </row>
    <row r="353" spans="2:5" ht="17.25" customHeight="1" x14ac:dyDescent="0.25">
      <c r="B353" s="124">
        <v>46231</v>
      </c>
      <c r="C353" s="126">
        <v>4524000055668</v>
      </c>
      <c r="D353" s="320"/>
      <c r="E353" s="57">
        <v>36817.1</v>
      </c>
    </row>
    <row r="354" spans="2:5" ht="17.25" customHeight="1" x14ac:dyDescent="0.25">
      <c r="B354" s="124">
        <v>46232</v>
      </c>
      <c r="C354" s="126">
        <v>4524000031744</v>
      </c>
      <c r="D354" s="320"/>
      <c r="E354" s="57">
        <v>664483</v>
      </c>
    </row>
    <row r="355" spans="2:5" ht="17.25" customHeight="1" x14ac:dyDescent="0.25">
      <c r="B355" s="124">
        <v>46232</v>
      </c>
      <c r="C355" s="126">
        <v>4524000032215</v>
      </c>
      <c r="D355" s="320"/>
      <c r="E355" s="57">
        <v>111668.75</v>
      </c>
    </row>
    <row r="356" spans="2:5" ht="17.25" customHeight="1" x14ac:dyDescent="0.25">
      <c r="B356" s="124">
        <v>46234</v>
      </c>
      <c r="C356" s="126">
        <v>4524000035692</v>
      </c>
      <c r="D356" s="320"/>
      <c r="E356" s="57">
        <v>150884</v>
      </c>
    </row>
    <row r="357" spans="2:5" ht="17.25" customHeight="1" x14ac:dyDescent="0.25">
      <c r="B357" s="124">
        <v>46234</v>
      </c>
      <c r="C357" s="126">
        <v>4524000039663</v>
      </c>
      <c r="D357" s="320"/>
      <c r="E357" s="57">
        <v>4197</v>
      </c>
    </row>
    <row r="358" spans="2:5" ht="17.25" customHeight="1" x14ac:dyDescent="0.25">
      <c r="B358" s="124">
        <v>46234</v>
      </c>
      <c r="C358" s="126">
        <v>4524000057407</v>
      </c>
      <c r="D358" s="320"/>
      <c r="E358" s="57">
        <v>2086267.03</v>
      </c>
    </row>
    <row r="359" spans="2:5" ht="16.5" thickBot="1" x14ac:dyDescent="0.3">
      <c r="B359" s="318" t="s">
        <v>14</v>
      </c>
      <c r="C359" s="318"/>
      <c r="D359" s="318"/>
      <c r="E359" s="71">
        <f>SUM(E304:E358)</f>
        <v>25751875.000000004</v>
      </c>
    </row>
    <row r="360" spans="2:5" ht="16.5" thickTop="1" x14ac:dyDescent="0.25">
      <c r="B360" s="43"/>
      <c r="C360" s="43"/>
      <c r="D360" s="43"/>
      <c r="E360" s="43"/>
    </row>
    <row r="361" spans="2:5" ht="15.75" x14ac:dyDescent="0.25">
      <c r="B361" s="45"/>
      <c r="C361" s="44"/>
      <c r="D361" s="48"/>
      <c r="E361" s="49"/>
    </row>
    <row r="362" spans="2:5" ht="16.5" thickBot="1" x14ac:dyDescent="0.3">
      <c r="B362" s="314" t="s">
        <v>7</v>
      </c>
      <c r="C362" s="300"/>
      <c r="D362" s="314"/>
      <c r="E362" s="314"/>
    </row>
    <row r="363" spans="2:5" ht="16.5" thickBot="1" x14ac:dyDescent="0.3">
      <c r="B363" s="74" t="s">
        <v>2</v>
      </c>
      <c r="C363" s="75" t="s">
        <v>1</v>
      </c>
      <c r="D363" s="76" t="s">
        <v>0</v>
      </c>
      <c r="E363" s="77" t="s">
        <v>13</v>
      </c>
    </row>
    <row r="364" spans="2:5" x14ac:dyDescent="0.25">
      <c r="B364" s="147">
        <v>46234</v>
      </c>
      <c r="C364" s="148" t="s">
        <v>67</v>
      </c>
      <c r="D364" s="149" t="s">
        <v>66</v>
      </c>
      <c r="E364" s="168">
        <v>177098.72</v>
      </c>
    </row>
    <row r="365" spans="2:5" ht="16.5" thickBot="1" x14ac:dyDescent="0.3">
      <c r="B365" s="313" t="s">
        <v>26</v>
      </c>
      <c r="C365" s="313"/>
      <c r="D365" s="313"/>
      <c r="E365" s="72">
        <f>SUM(E364:E364)</f>
        <v>177098.72</v>
      </c>
    </row>
    <row r="366" spans="2:5" ht="16.5" thickTop="1" x14ac:dyDescent="0.25">
      <c r="B366" s="50"/>
      <c r="C366" s="50"/>
      <c r="D366" s="50"/>
      <c r="E366" s="51"/>
    </row>
    <row r="367" spans="2:5" ht="15.75" x14ac:dyDescent="0.25">
      <c r="B367" s="50"/>
      <c r="C367" s="50"/>
      <c r="D367" s="50"/>
      <c r="E367" s="51"/>
    </row>
    <row r="368" spans="2:5" ht="16.5" thickBot="1" x14ac:dyDescent="0.3">
      <c r="B368" s="314" t="s">
        <v>52</v>
      </c>
      <c r="C368" s="314"/>
      <c r="D368" s="314"/>
      <c r="E368" s="314"/>
    </row>
    <row r="369" spans="2:6" ht="16.5" thickBot="1" x14ac:dyDescent="0.3">
      <c r="B369" s="82" t="s">
        <v>54</v>
      </c>
      <c r="C369" s="83" t="s">
        <v>2</v>
      </c>
      <c r="D369" s="83" t="s">
        <v>53</v>
      </c>
      <c r="E369" s="84" t="s">
        <v>8</v>
      </c>
      <c r="F369" s="85" t="s">
        <v>9</v>
      </c>
    </row>
    <row r="370" spans="2:6" x14ac:dyDescent="0.25">
      <c r="B370" s="203">
        <v>267367</v>
      </c>
      <c r="C370" s="201">
        <v>46092</v>
      </c>
      <c r="D370" s="202" t="s">
        <v>346</v>
      </c>
      <c r="E370" s="205" t="s">
        <v>371</v>
      </c>
      <c r="F370" s="204">
        <v>40839.01</v>
      </c>
    </row>
    <row r="371" spans="2:6" x14ac:dyDescent="0.25">
      <c r="B371" s="203">
        <v>267389</v>
      </c>
      <c r="C371" s="201">
        <v>46119</v>
      </c>
      <c r="D371" s="202" t="s">
        <v>347</v>
      </c>
      <c r="E371" s="205" t="s">
        <v>371</v>
      </c>
      <c r="F371" s="204">
        <v>14459.71</v>
      </c>
    </row>
    <row r="372" spans="2:6" x14ac:dyDescent="0.25">
      <c r="B372" s="203">
        <v>267430</v>
      </c>
      <c r="C372" s="201">
        <v>46155</v>
      </c>
      <c r="D372" s="202" t="s">
        <v>348</v>
      </c>
      <c r="E372" s="205" t="s">
        <v>371</v>
      </c>
      <c r="F372" s="204">
        <v>32031.41</v>
      </c>
    </row>
    <row r="373" spans="2:6" x14ac:dyDescent="0.25">
      <c r="B373" s="203">
        <v>267457</v>
      </c>
      <c r="C373" s="201">
        <v>46171</v>
      </c>
      <c r="D373" s="202" t="s">
        <v>349</v>
      </c>
      <c r="E373" s="206" t="s">
        <v>372</v>
      </c>
      <c r="F373" s="204">
        <v>13500</v>
      </c>
    </row>
    <row r="374" spans="2:6" x14ac:dyDescent="0.25">
      <c r="B374" s="203">
        <v>267460</v>
      </c>
      <c r="C374" s="201">
        <v>46171</v>
      </c>
      <c r="D374" s="202" t="s">
        <v>350</v>
      </c>
      <c r="E374" s="206" t="s">
        <v>372</v>
      </c>
      <c r="F374" s="204">
        <v>3333.33</v>
      </c>
    </row>
    <row r="375" spans="2:6" x14ac:dyDescent="0.25">
      <c r="B375" s="203">
        <v>267464</v>
      </c>
      <c r="C375" s="201">
        <v>46171</v>
      </c>
      <c r="D375" s="202" t="s">
        <v>351</v>
      </c>
      <c r="E375" s="206" t="s">
        <v>372</v>
      </c>
      <c r="F375" s="204">
        <v>6666.67</v>
      </c>
    </row>
    <row r="376" spans="2:6" x14ac:dyDescent="0.25">
      <c r="B376" s="203">
        <v>267466</v>
      </c>
      <c r="C376" s="201">
        <v>46171</v>
      </c>
      <c r="D376" s="202" t="s">
        <v>352</v>
      </c>
      <c r="E376" s="206" t="s">
        <v>372</v>
      </c>
      <c r="F376" s="204">
        <v>41666.67</v>
      </c>
    </row>
    <row r="377" spans="2:6" x14ac:dyDescent="0.25">
      <c r="B377" s="203">
        <v>267470</v>
      </c>
      <c r="C377" s="201">
        <v>46171</v>
      </c>
      <c r="D377" s="202" t="s">
        <v>353</v>
      </c>
      <c r="E377" s="206" t="s">
        <v>372</v>
      </c>
      <c r="F377" s="204">
        <v>25000</v>
      </c>
    </row>
    <row r="378" spans="2:6" x14ac:dyDescent="0.25">
      <c r="B378" s="203">
        <v>267473</v>
      </c>
      <c r="C378" s="201">
        <v>46171</v>
      </c>
      <c r="D378" s="202" t="s">
        <v>354</v>
      </c>
      <c r="E378" s="206" t="s">
        <v>372</v>
      </c>
      <c r="F378" s="204">
        <v>20000</v>
      </c>
    </row>
    <row r="379" spans="2:6" x14ac:dyDescent="0.25">
      <c r="B379" s="203">
        <v>267474</v>
      </c>
      <c r="C379" s="201">
        <v>46171</v>
      </c>
      <c r="D379" s="202" t="s">
        <v>355</v>
      </c>
      <c r="E379" s="206" t="s">
        <v>372</v>
      </c>
      <c r="F379" s="204">
        <v>16666.669999999998</v>
      </c>
    </row>
    <row r="380" spans="2:6" x14ac:dyDescent="0.25">
      <c r="B380" s="203">
        <v>267480</v>
      </c>
      <c r="C380" s="201">
        <v>46171</v>
      </c>
      <c r="D380" s="202" t="s">
        <v>356</v>
      </c>
      <c r="E380" s="206" t="s">
        <v>372</v>
      </c>
      <c r="F380" s="204">
        <v>15000</v>
      </c>
    </row>
    <row r="381" spans="2:6" x14ac:dyDescent="0.25">
      <c r="B381" s="203">
        <v>267485</v>
      </c>
      <c r="C381" s="201">
        <v>46171</v>
      </c>
      <c r="D381" s="202" t="s">
        <v>357</v>
      </c>
      <c r="E381" s="206" t="s">
        <v>372</v>
      </c>
      <c r="F381" s="204">
        <v>1785.71</v>
      </c>
    </row>
    <row r="382" spans="2:6" x14ac:dyDescent="0.25">
      <c r="B382" s="203">
        <v>267489</v>
      </c>
      <c r="C382" s="201">
        <v>46171</v>
      </c>
      <c r="D382" s="202" t="s">
        <v>358</v>
      </c>
      <c r="E382" s="206" t="s">
        <v>372</v>
      </c>
      <c r="F382" s="204">
        <v>30000</v>
      </c>
    </row>
    <row r="383" spans="2:6" x14ac:dyDescent="0.25">
      <c r="B383" s="203">
        <v>267490</v>
      </c>
      <c r="C383" s="201">
        <v>46171</v>
      </c>
      <c r="D383" s="202" t="s">
        <v>359</v>
      </c>
      <c r="E383" s="206" t="s">
        <v>372</v>
      </c>
      <c r="F383" s="204">
        <v>30000</v>
      </c>
    </row>
    <row r="384" spans="2:6" x14ac:dyDescent="0.25">
      <c r="B384" s="203">
        <v>267502</v>
      </c>
      <c r="C384" s="201">
        <v>46171</v>
      </c>
      <c r="D384" s="202" t="s">
        <v>360</v>
      </c>
      <c r="E384" s="206" t="s">
        <v>372</v>
      </c>
      <c r="F384" s="204">
        <v>20416.669999999998</v>
      </c>
    </row>
    <row r="385" spans="2:6" x14ac:dyDescent="0.25">
      <c r="B385" s="203">
        <v>267503</v>
      </c>
      <c r="C385" s="201">
        <v>46171</v>
      </c>
      <c r="D385" s="202" t="s">
        <v>361</v>
      </c>
      <c r="E385" s="206" t="s">
        <v>372</v>
      </c>
      <c r="F385" s="204">
        <v>6666.67</v>
      </c>
    </row>
    <row r="386" spans="2:6" x14ac:dyDescent="0.25">
      <c r="B386" s="203">
        <v>267504</v>
      </c>
      <c r="C386" s="201">
        <v>46171</v>
      </c>
      <c r="D386" s="202" t="s">
        <v>362</v>
      </c>
      <c r="E386" s="206" t="s">
        <v>372</v>
      </c>
      <c r="F386" s="204">
        <v>22365.59</v>
      </c>
    </row>
    <row r="387" spans="2:6" x14ac:dyDescent="0.25">
      <c r="B387" s="203">
        <v>267505</v>
      </c>
      <c r="C387" s="201">
        <v>46171</v>
      </c>
      <c r="D387" s="202" t="s">
        <v>363</v>
      </c>
      <c r="E387" s="206" t="s">
        <v>372</v>
      </c>
      <c r="F387" s="204">
        <v>6250</v>
      </c>
    </row>
    <row r="388" spans="2:6" x14ac:dyDescent="0.25">
      <c r="B388" s="203">
        <v>267508</v>
      </c>
      <c r="C388" s="201">
        <v>46171</v>
      </c>
      <c r="D388" s="202" t="s">
        <v>364</v>
      </c>
      <c r="E388" s="206" t="s">
        <v>372</v>
      </c>
      <c r="F388" s="204">
        <v>10000</v>
      </c>
    </row>
    <row r="389" spans="2:6" x14ac:dyDescent="0.25">
      <c r="B389" s="203">
        <v>267513</v>
      </c>
      <c r="C389" s="201">
        <v>46171</v>
      </c>
      <c r="D389" s="202" t="s">
        <v>365</v>
      </c>
      <c r="E389" s="206" t="s">
        <v>372</v>
      </c>
      <c r="F389" s="204">
        <v>20000</v>
      </c>
    </row>
    <row r="390" spans="2:6" x14ac:dyDescent="0.25">
      <c r="B390" s="203">
        <v>267514</v>
      </c>
      <c r="C390" s="201">
        <v>46171</v>
      </c>
      <c r="D390" s="202" t="s">
        <v>366</v>
      </c>
      <c r="E390" s="206" t="s">
        <v>372</v>
      </c>
      <c r="F390" s="204">
        <v>20000</v>
      </c>
    </row>
    <row r="391" spans="2:6" x14ac:dyDescent="0.25">
      <c r="B391" s="203">
        <v>267515</v>
      </c>
      <c r="C391" s="201">
        <v>46171</v>
      </c>
      <c r="D391" s="202" t="s">
        <v>367</v>
      </c>
      <c r="E391" s="206" t="s">
        <v>372</v>
      </c>
      <c r="F391" s="204">
        <v>2500</v>
      </c>
    </row>
    <row r="392" spans="2:6" x14ac:dyDescent="0.25">
      <c r="B392" s="203">
        <v>267518</v>
      </c>
      <c r="C392" s="201">
        <v>46171</v>
      </c>
      <c r="D392" s="202" t="s">
        <v>368</v>
      </c>
      <c r="E392" s="206" t="s">
        <v>372</v>
      </c>
      <c r="F392" s="204">
        <v>1785.71</v>
      </c>
    </row>
    <row r="393" spans="2:6" x14ac:dyDescent="0.25">
      <c r="B393" s="203">
        <v>267512</v>
      </c>
      <c r="C393" s="201">
        <v>46171</v>
      </c>
      <c r="D393" s="202" t="s">
        <v>369</v>
      </c>
      <c r="E393" s="206" t="s">
        <v>372</v>
      </c>
      <c r="F393" s="204">
        <v>40000</v>
      </c>
    </row>
    <row r="394" spans="2:6" x14ac:dyDescent="0.25">
      <c r="B394" s="203">
        <v>267563</v>
      </c>
      <c r="C394" s="201">
        <v>46223</v>
      </c>
      <c r="D394" s="202" t="s">
        <v>370</v>
      </c>
      <c r="E394" s="206" t="s">
        <v>371</v>
      </c>
      <c r="F394" s="204">
        <v>324653.53999999998</v>
      </c>
    </row>
    <row r="395" spans="2:6" ht="16.5" thickBot="1" x14ac:dyDescent="0.3">
      <c r="B395" s="313" t="s">
        <v>4</v>
      </c>
      <c r="C395" s="313"/>
      <c r="D395" s="313"/>
      <c r="E395" s="313"/>
      <c r="F395" s="73">
        <f>SUM(F370:F394)</f>
        <v>765587.35999999987</v>
      </c>
    </row>
    <row r="396" spans="2:6" ht="16.5" thickTop="1" x14ac:dyDescent="0.25">
      <c r="B396" s="50"/>
      <c r="C396" s="50"/>
      <c r="D396" s="50"/>
      <c r="E396" s="51"/>
    </row>
    <row r="397" spans="2:6" ht="15.75" x14ac:dyDescent="0.25">
      <c r="B397" s="50"/>
      <c r="C397" s="50"/>
      <c r="D397" s="50"/>
      <c r="E397" s="51"/>
    </row>
    <row r="398" spans="2:6" ht="15.75" hidden="1" customHeight="1" x14ac:dyDescent="0.25">
      <c r="B398" s="300" t="s">
        <v>24</v>
      </c>
      <c r="C398" s="300"/>
      <c r="D398" s="300"/>
      <c r="E398" s="300"/>
    </row>
    <row r="399" spans="2:6" ht="15" hidden="1" customHeight="1" x14ac:dyDescent="0.25">
      <c r="B399" s="310" t="s">
        <v>25</v>
      </c>
      <c r="C399" s="310"/>
      <c r="D399" s="310"/>
      <c r="E399" s="310"/>
    </row>
    <row r="400" spans="2:6" ht="15" hidden="1" customHeight="1" x14ac:dyDescent="0.25">
      <c r="B400" s="310" t="s">
        <v>22</v>
      </c>
      <c r="C400" s="310"/>
      <c r="D400" s="310"/>
      <c r="E400" s="310"/>
    </row>
    <row r="401" spans="2:6" ht="15" hidden="1" customHeight="1" x14ac:dyDescent="0.25">
      <c r="B401" s="309" t="s">
        <v>35</v>
      </c>
      <c r="C401" s="309"/>
      <c r="D401" s="309"/>
      <c r="E401" s="309"/>
    </row>
    <row r="402" spans="2:6" hidden="1" x14ac:dyDescent="0.25">
      <c r="B402" s="52"/>
      <c r="C402" s="52"/>
      <c r="D402" s="52"/>
      <c r="E402" s="52"/>
    </row>
    <row r="403" spans="2:6" hidden="1" x14ac:dyDescent="0.25">
      <c r="B403" s="53" t="s">
        <v>2</v>
      </c>
      <c r="C403" s="53" t="s">
        <v>1</v>
      </c>
      <c r="D403" s="53" t="s">
        <v>42</v>
      </c>
      <c r="E403" s="53" t="s">
        <v>43</v>
      </c>
    </row>
    <row r="404" spans="2:6" hidden="1" x14ac:dyDescent="0.25">
      <c r="B404" s="38"/>
      <c r="C404" s="42"/>
      <c r="D404" s="39"/>
      <c r="E404" s="41"/>
    </row>
    <row r="405" spans="2:6" ht="15" hidden="1" customHeight="1" x14ac:dyDescent="0.25">
      <c r="B405" s="306" t="s">
        <v>14</v>
      </c>
      <c r="C405" s="307"/>
      <c r="D405" s="308"/>
      <c r="E405" s="54">
        <f>SUM(E404:E404)</f>
        <v>0</v>
      </c>
    </row>
    <row r="406" spans="2:6" ht="15.75" hidden="1" x14ac:dyDescent="0.25">
      <c r="B406" s="50"/>
      <c r="C406" s="50"/>
      <c r="D406" s="50"/>
      <c r="E406" s="51"/>
    </row>
    <row r="407" spans="2:6" ht="15.75" x14ac:dyDescent="0.25">
      <c r="B407" s="50"/>
      <c r="C407" s="50"/>
      <c r="D407" s="50"/>
      <c r="E407" s="51"/>
    </row>
    <row r="408" spans="2:6" ht="16.5" thickBot="1" x14ac:dyDescent="0.3">
      <c r="B408" s="50"/>
      <c r="C408" s="50"/>
      <c r="D408" s="50"/>
      <c r="E408" s="51"/>
    </row>
    <row r="409" spans="2:6" ht="16.5" thickBot="1" x14ac:dyDescent="0.3">
      <c r="B409" s="304" t="s">
        <v>31</v>
      </c>
      <c r="C409" s="305"/>
      <c r="D409" s="305"/>
      <c r="E409" s="311">
        <f>E281+E299+E359+E365+F395</f>
        <v>115061741.12000002</v>
      </c>
      <c r="F409" s="312"/>
    </row>
    <row r="421" spans="1:6" ht="19.5" thickBot="1" x14ac:dyDescent="0.3">
      <c r="A421" s="2"/>
      <c r="B421" s="321" t="s">
        <v>11</v>
      </c>
      <c r="C421" s="321"/>
      <c r="D421" s="321"/>
      <c r="E421" s="321"/>
      <c r="F421" s="2"/>
    </row>
    <row r="422" spans="1:6" ht="32.25" thickBot="1" x14ac:dyDescent="0.3">
      <c r="A422" s="2"/>
      <c r="B422" s="74" t="s">
        <v>18</v>
      </c>
      <c r="C422" s="74" t="s">
        <v>1</v>
      </c>
      <c r="D422" s="74" t="s">
        <v>19</v>
      </c>
      <c r="E422" s="86" t="s">
        <v>9</v>
      </c>
      <c r="F422" s="2"/>
    </row>
    <row r="423" spans="1:6" x14ac:dyDescent="0.25">
      <c r="A423" s="2"/>
      <c r="B423" s="58">
        <v>46204</v>
      </c>
      <c r="C423" s="207" t="s">
        <v>373</v>
      </c>
      <c r="D423" s="128" t="s">
        <v>40</v>
      </c>
      <c r="E423" s="60">
        <v>7512.16</v>
      </c>
      <c r="F423" s="2"/>
    </row>
    <row r="424" spans="1:6" x14ac:dyDescent="0.25">
      <c r="A424" s="2"/>
      <c r="B424" s="58">
        <v>46210</v>
      </c>
      <c r="C424" s="207" t="s">
        <v>374</v>
      </c>
      <c r="D424" s="128" t="s">
        <v>40</v>
      </c>
      <c r="E424" s="60">
        <v>6534.48</v>
      </c>
      <c r="F424" s="2"/>
    </row>
    <row r="425" spans="1:6" x14ac:dyDescent="0.25">
      <c r="A425" s="2"/>
      <c r="B425" s="208">
        <v>46220</v>
      </c>
      <c r="C425" s="209" t="s">
        <v>375</v>
      </c>
      <c r="D425" s="210" t="s">
        <v>59</v>
      </c>
      <c r="E425" s="211">
        <v>3573.52</v>
      </c>
      <c r="F425" s="2"/>
    </row>
    <row r="426" spans="1:6" x14ac:dyDescent="0.25">
      <c r="A426" s="2"/>
      <c r="B426" s="208">
        <v>46224</v>
      </c>
      <c r="C426" s="209" t="s">
        <v>376</v>
      </c>
      <c r="D426" s="210" t="s">
        <v>40</v>
      </c>
      <c r="E426" s="211">
        <v>4660.12</v>
      </c>
      <c r="F426" s="2"/>
    </row>
    <row r="427" spans="1:6" x14ac:dyDescent="0.25">
      <c r="A427" s="2"/>
      <c r="B427" s="58">
        <v>46231</v>
      </c>
      <c r="C427" s="207" t="s">
        <v>377</v>
      </c>
      <c r="D427" s="128" t="s">
        <v>40</v>
      </c>
      <c r="E427" s="60">
        <v>2962</v>
      </c>
      <c r="F427" s="2"/>
    </row>
    <row r="428" spans="1:6" x14ac:dyDescent="0.25">
      <c r="A428" s="2"/>
      <c r="B428" s="58">
        <v>46231</v>
      </c>
      <c r="C428" s="207" t="s">
        <v>378</v>
      </c>
      <c r="D428" s="128" t="s">
        <v>40</v>
      </c>
      <c r="E428" s="60">
        <v>12083.88</v>
      </c>
      <c r="F428" s="2"/>
    </row>
    <row r="429" spans="1:6" x14ac:dyDescent="0.25">
      <c r="A429" s="2"/>
      <c r="B429" s="58">
        <v>46231</v>
      </c>
      <c r="C429" s="207" t="s">
        <v>379</v>
      </c>
      <c r="D429" s="128" t="s">
        <v>40</v>
      </c>
      <c r="E429" s="60">
        <v>10981.6</v>
      </c>
      <c r="F429" s="2"/>
    </row>
    <row r="430" spans="1:6" x14ac:dyDescent="0.25">
      <c r="A430" s="2"/>
      <c r="B430" s="58">
        <v>46231</v>
      </c>
      <c r="C430" s="207" t="s">
        <v>380</v>
      </c>
      <c r="D430" s="128" t="s">
        <v>40</v>
      </c>
      <c r="E430" s="60">
        <v>4019</v>
      </c>
      <c r="F430" s="2"/>
    </row>
    <row r="431" spans="1:6" x14ac:dyDescent="0.25">
      <c r="A431" s="2"/>
      <c r="B431" s="208">
        <v>46232</v>
      </c>
      <c r="C431" s="209" t="s">
        <v>381</v>
      </c>
      <c r="D431" s="210" t="s">
        <v>40</v>
      </c>
      <c r="E431" s="211">
        <v>1702.88</v>
      </c>
      <c r="F431" s="2"/>
    </row>
    <row r="432" spans="1:6" ht="15.75" thickBot="1" x14ac:dyDescent="0.3">
      <c r="B432" s="322" t="s">
        <v>4</v>
      </c>
      <c r="C432" s="322"/>
      <c r="D432" s="322"/>
      <c r="E432" s="169">
        <f>SUM(E423:E431)</f>
        <v>54029.639999999992</v>
      </c>
    </row>
    <row r="433" spans="2:6" ht="15.75" thickTop="1" x14ac:dyDescent="0.25">
      <c r="B433" s="170"/>
      <c r="C433" s="31"/>
      <c r="D433" s="32"/>
      <c r="E433" s="33"/>
      <c r="F433" s="30"/>
    </row>
    <row r="434" spans="2:6" ht="17.25" thickBot="1" x14ac:dyDescent="0.3">
      <c r="B434" s="323" t="s">
        <v>29</v>
      </c>
      <c r="C434" s="323"/>
      <c r="D434" s="323"/>
      <c r="E434" s="323"/>
      <c r="F434" s="36"/>
    </row>
    <row r="435" spans="2:6" ht="16.5" thickBot="1" x14ac:dyDescent="0.3">
      <c r="B435" s="74" t="s">
        <v>2</v>
      </c>
      <c r="C435" s="75" t="s">
        <v>1</v>
      </c>
      <c r="D435" s="87" t="s">
        <v>8</v>
      </c>
      <c r="E435" s="88" t="s">
        <v>13</v>
      </c>
    </row>
    <row r="436" spans="2:6" ht="15.75" x14ac:dyDescent="0.25">
      <c r="B436" s="212">
        <v>46205</v>
      </c>
      <c r="C436" s="213">
        <v>4524000033193</v>
      </c>
      <c r="D436" s="324" t="s">
        <v>45</v>
      </c>
      <c r="E436" s="214">
        <v>25561.8</v>
      </c>
    </row>
    <row r="437" spans="2:6" ht="15.75" x14ac:dyDescent="0.25">
      <c r="B437" s="212">
        <v>46209</v>
      </c>
      <c r="C437" s="213">
        <v>4524000034886</v>
      </c>
      <c r="D437" s="325"/>
      <c r="E437" s="214">
        <v>47248</v>
      </c>
    </row>
    <row r="438" spans="2:6" ht="15.75" x14ac:dyDescent="0.25">
      <c r="B438" s="212">
        <v>46212</v>
      </c>
      <c r="C438" s="213">
        <v>4524000039878</v>
      </c>
      <c r="D438" s="325"/>
      <c r="E438" s="214">
        <v>9971</v>
      </c>
    </row>
    <row r="439" spans="2:6" ht="15.75" x14ac:dyDescent="0.25">
      <c r="B439" s="212">
        <v>46212</v>
      </c>
      <c r="C439" s="213">
        <v>4524000030337</v>
      </c>
      <c r="D439" s="325"/>
      <c r="E439" s="214">
        <v>118000</v>
      </c>
    </row>
    <row r="440" spans="2:6" ht="15.75" x14ac:dyDescent="0.25">
      <c r="B440" s="212">
        <v>46216</v>
      </c>
      <c r="C440" s="213">
        <v>4524000033826</v>
      </c>
      <c r="D440" s="325"/>
      <c r="E440" s="214">
        <v>1866</v>
      </c>
    </row>
    <row r="441" spans="2:6" ht="15.75" x14ac:dyDescent="0.25">
      <c r="B441" s="212">
        <v>46218</v>
      </c>
      <c r="C441" s="213">
        <v>4524000039677</v>
      </c>
      <c r="D441" s="325"/>
      <c r="E441" s="214">
        <v>2040</v>
      </c>
    </row>
    <row r="442" spans="2:6" ht="15.75" x14ac:dyDescent="0.25">
      <c r="B442" s="212">
        <v>46218</v>
      </c>
      <c r="C442" s="213">
        <v>4524000059493</v>
      </c>
      <c r="D442" s="325"/>
      <c r="E442" s="214">
        <v>4953.2</v>
      </c>
    </row>
    <row r="443" spans="2:6" ht="15.75" x14ac:dyDescent="0.25">
      <c r="B443" s="212">
        <v>46219</v>
      </c>
      <c r="C443" s="213">
        <v>4524000036887</v>
      </c>
      <c r="D443" s="325"/>
      <c r="E443" s="214">
        <v>1334</v>
      </c>
    </row>
    <row r="444" spans="2:6" ht="15.75" x14ac:dyDescent="0.25">
      <c r="B444" s="212">
        <v>46219</v>
      </c>
      <c r="C444" s="213">
        <v>4524000033309</v>
      </c>
      <c r="D444" s="325"/>
      <c r="E444" s="214">
        <v>3750</v>
      </c>
    </row>
    <row r="445" spans="2:6" ht="15.75" x14ac:dyDescent="0.25">
      <c r="B445" s="212">
        <v>46220</v>
      </c>
      <c r="C445" s="213">
        <v>4524000058330</v>
      </c>
      <c r="D445" s="325"/>
      <c r="E445" s="214">
        <v>2027.88</v>
      </c>
    </row>
    <row r="446" spans="2:6" ht="15.75" x14ac:dyDescent="0.25">
      <c r="B446" s="212">
        <v>46225</v>
      </c>
      <c r="C446" s="213">
        <v>4524000033234</v>
      </c>
      <c r="D446" s="325"/>
      <c r="E446" s="214">
        <v>353978.2</v>
      </c>
    </row>
    <row r="447" spans="2:6" ht="15.75" x14ac:dyDescent="0.25">
      <c r="B447" s="212">
        <v>46225</v>
      </c>
      <c r="C447" s="213">
        <v>4524000053394</v>
      </c>
      <c r="D447" s="325"/>
      <c r="E447" s="214">
        <v>221.76</v>
      </c>
    </row>
    <row r="448" spans="2:6" ht="15.75" x14ac:dyDescent="0.25">
      <c r="B448" s="212">
        <v>46226</v>
      </c>
      <c r="C448" s="213">
        <v>4524000050047</v>
      </c>
      <c r="D448" s="325"/>
      <c r="E448" s="214">
        <v>20252</v>
      </c>
    </row>
    <row r="449" spans="1:6" ht="15.75" x14ac:dyDescent="0.25">
      <c r="B449" s="212">
        <v>46226</v>
      </c>
      <c r="C449" s="213">
        <v>4524000055652</v>
      </c>
      <c r="D449" s="325"/>
      <c r="E449" s="214">
        <v>38779.4</v>
      </c>
    </row>
    <row r="450" spans="1:6" ht="15.75" x14ac:dyDescent="0.25">
      <c r="B450" s="212">
        <v>46227</v>
      </c>
      <c r="C450" s="213">
        <v>4524000031755</v>
      </c>
      <c r="D450" s="326"/>
      <c r="E450" s="214">
        <v>2087.7600000000002</v>
      </c>
    </row>
    <row r="451" spans="1:6" ht="15.75" thickBot="1" x14ac:dyDescent="0.3">
      <c r="B451" s="171"/>
      <c r="C451" s="172"/>
      <c r="D451" s="173" t="s">
        <v>4</v>
      </c>
      <c r="E451" s="174">
        <f>SUM(E436:E450)</f>
        <v>632071.00000000012</v>
      </c>
    </row>
    <row r="452" spans="1:6" ht="15.75" thickTop="1" x14ac:dyDescent="0.25">
      <c r="B452" s="170"/>
      <c r="C452" s="175"/>
      <c r="D452" s="176"/>
      <c r="E452" s="177"/>
    </row>
    <row r="453" spans="1:6" ht="18.75" x14ac:dyDescent="0.25">
      <c r="A453" s="25"/>
      <c r="B453" s="244"/>
      <c r="C453" s="178"/>
      <c r="D453" s="179"/>
      <c r="E453" s="179"/>
      <c r="F453" s="16"/>
    </row>
    <row r="454" spans="1:6" ht="15.75" x14ac:dyDescent="0.25">
      <c r="A454" s="1"/>
      <c r="B454" s="327" t="s">
        <v>15</v>
      </c>
      <c r="C454" s="327"/>
      <c r="D454" s="327"/>
      <c r="E454" s="327"/>
      <c r="F454" s="40"/>
    </row>
    <row r="455" spans="1:6" ht="15.75" x14ac:dyDescent="0.25">
      <c r="A455" s="1"/>
      <c r="B455" s="328" t="s">
        <v>28</v>
      </c>
      <c r="C455" s="328"/>
      <c r="D455" s="328"/>
      <c r="E455" s="328"/>
      <c r="F455" s="37"/>
    </row>
    <row r="456" spans="1:6" ht="16.5" x14ac:dyDescent="0.25">
      <c r="A456" s="1"/>
      <c r="B456" s="329" t="s">
        <v>405</v>
      </c>
      <c r="C456" s="329"/>
      <c r="D456" s="329"/>
      <c r="E456" s="329"/>
      <c r="F456" s="34"/>
    </row>
    <row r="457" spans="1:6" ht="15.75" x14ac:dyDescent="0.25">
      <c r="A457" s="1"/>
      <c r="B457" s="330" t="s">
        <v>33</v>
      </c>
      <c r="C457" s="330"/>
      <c r="D457" s="330"/>
      <c r="E457" s="330"/>
      <c r="F457" s="35"/>
    </row>
    <row r="458" spans="1:6" ht="15.75" x14ac:dyDescent="0.25">
      <c r="A458" s="1"/>
      <c r="B458" s="180"/>
      <c r="C458" s="180"/>
      <c r="D458" s="180"/>
      <c r="E458" s="180"/>
      <c r="F458" s="35"/>
    </row>
    <row r="459" spans="1:6" ht="16.5" x14ac:dyDescent="0.25">
      <c r="A459" s="1"/>
      <c r="B459" s="188" t="s">
        <v>20</v>
      </c>
      <c r="C459" s="188" t="s">
        <v>1</v>
      </c>
      <c r="D459" s="189" t="s">
        <v>8</v>
      </c>
      <c r="E459" s="188" t="s">
        <v>21</v>
      </c>
      <c r="F459" s="13"/>
    </row>
    <row r="460" spans="1:6" ht="16.5" x14ac:dyDescent="0.25">
      <c r="A460" s="1"/>
      <c r="B460" s="215">
        <v>46211</v>
      </c>
      <c r="C460" s="216">
        <v>4524000051076</v>
      </c>
      <c r="D460" s="217" t="s">
        <v>382</v>
      </c>
      <c r="E460" s="218">
        <v>120999.99</v>
      </c>
      <c r="F460" s="13"/>
    </row>
    <row r="461" spans="1:6" ht="16.5" x14ac:dyDescent="0.25">
      <c r="A461" s="1"/>
      <c r="B461" s="215">
        <v>46211</v>
      </c>
      <c r="C461" s="216">
        <v>452400005383</v>
      </c>
      <c r="D461" s="217" t="s">
        <v>382</v>
      </c>
      <c r="E461" s="218">
        <v>281463.61</v>
      </c>
      <c r="F461" s="13"/>
    </row>
    <row r="462" spans="1:6" ht="16.5" x14ac:dyDescent="0.25">
      <c r="A462" s="1"/>
      <c r="B462" s="215">
        <v>46225</v>
      </c>
      <c r="C462" s="216">
        <v>4524000052425</v>
      </c>
      <c r="D462" s="217" t="s">
        <v>383</v>
      </c>
      <c r="E462" s="218">
        <v>245407.05</v>
      </c>
      <c r="F462" s="13"/>
    </row>
    <row r="463" spans="1:6" ht="16.5" x14ac:dyDescent="0.25">
      <c r="A463" s="1"/>
      <c r="B463" s="215">
        <v>46233</v>
      </c>
      <c r="C463" s="216">
        <v>4524000051896</v>
      </c>
      <c r="D463" s="217" t="s">
        <v>384</v>
      </c>
      <c r="E463" s="218">
        <v>206333.34</v>
      </c>
      <c r="F463" s="13"/>
    </row>
    <row r="464" spans="1:6" ht="16.5" x14ac:dyDescent="0.25">
      <c r="A464" s="1"/>
      <c r="B464" s="331" t="s">
        <v>14</v>
      </c>
      <c r="C464" s="332"/>
      <c r="D464" s="333"/>
      <c r="E464" s="188">
        <f>SUM(E460:E463)</f>
        <v>854203.98999999987</v>
      </c>
      <c r="F464" s="13"/>
    </row>
    <row r="465" spans="1:6" ht="16.5" x14ac:dyDescent="0.25">
      <c r="A465" s="1"/>
      <c r="B465" s="181"/>
      <c r="C465" s="181"/>
      <c r="D465" s="181"/>
      <c r="E465" s="182"/>
      <c r="F465" s="13"/>
    </row>
    <row r="466" spans="1:6" ht="17.25" thickBot="1" x14ac:dyDescent="0.3">
      <c r="A466" s="1"/>
      <c r="B466" s="183"/>
      <c r="C466" s="184"/>
      <c r="D466" s="185"/>
      <c r="E466" s="185"/>
      <c r="F466" s="24"/>
    </row>
    <row r="467" spans="1:6" ht="24" thickBot="1" x14ac:dyDescent="0.3">
      <c r="A467" s="1"/>
      <c r="B467" s="334" t="s">
        <v>5</v>
      </c>
      <c r="C467" s="335"/>
      <c r="D467" s="335"/>
      <c r="E467" s="69">
        <f>E464+E451+E432</f>
        <v>1540304.63</v>
      </c>
    </row>
    <row r="468" spans="1:6" x14ac:dyDescent="0.25">
      <c r="A468" s="1"/>
      <c r="B468" s="178"/>
      <c r="C468" s="179"/>
      <c r="D468" s="179"/>
      <c r="E468" s="186"/>
      <c r="F468" s="1"/>
    </row>
    <row r="469" spans="1:6" x14ac:dyDescent="0.25">
      <c r="A469" s="2"/>
      <c r="B469" s="187"/>
      <c r="C469" s="187"/>
      <c r="D469" s="14"/>
      <c r="E469" s="15"/>
      <c r="F469" s="1"/>
    </row>
    <row r="482" spans="1:7" ht="15.75" thickBot="1" x14ac:dyDescent="0.3"/>
    <row r="483" spans="1:7" ht="16.5" thickBot="1" x14ac:dyDescent="0.3">
      <c r="B483" s="90" t="s">
        <v>1</v>
      </c>
      <c r="C483" s="91" t="s">
        <v>2</v>
      </c>
      <c r="D483" s="92" t="s">
        <v>3</v>
      </c>
      <c r="E483" s="92" t="s">
        <v>17</v>
      </c>
      <c r="F483" s="93" t="s">
        <v>4</v>
      </c>
    </row>
    <row r="484" spans="1:7" x14ac:dyDescent="0.25">
      <c r="B484" s="129" t="s">
        <v>70</v>
      </c>
      <c r="C484" s="142">
        <v>46231</v>
      </c>
      <c r="D484" s="116">
        <v>189</v>
      </c>
      <c r="E484" s="117">
        <v>58.67</v>
      </c>
      <c r="F484" s="116">
        <f t="shared" ref="F484:F486" si="0">SUM(D484*E484)</f>
        <v>11088.630000000001</v>
      </c>
    </row>
    <row r="485" spans="1:7" x14ac:dyDescent="0.25">
      <c r="B485" s="129" t="s">
        <v>71</v>
      </c>
      <c r="C485" s="142">
        <v>46232</v>
      </c>
      <c r="D485" s="116">
        <v>60</v>
      </c>
      <c r="E485" s="117">
        <v>58.01</v>
      </c>
      <c r="F485" s="116">
        <f t="shared" si="0"/>
        <v>3480.6</v>
      </c>
    </row>
    <row r="486" spans="1:7" x14ac:dyDescent="0.25">
      <c r="B486" s="129" t="s">
        <v>72</v>
      </c>
      <c r="C486" s="142">
        <v>46232</v>
      </c>
      <c r="D486" s="116">
        <v>1554</v>
      </c>
      <c r="E486" s="122">
        <v>58.01</v>
      </c>
      <c r="F486" s="116">
        <f t="shared" si="0"/>
        <v>90147.54</v>
      </c>
    </row>
    <row r="487" spans="1:7" ht="15.75" thickBot="1" x14ac:dyDescent="0.3">
      <c r="B487" s="336" t="s">
        <v>34</v>
      </c>
      <c r="C487" s="336"/>
      <c r="D487" s="144">
        <f>SUM(D486:D486)</f>
        <v>1554</v>
      </c>
      <c r="E487" s="144"/>
      <c r="F487" s="144">
        <f>SUM(F484:F486)</f>
        <v>104716.76999999999</v>
      </c>
    </row>
    <row r="488" spans="1:7" ht="15.75" thickTop="1" x14ac:dyDescent="0.25">
      <c r="B488" s="3"/>
      <c r="C488" s="3"/>
      <c r="D488" s="4"/>
      <c r="E488" s="5"/>
      <c r="F488" s="2"/>
    </row>
    <row r="489" spans="1:7" x14ac:dyDescent="0.25">
      <c r="B489" s="3"/>
      <c r="C489" s="3"/>
      <c r="D489" s="4"/>
      <c r="E489" s="5"/>
      <c r="F489" s="2"/>
    </row>
    <row r="490" spans="1:7" ht="19.5" thickBot="1" x14ac:dyDescent="0.35">
      <c r="B490" s="337" t="s">
        <v>16</v>
      </c>
      <c r="C490" s="337"/>
      <c r="D490" s="337"/>
      <c r="E490" s="337"/>
      <c r="F490" s="337"/>
    </row>
    <row r="491" spans="1:7" ht="16.5" thickBot="1" x14ac:dyDescent="0.3">
      <c r="B491" s="90" t="s">
        <v>1</v>
      </c>
      <c r="C491" s="91" t="s">
        <v>2</v>
      </c>
      <c r="D491" s="92" t="s">
        <v>3</v>
      </c>
      <c r="E491" s="92" t="s">
        <v>17</v>
      </c>
      <c r="F491" s="93" t="s">
        <v>4</v>
      </c>
    </row>
    <row r="492" spans="1:7" ht="15.75" x14ac:dyDescent="0.25">
      <c r="A492" s="89"/>
      <c r="B492" s="129" t="s">
        <v>73</v>
      </c>
      <c r="C492" s="142">
        <v>46205</v>
      </c>
      <c r="D492" s="116">
        <v>60</v>
      </c>
      <c r="E492" s="117">
        <v>58.67</v>
      </c>
      <c r="F492" s="116">
        <f t="shared" ref="F492:F495" si="1">SUM(D492*E492)</f>
        <v>3520.2000000000003</v>
      </c>
      <c r="G492" s="89"/>
    </row>
    <row r="493" spans="1:7" ht="15.75" x14ac:dyDescent="0.25">
      <c r="A493" s="89"/>
      <c r="B493" s="129" t="s">
        <v>74</v>
      </c>
      <c r="C493" s="142">
        <v>46211</v>
      </c>
      <c r="D493" s="116">
        <v>30</v>
      </c>
      <c r="E493" s="117">
        <v>58.7</v>
      </c>
      <c r="F493" s="116">
        <f t="shared" si="1"/>
        <v>1761</v>
      </c>
      <c r="G493" s="89"/>
    </row>
    <row r="494" spans="1:7" ht="15.75" x14ac:dyDescent="0.25">
      <c r="A494" s="89"/>
      <c r="B494" s="129" t="s">
        <v>75</v>
      </c>
      <c r="C494" s="142">
        <v>46220</v>
      </c>
      <c r="D494" s="116">
        <v>30</v>
      </c>
      <c r="E494" s="117">
        <v>58.14</v>
      </c>
      <c r="F494" s="116">
        <f t="shared" si="1"/>
        <v>1744.2</v>
      </c>
      <c r="G494" s="89"/>
    </row>
    <row r="495" spans="1:7" ht="15.75" x14ac:dyDescent="0.25">
      <c r="A495" s="89"/>
      <c r="B495" s="129" t="s">
        <v>76</v>
      </c>
      <c r="C495" s="142">
        <v>46230</v>
      </c>
      <c r="D495" s="116">
        <v>90</v>
      </c>
      <c r="E495" s="122">
        <v>58.07</v>
      </c>
      <c r="F495" s="116">
        <f t="shared" si="1"/>
        <v>5226.3</v>
      </c>
      <c r="G495" s="89"/>
    </row>
    <row r="496" spans="1:7" ht="15.75" thickBot="1" x14ac:dyDescent="0.3">
      <c r="B496" s="336" t="s">
        <v>10</v>
      </c>
      <c r="C496" s="336"/>
      <c r="D496" s="144">
        <f>SUM(D492:D495)</f>
        <v>210</v>
      </c>
      <c r="E496" s="144"/>
      <c r="F496" s="144">
        <f>SUM(F492:F495)</f>
        <v>12251.7</v>
      </c>
    </row>
    <row r="497" spans="1:7" ht="19.5" thickTop="1" x14ac:dyDescent="0.3">
      <c r="B497" s="21"/>
      <c r="C497" s="21"/>
      <c r="D497" s="22"/>
      <c r="E497" s="22"/>
      <c r="F497" s="2"/>
    </row>
    <row r="498" spans="1:7" ht="18.75" x14ac:dyDescent="0.3">
      <c r="B498" s="21"/>
      <c r="C498" s="21"/>
      <c r="D498" s="22"/>
      <c r="E498" s="22"/>
      <c r="F498" s="2"/>
    </row>
    <row r="499" spans="1:7" ht="19.5" thickBot="1" x14ac:dyDescent="0.35">
      <c r="B499" s="337" t="s">
        <v>23</v>
      </c>
      <c r="C499" s="337"/>
      <c r="D499" s="337"/>
      <c r="E499" s="337"/>
      <c r="F499" s="337"/>
      <c r="G499" s="23"/>
    </row>
    <row r="500" spans="1:7" ht="16.5" thickBot="1" x14ac:dyDescent="0.3">
      <c r="A500" s="95"/>
      <c r="B500" s="90" t="s">
        <v>1</v>
      </c>
      <c r="C500" s="91" t="s">
        <v>2</v>
      </c>
      <c r="D500" s="92" t="s">
        <v>3</v>
      </c>
      <c r="E500" s="92" t="s">
        <v>17</v>
      </c>
      <c r="F500" s="93" t="s">
        <v>4</v>
      </c>
      <c r="G500" s="94"/>
    </row>
    <row r="501" spans="1:7" ht="15.75" x14ac:dyDescent="0.25">
      <c r="A501" s="95"/>
      <c r="B501" s="129"/>
      <c r="C501" s="142"/>
      <c r="D501" s="116"/>
      <c r="E501" s="163"/>
      <c r="F501" s="116">
        <f t="shared" ref="F501" si="2">SUM(D501*E501)</f>
        <v>0</v>
      </c>
      <c r="G501" s="94"/>
    </row>
    <row r="502" spans="1:7" ht="19.5" thickBot="1" x14ac:dyDescent="0.35">
      <c r="B502" s="338" t="s">
        <v>34</v>
      </c>
      <c r="C502" s="338"/>
      <c r="D502" s="17">
        <f>SUM(D501:D501)</f>
        <v>0</v>
      </c>
      <c r="E502" s="17"/>
      <c r="F502" s="17">
        <f>SUM(F501:F501)</f>
        <v>0</v>
      </c>
    </row>
    <row r="503" spans="1:7" ht="15.75" thickTop="1" x14ac:dyDescent="0.25">
      <c r="B503" s="3"/>
      <c r="C503" s="3"/>
      <c r="D503" s="4"/>
      <c r="E503" s="6"/>
      <c r="F503" s="5"/>
    </row>
    <row r="504" spans="1:7" x14ac:dyDescent="0.25">
      <c r="B504" s="3"/>
      <c r="C504" s="3"/>
      <c r="D504" s="4"/>
      <c r="E504" s="6"/>
      <c r="F504" s="5"/>
    </row>
    <row r="505" spans="1:7" ht="19.5" thickBot="1" x14ac:dyDescent="0.35">
      <c r="B505" s="337" t="s">
        <v>36</v>
      </c>
      <c r="C505" s="337"/>
      <c r="D505" s="337"/>
      <c r="E505" s="337"/>
      <c r="F505" s="337"/>
    </row>
    <row r="506" spans="1:7" ht="16.5" thickBot="1" x14ac:dyDescent="0.3">
      <c r="B506" s="90" t="s">
        <v>1</v>
      </c>
      <c r="C506" s="91" t="s">
        <v>2</v>
      </c>
      <c r="D506" s="92" t="s">
        <v>3</v>
      </c>
      <c r="E506" s="92" t="s">
        <v>17</v>
      </c>
      <c r="F506" s="93" t="s">
        <v>4</v>
      </c>
    </row>
    <row r="507" spans="1:7" x14ac:dyDescent="0.25">
      <c r="B507" s="129" t="s">
        <v>77</v>
      </c>
      <c r="C507" s="142">
        <v>46227</v>
      </c>
      <c r="D507" s="116">
        <v>45285</v>
      </c>
      <c r="E507" s="146">
        <v>59.172101357999999</v>
      </c>
      <c r="F507" s="116">
        <f t="shared" ref="F507" si="3">SUM(D507*E507)</f>
        <v>2679608.6099970299</v>
      </c>
    </row>
    <row r="508" spans="1:7" ht="15.75" thickBot="1" x14ac:dyDescent="0.3">
      <c r="B508" s="336" t="s">
        <v>10</v>
      </c>
      <c r="C508" s="336"/>
      <c r="D508" s="144">
        <f>SUM(D507:D507)</f>
        <v>45285</v>
      </c>
      <c r="E508" s="144"/>
      <c r="F508" s="144">
        <f>SUM(F507:F507)</f>
        <v>2679608.6099970299</v>
      </c>
    </row>
    <row r="509" spans="1:7" ht="19.5" thickTop="1" x14ac:dyDescent="0.3">
      <c r="B509" s="241"/>
      <c r="C509" s="241"/>
      <c r="D509" s="22"/>
      <c r="E509" s="22"/>
      <c r="F509" s="22"/>
    </row>
    <row r="510" spans="1:7" ht="19.5" thickBot="1" x14ac:dyDescent="0.35">
      <c r="B510" s="337" t="s">
        <v>30</v>
      </c>
      <c r="C510" s="337"/>
      <c r="D510" s="337"/>
      <c r="E510" s="337"/>
      <c r="F510" s="337"/>
    </row>
    <row r="511" spans="1:7" ht="16.5" thickBot="1" x14ac:dyDescent="0.3">
      <c r="B511" s="90" t="s">
        <v>1</v>
      </c>
      <c r="C511" s="91" t="s">
        <v>2</v>
      </c>
      <c r="D511" s="92" t="s">
        <v>3</v>
      </c>
      <c r="E511" s="92" t="s">
        <v>17</v>
      </c>
      <c r="F511" s="93" t="s">
        <v>4</v>
      </c>
    </row>
    <row r="512" spans="1:7" x14ac:dyDescent="0.25">
      <c r="B512" s="121"/>
      <c r="C512" s="118"/>
      <c r="D512" s="145"/>
      <c r="E512" s="146"/>
      <c r="F512" s="143"/>
    </row>
    <row r="513" spans="1:7" ht="19.5" thickBot="1" x14ac:dyDescent="0.35">
      <c r="B513" s="338" t="s">
        <v>10</v>
      </c>
      <c r="C513" s="338"/>
      <c r="D513" s="17">
        <f>SUM(D512:D512)</f>
        <v>0</v>
      </c>
      <c r="E513" s="17"/>
      <c r="F513" s="17">
        <f>SUM(F512:F512)</f>
        <v>0</v>
      </c>
    </row>
    <row r="514" spans="1:7" ht="16.5" thickTop="1" x14ac:dyDescent="0.25">
      <c r="A514" s="339"/>
      <c r="B514" s="339"/>
      <c r="C514" s="339"/>
      <c r="D514" s="339"/>
      <c r="E514" s="339"/>
      <c r="F514" s="339"/>
    </row>
    <row r="515" spans="1:7" ht="19.5" thickBot="1" x14ac:dyDescent="0.35">
      <c r="A515" s="243"/>
      <c r="B515" s="337" t="s">
        <v>37</v>
      </c>
      <c r="C515" s="337"/>
      <c r="D515" s="337"/>
      <c r="E515" s="337"/>
      <c r="F515" s="337"/>
    </row>
    <row r="516" spans="1:7" ht="16.5" thickBot="1" x14ac:dyDescent="0.3">
      <c r="A516" s="243"/>
      <c r="B516" s="90" t="s">
        <v>1</v>
      </c>
      <c r="C516" s="91" t="s">
        <v>2</v>
      </c>
      <c r="D516" s="92" t="s">
        <v>3</v>
      </c>
      <c r="E516" s="92" t="s">
        <v>17</v>
      </c>
      <c r="F516" s="93" t="s">
        <v>4</v>
      </c>
    </row>
    <row r="517" spans="1:7" ht="15.75" x14ac:dyDescent="0.25">
      <c r="A517" s="243"/>
      <c r="B517" s="129"/>
      <c r="C517" s="142"/>
      <c r="D517" s="116"/>
      <c r="E517" s="163"/>
      <c r="F517" s="116">
        <f t="shared" ref="F517" si="4">SUM(D517*E517)</f>
        <v>0</v>
      </c>
    </row>
    <row r="518" spans="1:7" ht="19.5" thickBot="1" x14ac:dyDescent="0.35">
      <c r="A518" s="243"/>
      <c r="B518" s="338" t="s">
        <v>10</v>
      </c>
      <c r="C518" s="338"/>
      <c r="D518" s="17">
        <f>SUM(D517:D517)</f>
        <v>0</v>
      </c>
      <c r="E518" s="17"/>
      <c r="F518" s="17">
        <f>SUM(F517:F517)</f>
        <v>0</v>
      </c>
    </row>
    <row r="519" spans="1:7" ht="16.5" thickTop="1" x14ac:dyDescent="0.25">
      <c r="A519" s="243"/>
      <c r="B519" s="243"/>
      <c r="C519" s="243"/>
      <c r="D519" s="243"/>
      <c r="E519" s="243"/>
      <c r="F519" s="243"/>
    </row>
    <row r="520" spans="1:7" ht="15.75" x14ac:dyDescent="0.25">
      <c r="A520" s="243"/>
      <c r="B520" s="243"/>
      <c r="C520" s="243"/>
      <c r="D520" s="243"/>
      <c r="E520" s="243"/>
      <c r="F520" s="243"/>
    </row>
    <row r="521" spans="1:7" ht="15.75" x14ac:dyDescent="0.25">
      <c r="A521" s="243"/>
      <c r="B521" s="243"/>
      <c r="C521" s="243"/>
      <c r="D521" s="243"/>
      <c r="E521" s="243"/>
      <c r="F521" s="243"/>
    </row>
    <row r="522" spans="1:7" ht="19.5" thickBot="1" x14ac:dyDescent="0.35">
      <c r="A522" s="96"/>
      <c r="B522" s="340" t="s">
        <v>404</v>
      </c>
      <c r="C522" s="340"/>
      <c r="D522" s="340"/>
      <c r="E522" s="340"/>
      <c r="F522" s="340"/>
    </row>
    <row r="523" spans="1:7" ht="15.75" x14ac:dyDescent="0.25">
      <c r="B523" s="99" t="s">
        <v>47</v>
      </c>
      <c r="C523" s="100" t="s">
        <v>48</v>
      </c>
      <c r="D523" s="101" t="s">
        <v>50</v>
      </c>
      <c r="E523" s="102" t="s">
        <v>49</v>
      </c>
    </row>
    <row r="524" spans="1:7" ht="15.75" x14ac:dyDescent="0.25">
      <c r="A524" s="89"/>
      <c r="B524" s="103" t="s">
        <v>63</v>
      </c>
      <c r="C524" s="104" t="s">
        <v>60</v>
      </c>
      <c r="D524" s="341">
        <v>3233.85</v>
      </c>
      <c r="E524" s="343">
        <v>3233.85</v>
      </c>
      <c r="F524" s="89"/>
      <c r="G524" s="89"/>
    </row>
    <row r="525" spans="1:7" ht="15.75" x14ac:dyDescent="0.25">
      <c r="A525" s="89"/>
      <c r="B525" s="105" t="s">
        <v>58</v>
      </c>
      <c r="C525" s="106" t="s">
        <v>32</v>
      </c>
      <c r="D525" s="342"/>
      <c r="E525" s="344"/>
      <c r="F525" s="89"/>
      <c r="G525" s="89"/>
    </row>
    <row r="526" spans="1:7" ht="15.75" thickBot="1" x14ac:dyDescent="0.3">
      <c r="A526" s="26"/>
      <c r="B526" s="345" t="s">
        <v>10</v>
      </c>
      <c r="C526" s="346"/>
      <c r="D526" s="166">
        <f>SUM(D524:D525)</f>
        <v>3233.85</v>
      </c>
      <c r="E526" s="167">
        <f>SUM(E524:E524)</f>
        <v>3233.85</v>
      </c>
    </row>
    <row r="527" spans="1:7" ht="18.75" x14ac:dyDescent="0.3">
      <c r="B527" s="21"/>
      <c r="C527" s="21"/>
      <c r="D527" s="22"/>
      <c r="E527" s="22"/>
      <c r="F527" s="28"/>
      <c r="G527" s="27"/>
    </row>
    <row r="528" spans="1:7" ht="15.75" thickBot="1" x14ac:dyDescent="0.3">
      <c r="B528" s="3"/>
      <c r="C528" s="3"/>
      <c r="D528" s="7"/>
      <c r="E528" s="6"/>
      <c r="F528" s="6"/>
      <c r="G528" s="242"/>
    </row>
    <row r="529" spans="2:7" ht="19.5" thickBot="1" x14ac:dyDescent="0.35">
      <c r="B529" s="3"/>
      <c r="C529" s="347" t="s">
        <v>5</v>
      </c>
      <c r="D529" s="348"/>
      <c r="F529" s="6"/>
      <c r="G529" s="29"/>
    </row>
    <row r="530" spans="2:7" ht="18.75" x14ac:dyDescent="0.3">
      <c r="B530" s="3"/>
      <c r="C530" s="97" t="s">
        <v>51</v>
      </c>
      <c r="D530" s="98" t="s">
        <v>6</v>
      </c>
      <c r="F530" s="6"/>
      <c r="G530" s="20"/>
    </row>
    <row r="531" spans="2:7" ht="18.75" x14ac:dyDescent="0.3">
      <c r="B531" s="3"/>
      <c r="C531" s="9">
        <f>D518+D513+D508+D502+D496+D487</f>
        <v>47049</v>
      </c>
      <c r="D531" s="10">
        <f>F513+F508+F502+F496+F487+F518+E526</f>
        <v>2799810.9299970302</v>
      </c>
      <c r="F531" s="6"/>
    </row>
    <row r="532" spans="2:7" ht="18.75" x14ac:dyDescent="0.3">
      <c r="B532" s="3"/>
      <c r="C532" s="8"/>
      <c r="D532" s="18"/>
      <c r="E532" s="19"/>
      <c r="F532" s="6"/>
    </row>
    <row r="533" spans="2:7" x14ac:dyDescent="0.25">
      <c r="B533" s="3"/>
      <c r="C533" s="8"/>
      <c r="D533" s="4"/>
      <c r="E533" s="11" t="s">
        <v>12</v>
      </c>
      <c r="F533" s="12"/>
    </row>
    <row r="543" spans="2:7" x14ac:dyDescent="0.25">
      <c r="B543" s="3"/>
      <c r="C543" s="3"/>
      <c r="D543" s="4"/>
      <c r="E543" s="2"/>
    </row>
    <row r="544" spans="2:7" x14ac:dyDescent="0.25">
      <c r="B544" s="3"/>
      <c r="C544" s="3"/>
      <c r="D544" s="4"/>
      <c r="E544" s="2"/>
    </row>
    <row r="545" spans="1:5" ht="18.75" x14ac:dyDescent="0.3">
      <c r="B545" s="21"/>
      <c r="C545" s="21"/>
      <c r="D545" s="22"/>
      <c r="E545" s="2"/>
    </row>
    <row r="546" spans="1:5" ht="19.5" thickBot="1" x14ac:dyDescent="0.35">
      <c r="B546" s="337" t="s">
        <v>23</v>
      </c>
      <c r="C546" s="337"/>
      <c r="D546" s="337"/>
      <c r="E546" s="337"/>
    </row>
    <row r="547" spans="1:5" ht="16.5" thickBot="1" x14ac:dyDescent="0.3">
      <c r="A547" s="95"/>
      <c r="B547" s="90" t="s">
        <v>1</v>
      </c>
      <c r="C547" s="91" t="s">
        <v>2</v>
      </c>
      <c r="D547" s="92" t="s">
        <v>3</v>
      </c>
      <c r="E547" s="93" t="s">
        <v>4</v>
      </c>
    </row>
    <row r="548" spans="1:5" ht="15.75" x14ac:dyDescent="0.25">
      <c r="A548" s="95"/>
      <c r="B548" s="121">
        <v>510040150</v>
      </c>
      <c r="C548" s="118">
        <v>45812</v>
      </c>
      <c r="D548" s="130"/>
      <c r="E548" s="120"/>
    </row>
    <row r="549" spans="1:5" ht="19.5" thickBot="1" x14ac:dyDescent="0.35">
      <c r="B549" s="338" t="s">
        <v>34</v>
      </c>
      <c r="C549" s="338"/>
      <c r="D549" s="17">
        <f>SUM(D548:D548)</f>
        <v>0</v>
      </c>
      <c r="E549" s="17">
        <f>SUM(E548:E548)</f>
        <v>0</v>
      </c>
    </row>
    <row r="550" spans="1:5" ht="15.75" thickTop="1" x14ac:dyDescent="0.25">
      <c r="B550" s="3"/>
      <c r="C550" s="3"/>
      <c r="D550" s="4"/>
      <c r="E550" s="5"/>
    </row>
    <row r="551" spans="1:5" x14ac:dyDescent="0.25">
      <c r="B551" s="3"/>
      <c r="C551" s="3"/>
      <c r="D551" s="4"/>
      <c r="E551" s="5"/>
    </row>
    <row r="552" spans="1:5" ht="19.5" thickBot="1" x14ac:dyDescent="0.35">
      <c r="B552" s="337" t="s">
        <v>36</v>
      </c>
      <c r="C552" s="337"/>
      <c r="D552" s="337"/>
      <c r="E552" s="337"/>
    </row>
    <row r="553" spans="1:5" ht="30.75" thickBot="1" x14ac:dyDescent="0.3">
      <c r="B553" s="141" t="s">
        <v>18</v>
      </c>
      <c r="C553" s="141" t="s">
        <v>1</v>
      </c>
      <c r="D553" s="141" t="s">
        <v>19</v>
      </c>
      <c r="E553" s="93" t="s">
        <v>4</v>
      </c>
    </row>
    <row r="554" spans="1:5" ht="15.75" x14ac:dyDescent="0.25">
      <c r="A554" s="89"/>
      <c r="B554" s="58"/>
      <c r="C554" s="59"/>
      <c r="D554" s="128"/>
      <c r="E554" s="60"/>
    </row>
    <row r="555" spans="1:5" ht="19.5" thickBot="1" x14ac:dyDescent="0.35">
      <c r="B555" s="338" t="s">
        <v>10</v>
      </c>
      <c r="C555" s="338"/>
      <c r="D555" s="17"/>
      <c r="E555" s="17">
        <f>SUM(E554:E554)</f>
        <v>0</v>
      </c>
    </row>
    <row r="556" spans="1:5" ht="19.5" thickTop="1" x14ac:dyDescent="0.3">
      <c r="B556" s="241"/>
      <c r="C556" s="241"/>
      <c r="D556" s="22"/>
      <c r="E556" s="22"/>
    </row>
    <row r="561" spans="1:5" ht="18.75" x14ac:dyDescent="0.3">
      <c r="B561" s="241"/>
      <c r="C561" s="241"/>
      <c r="D561" s="22"/>
      <c r="E561" s="22"/>
    </row>
    <row r="562" spans="1:5" ht="19.5" thickBot="1" x14ac:dyDescent="0.35">
      <c r="B562" s="337" t="s">
        <v>30</v>
      </c>
      <c r="C562" s="337"/>
      <c r="D562" s="337"/>
      <c r="E562" s="337"/>
    </row>
    <row r="563" spans="1:5" ht="16.5" thickBot="1" x14ac:dyDescent="0.3">
      <c r="B563" s="90" t="s">
        <v>1</v>
      </c>
      <c r="C563" s="91" t="s">
        <v>2</v>
      </c>
      <c r="D563" s="92" t="s">
        <v>3</v>
      </c>
      <c r="E563" s="93" t="s">
        <v>4</v>
      </c>
    </row>
    <row r="564" spans="1:5" ht="15.75" x14ac:dyDescent="0.25">
      <c r="B564" s="107"/>
      <c r="C564" s="108"/>
      <c r="D564" s="110"/>
      <c r="E564" s="109"/>
    </row>
    <row r="565" spans="1:5" ht="19.5" thickBot="1" x14ac:dyDescent="0.35">
      <c r="B565" s="338" t="s">
        <v>10</v>
      </c>
      <c r="C565" s="338"/>
      <c r="D565" s="17">
        <f>SUM(D564:D564)</f>
        <v>0</v>
      </c>
      <c r="E565" s="17">
        <f>SUM(E564:E564)</f>
        <v>0</v>
      </c>
    </row>
    <row r="566" spans="1:5" ht="19.5" thickTop="1" x14ac:dyDescent="0.3">
      <c r="B566" s="241"/>
      <c r="C566" s="241"/>
      <c r="D566" s="22"/>
      <c r="E566" s="22"/>
    </row>
    <row r="567" spans="1:5" ht="19.5" thickBot="1" x14ac:dyDescent="0.35">
      <c r="B567" s="349" t="s">
        <v>57</v>
      </c>
      <c r="C567" s="349"/>
      <c r="D567" s="349"/>
      <c r="E567" s="350"/>
    </row>
    <row r="568" spans="1:5" ht="16.5" thickBot="1" x14ac:dyDescent="0.3">
      <c r="B568" s="140" t="s">
        <v>1</v>
      </c>
      <c r="C568" s="140" t="s">
        <v>2</v>
      </c>
      <c r="D568" s="139" t="s">
        <v>3</v>
      </c>
      <c r="E568" s="138" t="s">
        <v>4</v>
      </c>
    </row>
    <row r="569" spans="1:5" x14ac:dyDescent="0.25">
      <c r="B569" s="121"/>
      <c r="C569" s="137"/>
      <c r="D569" s="136"/>
      <c r="E569" s="119"/>
    </row>
    <row r="570" spans="1:5" x14ac:dyDescent="0.25">
      <c r="B570" s="129"/>
      <c r="C570" s="135"/>
      <c r="D570" s="134"/>
      <c r="E570" s="119"/>
    </row>
    <row r="571" spans="1:5" ht="19.5" thickBot="1" x14ac:dyDescent="0.35">
      <c r="B571" s="338" t="s">
        <v>10</v>
      </c>
      <c r="C571" s="338"/>
      <c r="D571" s="133">
        <f>SUM(D569:D570)</f>
        <v>0</v>
      </c>
      <c r="E571" s="132">
        <f>SUM(E569:E570)</f>
        <v>0</v>
      </c>
    </row>
    <row r="572" spans="1:5" ht="16.5" thickTop="1" x14ac:dyDescent="0.25">
      <c r="A572" s="131"/>
      <c r="B572" s="131"/>
      <c r="C572" s="131"/>
      <c r="D572" s="131"/>
      <c r="E572" s="131"/>
    </row>
    <row r="573" spans="1:5" ht="18.75" x14ac:dyDescent="0.3">
      <c r="B573" s="21"/>
      <c r="C573" s="21"/>
      <c r="D573" s="22"/>
      <c r="E573" s="28"/>
    </row>
    <row r="574" spans="1:5" ht="15.75" thickBot="1" x14ac:dyDescent="0.3">
      <c r="B574" s="3"/>
      <c r="C574" s="3"/>
      <c r="D574" s="7"/>
      <c r="E574" s="6"/>
    </row>
    <row r="575" spans="1:5" ht="24" thickBot="1" x14ac:dyDescent="0.3">
      <c r="B575" s="334" t="s">
        <v>5</v>
      </c>
      <c r="C575" s="335"/>
      <c r="D575" s="335"/>
      <c r="E575" s="69">
        <f>SUM(E555)</f>
        <v>0</v>
      </c>
    </row>
    <row r="587" spans="1:5" x14ac:dyDescent="0.25">
      <c r="B587" s="3"/>
      <c r="C587" s="3"/>
      <c r="D587" s="4"/>
      <c r="E587" s="2"/>
    </row>
    <row r="588" spans="1:5" ht="18.75" x14ac:dyDescent="0.3">
      <c r="B588" s="21"/>
      <c r="C588" s="21"/>
      <c r="D588" s="22"/>
      <c r="E588" s="2"/>
    </row>
    <row r="589" spans="1:5" ht="19.5" thickBot="1" x14ac:dyDescent="0.35">
      <c r="B589" s="337" t="s">
        <v>23</v>
      </c>
      <c r="C589" s="337"/>
      <c r="D589" s="337"/>
      <c r="E589" s="337"/>
    </row>
    <row r="590" spans="1:5" ht="16.5" thickBot="1" x14ac:dyDescent="0.3">
      <c r="A590" s="95"/>
      <c r="B590" s="90" t="s">
        <v>1</v>
      </c>
      <c r="C590" s="91" t="s">
        <v>2</v>
      </c>
      <c r="D590" s="92" t="s">
        <v>3</v>
      </c>
      <c r="E590" s="93" t="s">
        <v>4</v>
      </c>
    </row>
    <row r="591" spans="1:5" ht="15.75" x14ac:dyDescent="0.25">
      <c r="A591" s="95"/>
      <c r="B591" s="121">
        <v>510040150</v>
      </c>
      <c r="C591" s="118">
        <v>45812</v>
      </c>
      <c r="D591" s="130"/>
      <c r="E591" s="120"/>
    </row>
    <row r="592" spans="1:5" ht="19.5" thickBot="1" x14ac:dyDescent="0.35">
      <c r="B592" s="338" t="s">
        <v>34</v>
      </c>
      <c r="C592" s="338"/>
      <c r="D592" s="17">
        <f>SUM(D591:D591)</f>
        <v>0</v>
      </c>
      <c r="E592" s="17">
        <f>SUM(E591:E591)</f>
        <v>0</v>
      </c>
    </row>
    <row r="593" spans="2:5" ht="15.75" thickTop="1" x14ac:dyDescent="0.25">
      <c r="B593" s="3"/>
      <c r="C593" s="3"/>
      <c r="D593" s="4"/>
      <c r="E593" s="5"/>
    </row>
    <row r="594" spans="2:5" x14ac:dyDescent="0.25">
      <c r="B594" s="3"/>
      <c r="C594" s="3"/>
      <c r="D594" s="4"/>
      <c r="E594" s="5"/>
    </row>
    <row r="595" spans="2:5" ht="19.5" thickBot="1" x14ac:dyDescent="0.35">
      <c r="B595" s="337" t="s">
        <v>11</v>
      </c>
      <c r="C595" s="337"/>
      <c r="D595" s="337"/>
      <c r="E595" s="337"/>
    </row>
    <row r="596" spans="2:5" ht="16.5" thickBot="1" x14ac:dyDescent="0.3">
      <c r="B596" s="234" t="s">
        <v>2</v>
      </c>
      <c r="C596" s="235" t="s">
        <v>1</v>
      </c>
      <c r="D596" s="236" t="s">
        <v>19</v>
      </c>
      <c r="E596" s="237" t="s">
        <v>13</v>
      </c>
    </row>
    <row r="597" spans="2:5" ht="15.75" thickBot="1" x14ac:dyDescent="0.3">
      <c r="B597" s="231">
        <v>46234</v>
      </c>
      <c r="C597" s="232">
        <v>65575</v>
      </c>
      <c r="D597" s="232" t="s">
        <v>68</v>
      </c>
      <c r="E597" s="233">
        <v>92114954.599999994</v>
      </c>
    </row>
    <row r="598" spans="2:5" x14ac:dyDescent="0.25">
      <c r="B598" s="231">
        <v>46234</v>
      </c>
      <c r="C598" s="238">
        <v>260709</v>
      </c>
      <c r="D598" s="238" t="s">
        <v>68</v>
      </c>
      <c r="E598" s="239">
        <v>5232450.34</v>
      </c>
    </row>
    <row r="599" spans="2:5" ht="19.5" thickBot="1" x14ac:dyDescent="0.3">
      <c r="B599" s="351"/>
      <c r="C599" s="351"/>
      <c r="D599" s="240" t="s">
        <v>10</v>
      </c>
      <c r="E599" s="165">
        <f>SUM(E597:E598)</f>
        <v>97347404.939999998</v>
      </c>
    </row>
    <row r="600" spans="2:5" ht="19.5" thickTop="1" x14ac:dyDescent="0.3">
      <c r="B600" s="241"/>
      <c r="C600" s="241"/>
      <c r="D600" s="22"/>
      <c r="E600" s="22"/>
    </row>
    <row r="605" spans="2:5" ht="18.75" x14ac:dyDescent="0.3">
      <c r="B605" s="241"/>
      <c r="C605" s="241"/>
      <c r="D605" s="22"/>
      <c r="E605" s="22"/>
    </row>
    <row r="606" spans="2:5" ht="19.5" thickBot="1" x14ac:dyDescent="0.35">
      <c r="B606" s="337" t="s">
        <v>30</v>
      </c>
      <c r="C606" s="337"/>
      <c r="D606" s="337"/>
      <c r="E606" s="337"/>
    </row>
    <row r="607" spans="2:5" ht="16.5" thickBot="1" x14ac:dyDescent="0.3">
      <c r="B607" s="90" t="s">
        <v>1</v>
      </c>
      <c r="C607" s="91" t="s">
        <v>2</v>
      </c>
      <c r="D607" s="92" t="s">
        <v>3</v>
      </c>
      <c r="E607" s="93" t="s">
        <v>4</v>
      </c>
    </row>
    <row r="608" spans="2:5" ht="15.75" x14ac:dyDescent="0.25">
      <c r="B608" s="107"/>
      <c r="C608" s="108"/>
      <c r="D608" s="110"/>
      <c r="E608" s="109"/>
    </row>
    <row r="609" spans="1:5" ht="19.5" thickBot="1" x14ac:dyDescent="0.35">
      <c r="B609" s="338" t="s">
        <v>10</v>
      </c>
      <c r="C609" s="338"/>
      <c r="D609" s="17">
        <f>SUM(D608:D608)</f>
        <v>0</v>
      </c>
      <c r="E609" s="17">
        <f>SUM(E608:E608)</f>
        <v>0</v>
      </c>
    </row>
    <row r="610" spans="1:5" ht="19.5" thickTop="1" x14ac:dyDescent="0.3">
      <c r="B610" s="241"/>
      <c r="C610" s="241"/>
      <c r="D610" s="22"/>
      <c r="E610" s="22"/>
    </row>
    <row r="611" spans="1:5" ht="19.5" thickBot="1" x14ac:dyDescent="0.35">
      <c r="B611" s="349" t="s">
        <v>57</v>
      </c>
      <c r="C611" s="349"/>
      <c r="D611" s="349"/>
      <c r="E611" s="350"/>
    </row>
    <row r="612" spans="1:5" ht="16.5" thickBot="1" x14ac:dyDescent="0.3">
      <c r="B612" s="140" t="s">
        <v>1</v>
      </c>
      <c r="C612" s="140" t="s">
        <v>2</v>
      </c>
      <c r="D612" s="139" t="s">
        <v>3</v>
      </c>
      <c r="E612" s="138" t="s">
        <v>4</v>
      </c>
    </row>
    <row r="613" spans="1:5" x14ac:dyDescent="0.25">
      <c r="B613" s="121"/>
      <c r="C613" s="137"/>
      <c r="D613" s="136"/>
      <c r="E613" s="119"/>
    </row>
    <row r="614" spans="1:5" x14ac:dyDescent="0.25">
      <c r="B614" s="129"/>
      <c r="C614" s="135"/>
      <c r="D614" s="134"/>
      <c r="E614" s="119"/>
    </row>
    <row r="615" spans="1:5" ht="19.5" thickBot="1" x14ac:dyDescent="0.35">
      <c r="B615" s="338" t="s">
        <v>10</v>
      </c>
      <c r="C615" s="338"/>
      <c r="D615" s="133">
        <f>SUM(D613:D614)</f>
        <v>0</v>
      </c>
      <c r="E615" s="132">
        <f>SUM(E613:E614)</f>
        <v>0</v>
      </c>
    </row>
    <row r="616" spans="1:5" ht="16.5" thickTop="1" x14ac:dyDescent="0.25">
      <c r="A616" s="339"/>
      <c r="B616" s="339"/>
      <c r="C616" s="339"/>
      <c r="D616" s="339"/>
      <c r="E616" s="339"/>
    </row>
    <row r="617" spans="1:5" ht="18.75" x14ac:dyDescent="0.3">
      <c r="B617" s="21"/>
      <c r="C617" s="21"/>
      <c r="D617" s="22"/>
      <c r="E617" s="28"/>
    </row>
    <row r="618" spans="1:5" ht="15.75" thickBot="1" x14ac:dyDescent="0.3">
      <c r="B618" s="3"/>
      <c r="C618" s="3"/>
      <c r="D618" s="7"/>
      <c r="E618" s="6"/>
    </row>
    <row r="619" spans="1:5" ht="24" thickBot="1" x14ac:dyDescent="0.3">
      <c r="B619" s="334" t="s">
        <v>5</v>
      </c>
      <c r="C619" s="335"/>
      <c r="D619" s="335"/>
      <c r="E619" s="69">
        <f>SUM(E599)</f>
        <v>97347404.939999998</v>
      </c>
    </row>
    <row r="620" spans="1:5" ht="18.75" x14ac:dyDescent="0.3">
      <c r="B620" s="3"/>
      <c r="C620" s="8"/>
      <c r="D620" s="18"/>
      <c r="E620" s="6"/>
    </row>
    <row r="621" spans="1:5" x14ac:dyDescent="0.25">
      <c r="B621" s="3"/>
      <c r="C621" s="8"/>
      <c r="D621" s="4"/>
      <c r="E621" s="12"/>
    </row>
    <row r="632" spans="1:6" ht="18.75" x14ac:dyDescent="0.3">
      <c r="B632" s="21"/>
      <c r="C632" s="21"/>
      <c r="D632" s="22"/>
      <c r="E632" s="2"/>
    </row>
    <row r="633" spans="1:6" ht="19.5" thickBot="1" x14ac:dyDescent="0.35">
      <c r="B633" s="337" t="s">
        <v>23</v>
      </c>
      <c r="C633" s="337"/>
      <c r="D633" s="337"/>
      <c r="E633" s="337"/>
      <c r="F633" s="23"/>
    </row>
    <row r="634" spans="1:6" ht="16.5" thickBot="1" x14ac:dyDescent="0.3">
      <c r="A634" s="95"/>
      <c r="B634" s="90" t="s">
        <v>1</v>
      </c>
      <c r="C634" s="91" t="s">
        <v>2</v>
      </c>
      <c r="D634" s="92" t="s">
        <v>3</v>
      </c>
      <c r="E634" s="93" t="s">
        <v>4</v>
      </c>
      <c r="F634" s="94"/>
    </row>
    <row r="635" spans="1:6" ht="15.75" x14ac:dyDescent="0.25">
      <c r="A635" s="95"/>
      <c r="B635" s="121">
        <v>510040150</v>
      </c>
      <c r="C635" s="118">
        <v>45812</v>
      </c>
      <c r="D635" s="130"/>
      <c r="E635" s="120"/>
      <c r="F635" s="94"/>
    </row>
    <row r="636" spans="1:6" ht="19.5" thickBot="1" x14ac:dyDescent="0.35">
      <c r="B636" s="338" t="s">
        <v>34</v>
      </c>
      <c r="C636" s="338"/>
      <c r="D636" s="17">
        <f>SUM(D635:D635)</f>
        <v>0</v>
      </c>
      <c r="E636" s="17">
        <f>SUM(E635:E635)</f>
        <v>0</v>
      </c>
    </row>
    <row r="637" spans="1:6" ht="15.75" thickTop="1" x14ac:dyDescent="0.25">
      <c r="B637" s="3"/>
      <c r="C637" s="3"/>
      <c r="D637" s="4"/>
      <c r="E637" s="5"/>
    </row>
    <row r="638" spans="1:6" x14ac:dyDescent="0.25">
      <c r="B638" s="3"/>
      <c r="C638" s="3"/>
      <c r="D638" s="4"/>
      <c r="E638" s="5"/>
    </row>
    <row r="639" spans="1:6" ht="19.5" thickBot="1" x14ac:dyDescent="0.35">
      <c r="B639" s="337" t="s">
        <v>11</v>
      </c>
      <c r="C639" s="337"/>
      <c r="D639" s="337"/>
      <c r="E639" s="337"/>
    </row>
    <row r="640" spans="1:6" ht="16.5" thickBot="1" x14ac:dyDescent="0.3">
      <c r="B640" s="157" t="s">
        <v>2</v>
      </c>
      <c r="C640" s="158" t="s">
        <v>1</v>
      </c>
      <c r="D640" s="159" t="s">
        <v>19</v>
      </c>
      <c r="E640" s="160" t="s">
        <v>13</v>
      </c>
    </row>
    <row r="641" spans="2:5" ht="15.75" thickBot="1" x14ac:dyDescent="0.3">
      <c r="B641" s="221">
        <v>46233</v>
      </c>
      <c r="C641" s="222" t="s">
        <v>385</v>
      </c>
      <c r="D641" s="222" t="s">
        <v>187</v>
      </c>
      <c r="E641" s="223">
        <v>895</v>
      </c>
    </row>
    <row r="642" spans="2:5" ht="15.75" thickBot="1" x14ac:dyDescent="0.3">
      <c r="B642" s="221">
        <v>46233</v>
      </c>
      <c r="C642" s="222" t="s">
        <v>386</v>
      </c>
      <c r="D642" s="222" t="s">
        <v>65</v>
      </c>
      <c r="E642" s="223">
        <v>13470</v>
      </c>
    </row>
    <row r="643" spans="2:5" ht="15.75" thickBot="1" x14ac:dyDescent="0.3">
      <c r="B643" s="221">
        <v>46233</v>
      </c>
      <c r="C643" s="222" t="s">
        <v>387</v>
      </c>
      <c r="D643" s="222" t="s">
        <v>65</v>
      </c>
      <c r="E643" s="223">
        <v>8945</v>
      </c>
    </row>
    <row r="644" spans="2:5" ht="15.75" thickBot="1" x14ac:dyDescent="0.3">
      <c r="B644" s="221">
        <v>46233</v>
      </c>
      <c r="C644" s="222" t="s">
        <v>388</v>
      </c>
      <c r="D644" s="222" t="s">
        <v>65</v>
      </c>
      <c r="E644" s="223">
        <v>3000</v>
      </c>
    </row>
    <row r="645" spans="2:5" ht="15.75" thickBot="1" x14ac:dyDescent="0.3">
      <c r="B645" s="221">
        <v>46233</v>
      </c>
      <c r="C645" s="222" t="s">
        <v>389</v>
      </c>
      <c r="D645" s="222" t="s">
        <v>187</v>
      </c>
      <c r="E645" s="223">
        <v>13000</v>
      </c>
    </row>
    <row r="646" spans="2:5" ht="15.75" thickBot="1" x14ac:dyDescent="0.3">
      <c r="B646" s="221">
        <v>46233</v>
      </c>
      <c r="C646" s="222" t="s">
        <v>390</v>
      </c>
      <c r="D646" s="222" t="s">
        <v>27</v>
      </c>
      <c r="E646" s="223">
        <v>8700</v>
      </c>
    </row>
    <row r="647" spans="2:5" ht="15.75" thickBot="1" x14ac:dyDescent="0.3">
      <c r="B647" s="221">
        <v>46233</v>
      </c>
      <c r="C647" s="222" t="s">
        <v>391</v>
      </c>
      <c r="D647" s="222" t="s">
        <v>59</v>
      </c>
      <c r="E647" s="223">
        <v>6163</v>
      </c>
    </row>
    <row r="648" spans="2:5" ht="15.75" thickBot="1" x14ac:dyDescent="0.3">
      <c r="B648" s="221">
        <v>46234</v>
      </c>
      <c r="C648" s="222" t="s">
        <v>392</v>
      </c>
      <c r="D648" s="222" t="s">
        <v>38</v>
      </c>
      <c r="E648" s="223">
        <v>5368.6</v>
      </c>
    </row>
    <row r="649" spans="2:5" ht="15.75" thickBot="1" x14ac:dyDescent="0.3">
      <c r="B649" s="221">
        <v>46234</v>
      </c>
      <c r="C649" s="222" t="s">
        <v>393</v>
      </c>
      <c r="D649" s="222" t="s">
        <v>59</v>
      </c>
      <c r="E649" s="223">
        <v>10200</v>
      </c>
    </row>
    <row r="650" spans="2:5" ht="15.75" thickBot="1" x14ac:dyDescent="0.3">
      <c r="B650" s="221">
        <v>46234</v>
      </c>
      <c r="C650" s="222" t="s">
        <v>394</v>
      </c>
      <c r="D650" s="222" t="s">
        <v>37</v>
      </c>
      <c r="E650" s="223">
        <v>11131</v>
      </c>
    </row>
    <row r="651" spans="2:5" ht="15.75" thickBot="1" x14ac:dyDescent="0.3">
      <c r="B651" s="221">
        <v>46234</v>
      </c>
      <c r="C651" s="222" t="s">
        <v>395</v>
      </c>
      <c r="D651" s="222" t="s">
        <v>39</v>
      </c>
      <c r="E651" s="223">
        <v>1860</v>
      </c>
    </row>
    <row r="652" spans="2:5" ht="15.75" thickBot="1" x14ac:dyDescent="0.3">
      <c r="B652" s="221">
        <v>46234</v>
      </c>
      <c r="C652" s="222" t="s">
        <v>396</v>
      </c>
      <c r="D652" s="222" t="s">
        <v>187</v>
      </c>
      <c r="E652" s="223">
        <v>810</v>
      </c>
    </row>
    <row r="653" spans="2:5" ht="15.75" thickBot="1" x14ac:dyDescent="0.3">
      <c r="B653" s="221">
        <v>46234</v>
      </c>
      <c r="C653" s="222" t="s">
        <v>397</v>
      </c>
      <c r="D653" s="222" t="s">
        <v>65</v>
      </c>
      <c r="E653" s="223">
        <v>12201</v>
      </c>
    </row>
    <row r="654" spans="2:5" ht="15.75" thickBot="1" x14ac:dyDescent="0.3">
      <c r="B654" s="221">
        <v>46234</v>
      </c>
      <c r="C654" s="222" t="s">
        <v>398</v>
      </c>
      <c r="D654" s="222" t="s">
        <v>65</v>
      </c>
      <c r="E654" s="223">
        <v>8285</v>
      </c>
    </row>
    <row r="655" spans="2:5" ht="15.75" thickBot="1" x14ac:dyDescent="0.3">
      <c r="B655" s="221">
        <v>46234</v>
      </c>
      <c r="C655" s="222" t="s">
        <v>399</v>
      </c>
      <c r="D655" s="222" t="s">
        <v>166</v>
      </c>
      <c r="E655" s="223">
        <v>3388</v>
      </c>
    </row>
    <row r="656" spans="2:5" ht="15.75" thickBot="1" x14ac:dyDescent="0.3">
      <c r="B656" s="221">
        <v>46234</v>
      </c>
      <c r="C656" s="222" t="s">
        <v>400</v>
      </c>
      <c r="D656" s="222" t="s">
        <v>166</v>
      </c>
      <c r="E656" s="223">
        <v>7538</v>
      </c>
    </row>
    <row r="657" spans="1:6" ht="16.5" thickBot="1" x14ac:dyDescent="0.3">
      <c r="B657" s="224"/>
      <c r="C657" s="225"/>
      <c r="D657" s="226" t="s">
        <v>10</v>
      </c>
      <c r="E657" s="165">
        <f>SUM(E641:E656)</f>
        <v>114954.6</v>
      </c>
    </row>
    <row r="658" spans="1:6" ht="16.5" thickTop="1" x14ac:dyDescent="0.25">
      <c r="B658" s="219"/>
      <c r="C658" s="228"/>
      <c r="D658" s="220"/>
      <c r="E658" s="227"/>
    </row>
    <row r="659" spans="1:6" ht="15.75" x14ac:dyDescent="0.25">
      <c r="B659" s="219"/>
      <c r="C659" s="228"/>
      <c r="D659" s="220"/>
      <c r="E659" s="227"/>
    </row>
    <row r="660" spans="1:6" x14ac:dyDescent="0.25">
      <c r="B660" s="352" t="s">
        <v>401</v>
      </c>
      <c r="C660" s="352"/>
      <c r="D660" s="352"/>
      <c r="E660" s="352"/>
    </row>
    <row r="661" spans="1:6" x14ac:dyDescent="0.25">
      <c r="B661" s="230" t="s">
        <v>2</v>
      </c>
      <c r="C661" s="230" t="s">
        <v>1</v>
      </c>
      <c r="D661" s="230" t="s">
        <v>0</v>
      </c>
      <c r="E661" s="230" t="s">
        <v>43</v>
      </c>
    </row>
    <row r="662" spans="1:6" ht="43.5" x14ac:dyDescent="0.25">
      <c r="B662" s="195">
        <v>46218</v>
      </c>
      <c r="C662" s="229" t="s">
        <v>69</v>
      </c>
      <c r="D662" s="196" t="s">
        <v>66</v>
      </c>
      <c r="E662" s="197">
        <v>4000000</v>
      </c>
    </row>
    <row r="663" spans="1:6" ht="43.5" x14ac:dyDescent="0.25">
      <c r="B663" s="195">
        <v>46224</v>
      </c>
      <c r="C663" s="229" t="s">
        <v>69</v>
      </c>
      <c r="D663" s="196" t="s">
        <v>66</v>
      </c>
      <c r="E663" s="197">
        <v>88000000</v>
      </c>
    </row>
    <row r="664" spans="1:6" ht="16.5" thickBot="1" x14ac:dyDescent="0.3">
      <c r="B664" s="353"/>
      <c r="C664" s="353"/>
      <c r="D664" s="190" t="s">
        <v>10</v>
      </c>
      <c r="E664" s="165">
        <f>SUM(E662:E663)</f>
        <v>92000000</v>
      </c>
    </row>
    <row r="665" spans="1:6" ht="16.5" thickTop="1" x14ac:dyDescent="0.25">
      <c r="A665" s="131"/>
    </row>
    <row r="666" spans="1:6" ht="15.75" x14ac:dyDescent="0.25">
      <c r="B666" s="131"/>
      <c r="C666" s="131"/>
      <c r="D666" s="131"/>
      <c r="E666" s="131"/>
      <c r="F666" s="27"/>
    </row>
    <row r="667" spans="1:6" ht="18.75" x14ac:dyDescent="0.3">
      <c r="B667" s="21"/>
      <c r="C667" s="21"/>
      <c r="D667" s="22"/>
      <c r="E667" s="28"/>
      <c r="F667" s="242"/>
    </row>
    <row r="668" spans="1:6" ht="15.75" thickBot="1" x14ac:dyDescent="0.3">
      <c r="B668" s="3"/>
      <c r="C668" s="3"/>
      <c r="D668" s="7"/>
      <c r="E668" s="6"/>
      <c r="F668" s="29"/>
    </row>
    <row r="669" spans="1:6" ht="24" thickBot="1" x14ac:dyDescent="0.3">
      <c r="B669" s="334" t="s">
        <v>5</v>
      </c>
      <c r="C669" s="335"/>
      <c r="D669" s="335"/>
      <c r="E669" s="69">
        <f>SUM(E657+E664)</f>
        <v>92114954.599999994</v>
      </c>
    </row>
    <row r="670" spans="1:6" ht="18.75" x14ac:dyDescent="0.3">
      <c r="B670" s="3"/>
      <c r="C670" s="8"/>
      <c r="D670" s="18"/>
      <c r="E670" s="6"/>
    </row>
    <row r="671" spans="1:6" x14ac:dyDescent="0.25">
      <c r="B671" s="3"/>
      <c r="C671" s="8"/>
      <c r="D671" s="4"/>
      <c r="E671" s="12"/>
    </row>
    <row r="681" spans="1:6" x14ac:dyDescent="0.25">
      <c r="B681" s="3"/>
      <c r="C681" s="3"/>
      <c r="D681" s="4"/>
      <c r="E681" s="2"/>
    </row>
    <row r="682" spans="1:6" ht="18.75" x14ac:dyDescent="0.3">
      <c r="B682" s="21"/>
      <c r="C682" s="21"/>
      <c r="D682" s="22"/>
      <c r="E682" s="2"/>
    </row>
    <row r="683" spans="1:6" ht="19.5" thickBot="1" x14ac:dyDescent="0.35">
      <c r="B683" s="337" t="s">
        <v>23</v>
      </c>
      <c r="C683" s="337"/>
      <c r="D683" s="337"/>
      <c r="E683" s="337"/>
      <c r="F683" s="23"/>
    </row>
    <row r="684" spans="1:6" ht="16.5" thickBot="1" x14ac:dyDescent="0.3">
      <c r="A684" s="95"/>
      <c r="B684" s="90" t="s">
        <v>1</v>
      </c>
      <c r="C684" s="91" t="s">
        <v>2</v>
      </c>
      <c r="D684" s="92" t="s">
        <v>3</v>
      </c>
      <c r="E684" s="93" t="s">
        <v>4</v>
      </c>
      <c r="F684" s="94"/>
    </row>
    <row r="685" spans="1:6" ht="15.75" x14ac:dyDescent="0.25">
      <c r="A685" s="95"/>
      <c r="B685" s="121">
        <v>510040150</v>
      </c>
      <c r="C685" s="118">
        <v>45812</v>
      </c>
      <c r="D685" s="130"/>
      <c r="E685" s="120"/>
      <c r="F685" s="94"/>
    </row>
    <row r="686" spans="1:6" ht="19.5" thickBot="1" x14ac:dyDescent="0.35">
      <c r="B686" s="338" t="s">
        <v>34</v>
      </c>
      <c r="C686" s="338"/>
      <c r="D686" s="17">
        <f>SUM(D685:D685)</f>
        <v>0</v>
      </c>
      <c r="E686" s="17">
        <f>SUM(E685:E685)</f>
        <v>0</v>
      </c>
    </row>
    <row r="687" spans="1:6" ht="15.75" thickTop="1" x14ac:dyDescent="0.25">
      <c r="B687" s="3"/>
      <c r="C687" s="3"/>
      <c r="D687" s="4"/>
      <c r="E687" s="5"/>
    </row>
    <row r="688" spans="1:6" x14ac:dyDescent="0.25">
      <c r="B688" s="3"/>
      <c r="C688" s="3"/>
      <c r="D688" s="4"/>
      <c r="E688" s="5"/>
    </row>
    <row r="689" spans="2:5" ht="19.5" thickBot="1" x14ac:dyDescent="0.35">
      <c r="B689" s="337" t="s">
        <v>11</v>
      </c>
      <c r="C689" s="337"/>
      <c r="D689" s="337"/>
      <c r="E689" s="337"/>
    </row>
    <row r="690" spans="2:5" ht="16.5" thickBot="1" x14ac:dyDescent="0.3">
      <c r="B690" s="157" t="s">
        <v>2</v>
      </c>
      <c r="C690" s="158" t="s">
        <v>1</v>
      </c>
      <c r="D690" s="159" t="s">
        <v>19</v>
      </c>
      <c r="E690" s="160" t="s">
        <v>13</v>
      </c>
    </row>
    <row r="691" spans="2:5" ht="29.25" thickBot="1" x14ac:dyDescent="0.3">
      <c r="B691" s="191">
        <v>46231</v>
      </c>
      <c r="C691" s="192" t="s">
        <v>402</v>
      </c>
      <c r="D691" s="193" t="s">
        <v>403</v>
      </c>
      <c r="E691" s="194">
        <v>110000000</v>
      </c>
    </row>
    <row r="692" spans="2:5" ht="19.5" thickBot="1" x14ac:dyDescent="0.3">
      <c r="B692" s="351" t="s">
        <v>10</v>
      </c>
      <c r="C692" s="351"/>
      <c r="D692" s="17"/>
      <c r="E692" s="165">
        <f>SUM(E691:E691)</f>
        <v>110000000</v>
      </c>
    </row>
    <row r="693" spans="2:5" ht="19.5" thickTop="1" x14ac:dyDescent="0.3">
      <c r="B693" s="241"/>
      <c r="C693" s="241"/>
      <c r="D693" s="22"/>
      <c r="E693" s="22"/>
    </row>
    <row r="698" spans="2:5" ht="18.75" x14ac:dyDescent="0.3">
      <c r="B698" s="241"/>
      <c r="C698" s="241"/>
      <c r="D698" s="22"/>
      <c r="E698" s="22"/>
    </row>
    <row r="699" spans="2:5" ht="19.5" thickBot="1" x14ac:dyDescent="0.35">
      <c r="B699" s="337" t="s">
        <v>30</v>
      </c>
      <c r="C699" s="337"/>
      <c r="D699" s="337"/>
      <c r="E699" s="337"/>
    </row>
    <row r="700" spans="2:5" ht="16.5" thickBot="1" x14ac:dyDescent="0.3">
      <c r="B700" s="90" t="s">
        <v>1</v>
      </c>
      <c r="C700" s="91" t="s">
        <v>2</v>
      </c>
      <c r="D700" s="92" t="s">
        <v>3</v>
      </c>
      <c r="E700" s="93" t="s">
        <v>4</v>
      </c>
    </row>
    <row r="701" spans="2:5" ht="15.75" x14ac:dyDescent="0.25">
      <c r="B701" s="107"/>
      <c r="C701" s="108"/>
      <c r="D701" s="110"/>
      <c r="E701" s="109"/>
    </row>
    <row r="702" spans="2:5" ht="19.5" thickBot="1" x14ac:dyDescent="0.35">
      <c r="B702" s="338" t="s">
        <v>10</v>
      </c>
      <c r="C702" s="338"/>
      <c r="D702" s="17">
        <f>SUM(D701:D701)</f>
        <v>0</v>
      </c>
      <c r="E702" s="17">
        <f>SUM(E701:E701)</f>
        <v>0</v>
      </c>
    </row>
    <row r="703" spans="2:5" ht="19.5" thickTop="1" x14ac:dyDescent="0.3">
      <c r="B703" s="241"/>
      <c r="C703" s="241"/>
      <c r="D703" s="22"/>
      <c r="E703" s="22"/>
    </row>
    <row r="704" spans="2:5" ht="19.5" thickBot="1" x14ac:dyDescent="0.35">
      <c r="B704" s="349" t="s">
        <v>57</v>
      </c>
      <c r="C704" s="349"/>
      <c r="D704" s="349"/>
      <c r="E704" s="350"/>
    </row>
    <row r="705" spans="1:6" ht="16.5" thickBot="1" x14ac:dyDescent="0.3">
      <c r="B705" s="140" t="s">
        <v>1</v>
      </c>
      <c r="C705" s="140" t="s">
        <v>2</v>
      </c>
      <c r="D705" s="139" t="s">
        <v>3</v>
      </c>
      <c r="E705" s="138" t="s">
        <v>4</v>
      </c>
    </row>
    <row r="706" spans="1:6" x14ac:dyDescent="0.25">
      <c r="B706" s="121"/>
      <c r="C706" s="137"/>
      <c r="D706" s="136"/>
      <c r="E706" s="119"/>
    </row>
    <row r="707" spans="1:6" x14ac:dyDescent="0.25">
      <c r="B707" s="129"/>
      <c r="C707" s="135"/>
      <c r="D707" s="134"/>
      <c r="E707" s="119"/>
    </row>
    <row r="708" spans="1:6" ht="19.5" thickBot="1" x14ac:dyDescent="0.35">
      <c r="B708" s="338" t="s">
        <v>10</v>
      </c>
      <c r="C708" s="338"/>
      <c r="D708" s="133">
        <f>SUM(D706:D707)</f>
        <v>0</v>
      </c>
      <c r="E708" s="132">
        <f>SUM(E706:E707)</f>
        <v>0</v>
      </c>
    </row>
    <row r="709" spans="1:6" ht="16.5" thickTop="1" x14ac:dyDescent="0.25">
      <c r="A709" s="339"/>
      <c r="B709" s="339"/>
      <c r="C709" s="339"/>
      <c r="D709" s="339"/>
      <c r="E709" s="339"/>
    </row>
    <row r="710" spans="1:6" ht="18.75" x14ac:dyDescent="0.3">
      <c r="B710" s="21"/>
      <c r="C710" s="21"/>
      <c r="D710" s="22"/>
      <c r="E710" s="28"/>
      <c r="F710" s="27"/>
    </row>
    <row r="711" spans="1:6" ht="15.75" thickBot="1" x14ac:dyDescent="0.3">
      <c r="B711" s="3"/>
      <c r="C711" s="3"/>
      <c r="D711" s="7"/>
      <c r="E711" s="6"/>
      <c r="F711" s="242"/>
    </row>
    <row r="712" spans="1:6" ht="24" thickBot="1" x14ac:dyDescent="0.3">
      <c r="B712" s="334" t="s">
        <v>5</v>
      </c>
      <c r="C712" s="335"/>
      <c r="D712" s="335"/>
      <c r="E712" s="69">
        <f>SUM(E692)</f>
        <v>110000000</v>
      </c>
      <c r="F712" s="29"/>
    </row>
    <row r="713" spans="1:6" ht="18.75" x14ac:dyDescent="0.3">
      <c r="B713" s="3"/>
      <c r="C713" s="8"/>
      <c r="D713" s="18"/>
      <c r="E713" s="6"/>
    </row>
    <row r="728" spans="1:6" s="247" customFormat="1" ht="18.75" x14ac:dyDescent="0.3">
      <c r="A728" s="246" t="s">
        <v>406</v>
      </c>
      <c r="B728" s="246" t="s">
        <v>407</v>
      </c>
      <c r="C728" s="246" t="s">
        <v>408</v>
      </c>
      <c r="D728" s="246" t="s">
        <v>409</v>
      </c>
      <c r="E728" s="246" t="s">
        <v>410</v>
      </c>
      <c r="F728" s="246" t="s">
        <v>411</v>
      </c>
    </row>
    <row r="729" spans="1:6" x14ac:dyDescent="0.25">
      <c r="A729" s="245" t="s">
        <v>412</v>
      </c>
      <c r="B729" s="245" t="s">
        <v>465</v>
      </c>
      <c r="C729" s="245" t="s">
        <v>491</v>
      </c>
      <c r="D729" s="245" t="s">
        <v>536</v>
      </c>
      <c r="E729" s="245" t="s">
        <v>540</v>
      </c>
      <c r="F729" s="245">
        <v>100000</v>
      </c>
    </row>
    <row r="730" spans="1:6" x14ac:dyDescent="0.25">
      <c r="A730" s="245" t="s">
        <v>413</v>
      </c>
      <c r="B730" s="245" t="s">
        <v>465</v>
      </c>
      <c r="C730" s="245" t="s">
        <v>492</v>
      </c>
      <c r="D730" s="245" t="s">
        <v>372</v>
      </c>
      <c r="E730" s="245" t="s">
        <v>540</v>
      </c>
      <c r="F730" s="245">
        <v>0</v>
      </c>
    </row>
    <row r="731" spans="1:6" x14ac:dyDescent="0.25">
      <c r="A731" s="245" t="s">
        <v>414</v>
      </c>
      <c r="B731" s="245" t="s">
        <v>465</v>
      </c>
      <c r="C731" s="245" t="s">
        <v>493</v>
      </c>
      <c r="D731" s="245" t="s">
        <v>537</v>
      </c>
      <c r="E731" s="245" t="s">
        <v>540</v>
      </c>
      <c r="F731" s="245">
        <v>15000</v>
      </c>
    </row>
    <row r="732" spans="1:6" x14ac:dyDescent="0.25">
      <c r="A732" s="245" t="s">
        <v>415</v>
      </c>
      <c r="B732" s="245" t="s">
        <v>465</v>
      </c>
      <c r="C732" s="245" t="s">
        <v>492</v>
      </c>
      <c r="D732" s="245" t="s">
        <v>372</v>
      </c>
      <c r="E732" s="245" t="s">
        <v>540</v>
      </c>
      <c r="F732" s="245">
        <v>0</v>
      </c>
    </row>
    <row r="733" spans="1:6" x14ac:dyDescent="0.25">
      <c r="A733" s="245" t="s">
        <v>416</v>
      </c>
      <c r="B733" s="245" t="s">
        <v>465</v>
      </c>
      <c r="C733" s="245" t="s">
        <v>494</v>
      </c>
      <c r="D733" s="245" t="s">
        <v>538</v>
      </c>
      <c r="E733" s="245" t="s">
        <v>540</v>
      </c>
      <c r="F733" s="245">
        <v>24920</v>
      </c>
    </row>
    <row r="734" spans="1:6" x14ac:dyDescent="0.25">
      <c r="A734" s="245" t="s">
        <v>417</v>
      </c>
      <c r="B734" s="245" t="s">
        <v>465</v>
      </c>
      <c r="C734" s="245" t="s">
        <v>495</v>
      </c>
      <c r="D734" s="245" t="s">
        <v>538</v>
      </c>
      <c r="E734" s="245" t="s">
        <v>540</v>
      </c>
      <c r="F734" s="245">
        <v>31500</v>
      </c>
    </row>
    <row r="735" spans="1:6" x14ac:dyDescent="0.25">
      <c r="A735" s="245" t="s">
        <v>418</v>
      </c>
      <c r="B735" s="245" t="s">
        <v>465</v>
      </c>
      <c r="C735" s="245" t="s">
        <v>496</v>
      </c>
      <c r="D735" s="245" t="s">
        <v>539</v>
      </c>
      <c r="E735" s="245" t="s">
        <v>540</v>
      </c>
      <c r="F735" s="245">
        <v>225508.2</v>
      </c>
    </row>
    <row r="736" spans="1:6" x14ac:dyDescent="0.25">
      <c r="A736" s="245" t="s">
        <v>419</v>
      </c>
      <c r="B736" s="245" t="s">
        <v>465</v>
      </c>
      <c r="C736" s="245" t="s">
        <v>497</v>
      </c>
      <c r="D736" s="245" t="s">
        <v>372</v>
      </c>
      <c r="E736" s="245" t="s">
        <v>540</v>
      </c>
      <c r="F736" s="245">
        <v>6250</v>
      </c>
    </row>
    <row r="737" spans="1:6" x14ac:dyDescent="0.25">
      <c r="A737" s="245" t="s">
        <v>420</v>
      </c>
      <c r="B737" s="245" t="s">
        <v>465</v>
      </c>
      <c r="C737" s="245" t="s">
        <v>498</v>
      </c>
      <c r="D737" s="245" t="s">
        <v>372</v>
      </c>
      <c r="E737" s="245" t="s">
        <v>540</v>
      </c>
      <c r="F737" s="245">
        <v>22916.67</v>
      </c>
    </row>
    <row r="738" spans="1:6" x14ac:dyDescent="0.25">
      <c r="A738" s="245" t="s">
        <v>421</v>
      </c>
      <c r="B738" s="245" t="s">
        <v>465</v>
      </c>
      <c r="C738" s="245" t="s">
        <v>499</v>
      </c>
      <c r="D738" s="245" t="s">
        <v>371</v>
      </c>
      <c r="E738" s="245" t="s">
        <v>540</v>
      </c>
      <c r="F738" s="245">
        <v>64798.57</v>
      </c>
    </row>
    <row r="739" spans="1:6" x14ac:dyDescent="0.25">
      <c r="A739" s="245" t="s">
        <v>422</v>
      </c>
      <c r="B739" s="245" t="s">
        <v>465</v>
      </c>
      <c r="C739" s="245" t="s">
        <v>500</v>
      </c>
      <c r="D739" s="245" t="s">
        <v>371</v>
      </c>
      <c r="E739" s="245" t="s">
        <v>540</v>
      </c>
      <c r="F739" s="245">
        <v>243295.56</v>
      </c>
    </row>
    <row r="740" spans="1:6" x14ac:dyDescent="0.25">
      <c r="A740" s="245" t="s">
        <v>423</v>
      </c>
      <c r="B740" s="245" t="s">
        <v>465</v>
      </c>
      <c r="C740" s="245" t="s">
        <v>501</v>
      </c>
      <c r="D740" s="245" t="s">
        <v>371</v>
      </c>
      <c r="E740" s="245" t="s">
        <v>540</v>
      </c>
      <c r="F740" s="245">
        <v>48432.639999999999</v>
      </c>
    </row>
    <row r="741" spans="1:6" x14ac:dyDescent="0.25">
      <c r="A741" s="245" t="s">
        <v>424</v>
      </c>
      <c r="B741" s="245" t="s">
        <v>465</v>
      </c>
      <c r="C741" s="245" t="s">
        <v>502</v>
      </c>
      <c r="D741" s="245" t="s">
        <v>371</v>
      </c>
      <c r="E741" s="245" t="s">
        <v>540</v>
      </c>
      <c r="F741" s="245">
        <v>292286.33</v>
      </c>
    </row>
    <row r="742" spans="1:6" x14ac:dyDescent="0.25">
      <c r="A742" s="245" t="s">
        <v>425</v>
      </c>
      <c r="B742" s="245" t="s">
        <v>465</v>
      </c>
      <c r="C742" s="245" t="s">
        <v>503</v>
      </c>
      <c r="D742" s="245" t="s">
        <v>371</v>
      </c>
      <c r="E742" s="245" t="s">
        <v>540</v>
      </c>
      <c r="F742" s="245">
        <v>217026.97</v>
      </c>
    </row>
    <row r="743" spans="1:6" x14ac:dyDescent="0.25">
      <c r="A743" s="245" t="s">
        <v>426</v>
      </c>
      <c r="B743" s="245" t="s">
        <v>465</v>
      </c>
      <c r="C743" s="245" t="s">
        <v>504</v>
      </c>
      <c r="D743" s="245" t="s">
        <v>371</v>
      </c>
      <c r="E743" s="245" t="s">
        <v>540</v>
      </c>
      <c r="F743" s="245">
        <v>337247.17</v>
      </c>
    </row>
    <row r="744" spans="1:6" x14ac:dyDescent="0.25">
      <c r="A744" s="245" t="s">
        <v>427</v>
      </c>
      <c r="B744" s="245" t="s">
        <v>465</v>
      </c>
      <c r="C744" s="245" t="s">
        <v>505</v>
      </c>
      <c r="D744" s="245" t="s">
        <v>371</v>
      </c>
      <c r="E744" s="245" t="s">
        <v>540</v>
      </c>
      <c r="F744" s="245">
        <v>89311.79</v>
      </c>
    </row>
    <row r="745" spans="1:6" x14ac:dyDescent="0.25">
      <c r="A745" s="245" t="s">
        <v>428</v>
      </c>
      <c r="B745" s="245" t="s">
        <v>465</v>
      </c>
      <c r="C745" s="245" t="s">
        <v>506</v>
      </c>
      <c r="D745" s="245" t="s">
        <v>371</v>
      </c>
      <c r="E745" s="245" t="s">
        <v>540</v>
      </c>
      <c r="F745" s="245">
        <v>82981.53</v>
      </c>
    </row>
    <row r="746" spans="1:6" x14ac:dyDescent="0.25">
      <c r="A746" s="245" t="s">
        <v>429</v>
      </c>
      <c r="B746" s="245" t="s">
        <v>465</v>
      </c>
      <c r="C746" s="245" t="s">
        <v>492</v>
      </c>
      <c r="D746" s="245" t="s">
        <v>371</v>
      </c>
      <c r="E746" s="245" t="s">
        <v>540</v>
      </c>
      <c r="F746" s="245">
        <v>0</v>
      </c>
    </row>
    <row r="747" spans="1:6" x14ac:dyDescent="0.25">
      <c r="A747" s="245" t="s">
        <v>430</v>
      </c>
      <c r="B747" s="245" t="s">
        <v>465</v>
      </c>
      <c r="C747" s="245" t="s">
        <v>507</v>
      </c>
      <c r="D747" s="245" t="s">
        <v>371</v>
      </c>
      <c r="E747" s="245" t="s">
        <v>540</v>
      </c>
      <c r="F747" s="245">
        <v>409831.38</v>
      </c>
    </row>
    <row r="748" spans="1:6" x14ac:dyDescent="0.25">
      <c r="A748" s="245" t="s">
        <v>431</v>
      </c>
      <c r="B748" s="245" t="s">
        <v>465</v>
      </c>
      <c r="C748" s="245" t="s">
        <v>508</v>
      </c>
      <c r="D748" s="245" t="s">
        <v>371</v>
      </c>
      <c r="E748" s="245" t="s">
        <v>540</v>
      </c>
      <c r="F748" s="245">
        <v>100665.83</v>
      </c>
    </row>
    <row r="749" spans="1:6" x14ac:dyDescent="0.25">
      <c r="A749" s="245" t="s">
        <v>432</v>
      </c>
      <c r="B749" s="245" t="s">
        <v>466</v>
      </c>
      <c r="C749" s="245" t="s">
        <v>492</v>
      </c>
      <c r="D749" s="245" t="s">
        <v>371</v>
      </c>
      <c r="E749" s="245" t="s">
        <v>540</v>
      </c>
      <c r="F749" s="245">
        <v>0</v>
      </c>
    </row>
    <row r="750" spans="1:6" x14ac:dyDescent="0.25">
      <c r="A750" s="245" t="s">
        <v>433</v>
      </c>
      <c r="B750" s="245" t="s">
        <v>466</v>
      </c>
      <c r="C750" s="245" t="s">
        <v>492</v>
      </c>
      <c r="D750" s="245" t="s">
        <v>371</v>
      </c>
      <c r="E750" s="245" t="s">
        <v>540</v>
      </c>
      <c r="F750" s="245">
        <v>0</v>
      </c>
    </row>
    <row r="751" spans="1:6" x14ac:dyDescent="0.25">
      <c r="A751" s="245" t="s">
        <v>434</v>
      </c>
      <c r="B751" s="245" t="s">
        <v>466</v>
      </c>
      <c r="C751" s="245" t="s">
        <v>492</v>
      </c>
      <c r="D751" s="245" t="s">
        <v>371</v>
      </c>
      <c r="E751" s="245" t="s">
        <v>540</v>
      </c>
      <c r="F751" s="245">
        <v>0</v>
      </c>
    </row>
    <row r="752" spans="1:6" x14ac:dyDescent="0.25">
      <c r="A752" s="245" t="s">
        <v>435</v>
      </c>
      <c r="B752" s="245" t="s">
        <v>466</v>
      </c>
      <c r="C752" s="245" t="s">
        <v>492</v>
      </c>
      <c r="D752" s="245" t="s">
        <v>539</v>
      </c>
      <c r="E752" s="245" t="s">
        <v>540</v>
      </c>
      <c r="F752" s="245">
        <v>0</v>
      </c>
    </row>
    <row r="753" spans="1:6" x14ac:dyDescent="0.25">
      <c r="A753" s="245" t="s">
        <v>436</v>
      </c>
      <c r="B753" s="245" t="s">
        <v>466</v>
      </c>
      <c r="C753" s="245" t="s">
        <v>492</v>
      </c>
      <c r="D753" s="245" t="s">
        <v>539</v>
      </c>
      <c r="E753" s="245" t="s">
        <v>540</v>
      </c>
      <c r="F753" s="245">
        <v>0</v>
      </c>
    </row>
    <row r="754" spans="1:6" x14ac:dyDescent="0.25">
      <c r="A754" s="245" t="s">
        <v>437</v>
      </c>
      <c r="B754" s="245" t="s">
        <v>466</v>
      </c>
      <c r="C754" s="245" t="s">
        <v>492</v>
      </c>
      <c r="D754" s="245" t="s">
        <v>539</v>
      </c>
      <c r="E754" s="245" t="s">
        <v>540</v>
      </c>
      <c r="F754" s="245">
        <v>0</v>
      </c>
    </row>
    <row r="755" spans="1:6" x14ac:dyDescent="0.25">
      <c r="A755" s="245" t="s">
        <v>438</v>
      </c>
      <c r="B755" s="245" t="s">
        <v>467</v>
      </c>
      <c r="C755" s="245" t="s">
        <v>509</v>
      </c>
      <c r="D755" s="245" t="s">
        <v>371</v>
      </c>
      <c r="E755" s="245" t="s">
        <v>540</v>
      </c>
      <c r="F755" s="245">
        <v>2115304.58</v>
      </c>
    </row>
    <row r="756" spans="1:6" x14ac:dyDescent="0.25">
      <c r="A756" s="245" t="s">
        <v>439</v>
      </c>
      <c r="B756" s="245" t="s">
        <v>467</v>
      </c>
      <c r="C756" s="245" t="s">
        <v>510</v>
      </c>
      <c r="D756" s="245" t="s">
        <v>371</v>
      </c>
      <c r="E756" s="245" t="s">
        <v>540</v>
      </c>
      <c r="F756" s="245">
        <v>2115304.6</v>
      </c>
    </row>
    <row r="757" spans="1:6" x14ac:dyDescent="0.25">
      <c r="A757" s="245" t="s">
        <v>440</v>
      </c>
      <c r="B757" s="245" t="s">
        <v>467</v>
      </c>
      <c r="C757" s="245" t="s">
        <v>511</v>
      </c>
      <c r="D757" s="245" t="s">
        <v>371</v>
      </c>
      <c r="E757" s="245" t="s">
        <v>540</v>
      </c>
      <c r="F757" s="245">
        <v>2115304.6</v>
      </c>
    </row>
    <row r="758" spans="1:6" x14ac:dyDescent="0.25">
      <c r="A758" s="245" t="s">
        <v>441</v>
      </c>
      <c r="B758" s="245" t="s">
        <v>468</v>
      </c>
      <c r="C758" s="245" t="s">
        <v>512</v>
      </c>
      <c r="D758" s="245" t="s">
        <v>371</v>
      </c>
      <c r="E758" s="245" t="s">
        <v>540</v>
      </c>
      <c r="F758" s="245">
        <v>132112.01</v>
      </c>
    </row>
    <row r="759" spans="1:6" x14ac:dyDescent="0.25">
      <c r="A759" s="245" t="s">
        <v>442</v>
      </c>
      <c r="B759" s="245" t="s">
        <v>468</v>
      </c>
      <c r="C759" s="245" t="s">
        <v>513</v>
      </c>
      <c r="D759" s="245" t="s">
        <v>371</v>
      </c>
      <c r="E759" s="245" t="s">
        <v>540</v>
      </c>
      <c r="F759" s="245">
        <v>208801.93</v>
      </c>
    </row>
    <row r="760" spans="1:6" x14ac:dyDescent="0.25">
      <c r="A760" s="245" t="s">
        <v>443</v>
      </c>
      <c r="B760" s="245" t="s">
        <v>468</v>
      </c>
      <c r="C760" s="245" t="s">
        <v>514</v>
      </c>
      <c r="D760" s="245" t="s">
        <v>371</v>
      </c>
      <c r="E760" s="245" t="s">
        <v>540</v>
      </c>
      <c r="F760" s="245">
        <v>149739.87</v>
      </c>
    </row>
    <row r="761" spans="1:6" x14ac:dyDescent="0.25">
      <c r="A761" s="245" t="s">
        <v>444</v>
      </c>
      <c r="B761" s="245" t="s">
        <v>468</v>
      </c>
      <c r="C761" s="245" t="s">
        <v>515</v>
      </c>
      <c r="D761" s="245" t="s">
        <v>371</v>
      </c>
      <c r="E761" s="245" t="s">
        <v>540</v>
      </c>
      <c r="F761" s="245">
        <v>15687.42</v>
      </c>
    </row>
    <row r="762" spans="1:6" x14ac:dyDescent="0.25">
      <c r="A762" s="245" t="s">
        <v>445</v>
      </c>
      <c r="B762" s="245" t="s">
        <v>468</v>
      </c>
      <c r="C762" s="245" t="s">
        <v>516</v>
      </c>
      <c r="D762" s="245" t="s">
        <v>371</v>
      </c>
      <c r="E762" s="245" t="s">
        <v>540</v>
      </c>
      <c r="F762" s="245">
        <v>1005785.78</v>
      </c>
    </row>
    <row r="763" spans="1:6" x14ac:dyDescent="0.25">
      <c r="A763" s="245" t="s">
        <v>446</v>
      </c>
      <c r="B763" s="245" t="s">
        <v>468</v>
      </c>
      <c r="C763" s="245" t="s">
        <v>517</v>
      </c>
      <c r="D763" s="245" t="s">
        <v>371</v>
      </c>
      <c r="E763" s="245" t="s">
        <v>540</v>
      </c>
      <c r="F763" s="245">
        <v>207586.97</v>
      </c>
    </row>
    <row r="764" spans="1:6" x14ac:dyDescent="0.25">
      <c r="A764" s="245" t="s">
        <v>447</v>
      </c>
      <c r="B764" s="245" t="s">
        <v>468</v>
      </c>
      <c r="C764" s="245" t="s">
        <v>518</v>
      </c>
      <c r="D764" s="245" t="s">
        <v>371</v>
      </c>
      <c r="E764" s="245" t="s">
        <v>540</v>
      </c>
      <c r="F764" s="245">
        <v>134210.21</v>
      </c>
    </row>
    <row r="765" spans="1:6" x14ac:dyDescent="0.25">
      <c r="A765" s="245" t="s">
        <v>448</v>
      </c>
      <c r="B765" s="245" t="s">
        <v>468</v>
      </c>
      <c r="C765" s="245" t="s">
        <v>519</v>
      </c>
      <c r="D765" s="245" t="s">
        <v>371</v>
      </c>
      <c r="E765" s="245" t="s">
        <v>540</v>
      </c>
      <c r="F765" s="245">
        <v>225605.39</v>
      </c>
    </row>
    <row r="766" spans="1:6" x14ac:dyDescent="0.25">
      <c r="A766" s="245" t="s">
        <v>449</v>
      </c>
      <c r="B766" s="245" t="s">
        <v>468</v>
      </c>
      <c r="C766" s="245" t="s">
        <v>520</v>
      </c>
      <c r="D766" s="245" t="s">
        <v>371</v>
      </c>
      <c r="E766" s="245" t="s">
        <v>540</v>
      </c>
      <c r="F766" s="245">
        <v>104835.47</v>
      </c>
    </row>
    <row r="767" spans="1:6" x14ac:dyDescent="0.25">
      <c r="A767" s="245" t="s">
        <v>450</v>
      </c>
      <c r="B767" s="245" t="s">
        <v>468</v>
      </c>
      <c r="C767" s="245" t="s">
        <v>521</v>
      </c>
      <c r="D767" s="245" t="s">
        <v>371</v>
      </c>
      <c r="E767" s="245" t="s">
        <v>540</v>
      </c>
      <c r="F767" s="245">
        <v>324653.53999999998</v>
      </c>
    </row>
    <row r="768" spans="1:6" x14ac:dyDescent="0.25">
      <c r="A768" s="245" t="s">
        <v>451</v>
      </c>
      <c r="B768" s="245" t="s">
        <v>468</v>
      </c>
      <c r="C768" s="245" t="s">
        <v>522</v>
      </c>
      <c r="D768" s="245" t="s">
        <v>371</v>
      </c>
      <c r="E768" s="245" t="s">
        <v>540</v>
      </c>
      <c r="F768" s="245">
        <v>199298.86</v>
      </c>
    </row>
    <row r="769" spans="1:6" x14ac:dyDescent="0.25">
      <c r="A769" s="245" t="s">
        <v>452</v>
      </c>
      <c r="B769" s="245" t="s">
        <v>468</v>
      </c>
      <c r="C769" s="245" t="s">
        <v>523</v>
      </c>
      <c r="D769" s="245" t="s">
        <v>371</v>
      </c>
      <c r="E769" s="245" t="s">
        <v>540</v>
      </c>
      <c r="F769" s="245">
        <v>307299.03999999998</v>
      </c>
    </row>
    <row r="770" spans="1:6" x14ac:dyDescent="0.25">
      <c r="A770" s="245" t="s">
        <v>453</v>
      </c>
      <c r="B770" s="245" t="s">
        <v>468</v>
      </c>
      <c r="C770" s="245" t="s">
        <v>524</v>
      </c>
      <c r="D770" s="245" t="s">
        <v>371</v>
      </c>
      <c r="E770" s="245" t="s">
        <v>540</v>
      </c>
      <c r="F770" s="245">
        <v>7500</v>
      </c>
    </row>
    <row r="771" spans="1:6" x14ac:dyDescent="0.25">
      <c r="A771" s="245" t="s">
        <v>454</v>
      </c>
      <c r="B771" s="245" t="s">
        <v>468</v>
      </c>
      <c r="C771" s="245" t="s">
        <v>525</v>
      </c>
      <c r="D771" s="245" t="s">
        <v>371</v>
      </c>
      <c r="E771" s="245" t="s">
        <v>540</v>
      </c>
      <c r="F771" s="245">
        <v>90639.13</v>
      </c>
    </row>
    <row r="772" spans="1:6" x14ac:dyDescent="0.25">
      <c r="A772" s="245" t="s">
        <v>455</v>
      </c>
      <c r="B772" s="245" t="s">
        <v>468</v>
      </c>
      <c r="C772" s="245" t="s">
        <v>526</v>
      </c>
      <c r="D772" s="245" t="s">
        <v>371</v>
      </c>
      <c r="E772" s="245" t="s">
        <v>540</v>
      </c>
      <c r="F772" s="245">
        <v>94048.09</v>
      </c>
    </row>
    <row r="773" spans="1:6" x14ac:dyDescent="0.25">
      <c r="A773" s="245" t="s">
        <v>456</v>
      </c>
      <c r="B773" s="245" t="s">
        <v>468</v>
      </c>
      <c r="C773" s="245" t="s">
        <v>527</v>
      </c>
      <c r="D773" s="245" t="s">
        <v>371</v>
      </c>
      <c r="E773" s="245" t="s">
        <v>540</v>
      </c>
      <c r="F773" s="245">
        <v>227834.32</v>
      </c>
    </row>
    <row r="774" spans="1:6" x14ac:dyDescent="0.25">
      <c r="A774" s="245" t="s">
        <v>457</v>
      </c>
      <c r="B774" s="245" t="s">
        <v>468</v>
      </c>
      <c r="C774" s="245" t="s">
        <v>528</v>
      </c>
      <c r="D774" s="245" t="s">
        <v>371</v>
      </c>
      <c r="E774" s="245" t="s">
        <v>540</v>
      </c>
      <c r="F774" s="245">
        <v>202986.43</v>
      </c>
    </row>
    <row r="775" spans="1:6" x14ac:dyDescent="0.25">
      <c r="A775" s="245" t="s">
        <v>458</v>
      </c>
      <c r="B775" s="245" t="s">
        <v>468</v>
      </c>
      <c r="C775" s="245" t="s">
        <v>529</v>
      </c>
      <c r="D775" s="245" t="s">
        <v>371</v>
      </c>
      <c r="E775" s="245" t="s">
        <v>540</v>
      </c>
      <c r="F775" s="245">
        <v>143457.13</v>
      </c>
    </row>
    <row r="776" spans="1:6" x14ac:dyDescent="0.25">
      <c r="A776" s="245" t="s">
        <v>459</v>
      </c>
      <c r="B776" s="245" t="s">
        <v>468</v>
      </c>
      <c r="C776" s="245" t="s">
        <v>530</v>
      </c>
      <c r="D776" s="245" t="s">
        <v>371</v>
      </c>
      <c r="E776" s="245" t="s">
        <v>540</v>
      </c>
      <c r="F776" s="245">
        <v>1094812.21</v>
      </c>
    </row>
    <row r="777" spans="1:6" x14ac:dyDescent="0.25">
      <c r="A777" s="245" t="s">
        <v>460</v>
      </c>
      <c r="B777" s="245" t="s">
        <v>468</v>
      </c>
      <c r="C777" s="245" t="s">
        <v>531</v>
      </c>
      <c r="D777" s="245" t="s">
        <v>371</v>
      </c>
      <c r="E777" s="245" t="s">
        <v>540</v>
      </c>
      <c r="F777" s="245">
        <v>286914.26</v>
      </c>
    </row>
    <row r="778" spans="1:6" x14ac:dyDescent="0.25">
      <c r="A778" s="245" t="s">
        <v>461</v>
      </c>
      <c r="B778" s="245" t="s">
        <v>468</v>
      </c>
      <c r="C778" s="245" t="s">
        <v>532</v>
      </c>
      <c r="D778" s="245" t="s">
        <v>371</v>
      </c>
      <c r="E778" s="245" t="s">
        <v>540</v>
      </c>
      <c r="F778" s="245">
        <v>7553.5</v>
      </c>
    </row>
    <row r="779" spans="1:6" x14ac:dyDescent="0.25">
      <c r="A779" s="245" t="s">
        <v>462</v>
      </c>
      <c r="B779" s="245" t="s">
        <v>469</v>
      </c>
      <c r="C779" s="245" t="s">
        <v>533</v>
      </c>
      <c r="D779" s="245" t="s">
        <v>539</v>
      </c>
      <c r="E779" s="245" t="s">
        <v>540</v>
      </c>
      <c r="F779" s="245">
        <v>47824.82</v>
      </c>
    </row>
    <row r="780" spans="1:6" x14ac:dyDescent="0.25">
      <c r="A780" s="245" t="s">
        <v>463</v>
      </c>
      <c r="B780" s="245" t="s">
        <v>469</v>
      </c>
      <c r="C780" s="245" t="s">
        <v>534</v>
      </c>
      <c r="D780" s="245" t="s">
        <v>539</v>
      </c>
      <c r="E780" s="245" t="s">
        <v>540</v>
      </c>
      <c r="F780" s="245">
        <v>47824.82</v>
      </c>
    </row>
    <row r="781" spans="1:6" x14ac:dyDescent="0.25">
      <c r="A781" s="245" t="s">
        <v>464</v>
      </c>
      <c r="B781" s="245" t="s">
        <v>469</v>
      </c>
      <c r="C781" s="245" t="s">
        <v>535</v>
      </c>
      <c r="D781" s="245" t="s">
        <v>539</v>
      </c>
      <c r="E781" s="245" t="s">
        <v>540</v>
      </c>
      <c r="F781" s="245">
        <v>47824.82</v>
      </c>
    </row>
    <row r="782" spans="1:6" ht="15" customHeight="1" x14ac:dyDescent="0.25">
      <c r="A782" s="245" t="s">
        <v>470</v>
      </c>
      <c r="B782" s="245" t="s">
        <v>469</v>
      </c>
      <c r="C782" s="245" t="s">
        <v>541</v>
      </c>
      <c r="D782" s="245" t="s">
        <v>538</v>
      </c>
      <c r="E782" s="245" t="s">
        <v>540</v>
      </c>
      <c r="F782" s="245">
        <v>39334.080000000002</v>
      </c>
    </row>
    <row r="783" spans="1:6" x14ac:dyDescent="0.25">
      <c r="A783" s="245" t="s">
        <v>471</v>
      </c>
      <c r="B783" s="245" t="s">
        <v>469</v>
      </c>
      <c r="C783" s="245" t="s">
        <v>542</v>
      </c>
      <c r="D783" s="245" t="s">
        <v>536</v>
      </c>
      <c r="E783" s="245" t="s">
        <v>540</v>
      </c>
      <c r="F783" s="245">
        <v>186119.58</v>
      </c>
    </row>
    <row r="784" spans="1:6" ht="15" customHeight="1" x14ac:dyDescent="0.25">
      <c r="A784" s="245" t="s">
        <v>472</v>
      </c>
      <c r="B784" s="245" t="s">
        <v>469</v>
      </c>
      <c r="C784" s="245" t="s">
        <v>543</v>
      </c>
      <c r="D784" s="245" t="s">
        <v>536</v>
      </c>
      <c r="E784" s="245" t="s">
        <v>540</v>
      </c>
      <c r="F784" s="245">
        <v>500000</v>
      </c>
    </row>
    <row r="785" spans="1:6" x14ac:dyDescent="0.25">
      <c r="A785" s="245" t="s">
        <v>473</v>
      </c>
      <c r="B785" s="245" t="s">
        <v>469</v>
      </c>
      <c r="C785" s="245" t="s">
        <v>544</v>
      </c>
      <c r="D785" s="245" t="s">
        <v>371</v>
      </c>
      <c r="E785" s="245" t="s">
        <v>540</v>
      </c>
      <c r="F785" s="245">
        <v>324653.53999999998</v>
      </c>
    </row>
    <row r="786" spans="1:6" ht="15" customHeight="1" x14ac:dyDescent="0.25">
      <c r="A786" s="245" t="s">
        <v>474</v>
      </c>
      <c r="B786" s="245" t="s">
        <v>488</v>
      </c>
      <c r="C786" s="245" t="s">
        <v>545</v>
      </c>
      <c r="D786" s="245" t="s">
        <v>536</v>
      </c>
      <c r="E786" s="245" t="s">
        <v>540</v>
      </c>
      <c r="F786" s="245">
        <v>300000</v>
      </c>
    </row>
    <row r="787" spans="1:6" ht="15" customHeight="1" x14ac:dyDescent="0.25">
      <c r="A787" s="245" t="s">
        <v>475</v>
      </c>
      <c r="B787" s="245" t="s">
        <v>488</v>
      </c>
      <c r="C787" s="245" t="s">
        <v>546</v>
      </c>
      <c r="D787" s="245" t="s">
        <v>536</v>
      </c>
      <c r="E787" s="245" t="s">
        <v>540</v>
      </c>
      <c r="F787" s="245">
        <v>150000</v>
      </c>
    </row>
    <row r="788" spans="1:6" x14ac:dyDescent="0.25">
      <c r="A788" s="245" t="s">
        <v>476</v>
      </c>
      <c r="B788" s="245" t="s">
        <v>489</v>
      </c>
      <c r="C788" s="245" t="s">
        <v>492</v>
      </c>
      <c r="D788" s="245" t="s">
        <v>372</v>
      </c>
      <c r="E788" s="245" t="s">
        <v>540</v>
      </c>
      <c r="F788" s="245">
        <v>0</v>
      </c>
    </row>
    <row r="789" spans="1:6" x14ac:dyDescent="0.25">
      <c r="A789" s="245" t="s">
        <v>477</v>
      </c>
      <c r="B789" s="245" t="s">
        <v>490</v>
      </c>
      <c r="C789" s="245" t="s">
        <v>492</v>
      </c>
      <c r="D789" s="245" t="s">
        <v>552</v>
      </c>
      <c r="E789" s="245" t="s">
        <v>540</v>
      </c>
      <c r="F789" s="245">
        <v>0</v>
      </c>
    </row>
    <row r="790" spans="1:6" x14ac:dyDescent="0.25">
      <c r="A790" s="245" t="s">
        <v>478</v>
      </c>
      <c r="B790" s="245" t="s">
        <v>490</v>
      </c>
      <c r="C790" s="245" t="s">
        <v>492</v>
      </c>
      <c r="D790" s="245" t="s">
        <v>552</v>
      </c>
      <c r="E790" s="245" t="s">
        <v>540</v>
      </c>
      <c r="F790" s="245">
        <v>0</v>
      </c>
    </row>
    <row r="791" spans="1:6" x14ac:dyDescent="0.25">
      <c r="A791" s="245" t="s">
        <v>479</v>
      </c>
      <c r="B791" s="245" t="s">
        <v>490</v>
      </c>
      <c r="C791" s="245" t="s">
        <v>492</v>
      </c>
      <c r="D791" s="245" t="s">
        <v>552</v>
      </c>
      <c r="E791" s="245" t="s">
        <v>540</v>
      </c>
      <c r="F791" s="245">
        <v>0</v>
      </c>
    </row>
    <row r="792" spans="1:6" ht="15" customHeight="1" x14ac:dyDescent="0.25">
      <c r="A792" s="245" t="s">
        <v>480</v>
      </c>
      <c r="B792" s="245" t="s">
        <v>490</v>
      </c>
      <c r="C792" s="245" t="s">
        <v>547</v>
      </c>
      <c r="D792" s="245" t="s">
        <v>538</v>
      </c>
      <c r="E792" s="245" t="s">
        <v>540</v>
      </c>
      <c r="F792" s="245">
        <v>157456.25</v>
      </c>
    </row>
    <row r="793" spans="1:6" ht="15" customHeight="1" x14ac:dyDescent="0.25">
      <c r="A793" s="245" t="s">
        <v>481</v>
      </c>
      <c r="B793" s="245" t="s">
        <v>490</v>
      </c>
      <c r="C793" s="245" t="s">
        <v>548</v>
      </c>
      <c r="D793" s="245" t="s">
        <v>538</v>
      </c>
      <c r="E793" s="245" t="s">
        <v>540</v>
      </c>
      <c r="F793" s="245">
        <v>124873.9</v>
      </c>
    </row>
    <row r="794" spans="1:6" ht="15" customHeight="1" x14ac:dyDescent="0.25">
      <c r="A794" s="245" t="s">
        <v>482</v>
      </c>
      <c r="B794" s="245" t="s">
        <v>490</v>
      </c>
      <c r="C794" s="245" t="s">
        <v>549</v>
      </c>
      <c r="D794" s="245" t="s">
        <v>538</v>
      </c>
      <c r="E794" s="245" t="s">
        <v>540</v>
      </c>
      <c r="F794" s="245">
        <v>152000</v>
      </c>
    </row>
    <row r="795" spans="1:6" ht="15" customHeight="1" x14ac:dyDescent="0.25">
      <c r="A795" s="245" t="s">
        <v>483</v>
      </c>
      <c r="B795" s="245" t="s">
        <v>490</v>
      </c>
      <c r="C795" s="245" t="s">
        <v>550</v>
      </c>
      <c r="D795" s="245" t="s">
        <v>372</v>
      </c>
      <c r="E795" s="245" t="s">
        <v>540</v>
      </c>
      <c r="F795" s="245">
        <v>40000</v>
      </c>
    </row>
    <row r="796" spans="1:6" ht="15" customHeight="1" x14ac:dyDescent="0.25">
      <c r="A796" s="245" t="s">
        <v>484</v>
      </c>
      <c r="B796" s="245" t="s">
        <v>490</v>
      </c>
      <c r="C796" s="245" t="s">
        <v>551</v>
      </c>
      <c r="D796" s="245" t="s">
        <v>536</v>
      </c>
      <c r="E796" s="245" t="s">
        <v>540</v>
      </c>
      <c r="F796" s="245">
        <v>100000</v>
      </c>
    </row>
    <row r="797" spans="1:6" x14ac:dyDescent="0.25">
      <c r="A797" s="245" t="s">
        <v>485</v>
      </c>
      <c r="B797" s="245" t="s">
        <v>490</v>
      </c>
      <c r="C797" s="245" t="s">
        <v>492</v>
      </c>
      <c r="D797" s="245" t="s">
        <v>552</v>
      </c>
      <c r="E797" s="245" t="s">
        <v>540</v>
      </c>
      <c r="F797" s="245">
        <v>0</v>
      </c>
    </row>
    <row r="798" spans="1:6" x14ac:dyDescent="0.25">
      <c r="A798" s="245" t="s">
        <v>486</v>
      </c>
      <c r="B798" s="245" t="s">
        <v>490</v>
      </c>
      <c r="C798" s="245" t="s">
        <v>492</v>
      </c>
      <c r="D798" s="245" t="s">
        <v>552</v>
      </c>
      <c r="E798" s="245" t="s">
        <v>540</v>
      </c>
      <c r="F798" s="245">
        <v>0</v>
      </c>
    </row>
    <row r="799" spans="1:6" x14ac:dyDescent="0.25">
      <c r="A799" s="245" t="s">
        <v>487</v>
      </c>
      <c r="B799" s="245" t="s">
        <v>490</v>
      </c>
      <c r="C799" s="245" t="s">
        <v>492</v>
      </c>
      <c r="D799" s="245" t="s">
        <v>552</v>
      </c>
      <c r="E799" s="245" t="s">
        <v>540</v>
      </c>
      <c r="F799" s="245">
        <v>0</v>
      </c>
    </row>
    <row r="800" spans="1:6" x14ac:dyDescent="0.25">
      <c r="A800" s="354" t="s">
        <v>553</v>
      </c>
      <c r="B800" s="354"/>
      <c r="C800" s="354"/>
      <c r="D800" s="354"/>
      <c r="E800" s="355">
        <v>16047159.789999999</v>
      </c>
      <c r="F800" s="355"/>
    </row>
    <row r="801" spans="1:6" x14ac:dyDescent="0.25">
      <c r="A801" s="354"/>
      <c r="B801" s="354"/>
      <c r="C801" s="354"/>
      <c r="D801" s="354"/>
      <c r="E801" s="355"/>
      <c r="F801" s="355"/>
    </row>
  </sheetData>
  <mergeCells count="82">
    <mergeCell ref="A800:D801"/>
    <mergeCell ref="E800:F801"/>
    <mergeCell ref="A709:E709"/>
    <mergeCell ref="B712:D712"/>
    <mergeCell ref="B692:C692"/>
    <mergeCell ref="B699:E699"/>
    <mergeCell ref="B702:C702"/>
    <mergeCell ref="B704:E704"/>
    <mergeCell ref="B708:C708"/>
    <mergeCell ref="B664:C664"/>
    <mergeCell ref="B669:D669"/>
    <mergeCell ref="B683:E683"/>
    <mergeCell ref="B686:C686"/>
    <mergeCell ref="B689:E689"/>
    <mergeCell ref="B619:D619"/>
    <mergeCell ref="B633:E633"/>
    <mergeCell ref="B636:C636"/>
    <mergeCell ref="B639:E639"/>
    <mergeCell ref="B660:E660"/>
    <mergeCell ref="B606:E606"/>
    <mergeCell ref="B609:C609"/>
    <mergeCell ref="B611:E611"/>
    <mergeCell ref="B615:C615"/>
    <mergeCell ref="A616:E616"/>
    <mergeCell ref="B575:D575"/>
    <mergeCell ref="B589:E589"/>
    <mergeCell ref="B592:C592"/>
    <mergeCell ref="B595:E595"/>
    <mergeCell ref="B599:C599"/>
    <mergeCell ref="B555:C555"/>
    <mergeCell ref="B562:E562"/>
    <mergeCell ref="B565:C565"/>
    <mergeCell ref="B567:E567"/>
    <mergeCell ref="B571:C571"/>
    <mergeCell ref="B526:C526"/>
    <mergeCell ref="C529:D529"/>
    <mergeCell ref="B546:E546"/>
    <mergeCell ref="B549:C549"/>
    <mergeCell ref="B552:E552"/>
    <mergeCell ref="B515:F515"/>
    <mergeCell ref="B518:C518"/>
    <mergeCell ref="B522:F522"/>
    <mergeCell ref="D524:D525"/>
    <mergeCell ref="E524:E525"/>
    <mergeCell ref="B505:F505"/>
    <mergeCell ref="B508:C508"/>
    <mergeCell ref="B510:F510"/>
    <mergeCell ref="B513:C513"/>
    <mergeCell ref="A514:F514"/>
    <mergeCell ref="B487:C487"/>
    <mergeCell ref="B490:F490"/>
    <mergeCell ref="B496:C496"/>
    <mergeCell ref="B499:F499"/>
    <mergeCell ref="B502:C502"/>
    <mergeCell ref="B455:E455"/>
    <mergeCell ref="B456:E456"/>
    <mergeCell ref="B457:E457"/>
    <mergeCell ref="B464:D464"/>
    <mergeCell ref="B467:D467"/>
    <mergeCell ref="B421:E421"/>
    <mergeCell ref="B432:D432"/>
    <mergeCell ref="B434:E434"/>
    <mergeCell ref="D436:D450"/>
    <mergeCell ref="B454:E454"/>
    <mergeCell ref="B10:E10"/>
    <mergeCell ref="B365:D365"/>
    <mergeCell ref="B12:E12"/>
    <mergeCell ref="B302:E302"/>
    <mergeCell ref="B362:E362"/>
    <mergeCell ref="B359:D359"/>
    <mergeCell ref="B283:E283"/>
    <mergeCell ref="D304:D358"/>
    <mergeCell ref="B398:E398"/>
    <mergeCell ref="D285:D298"/>
    <mergeCell ref="B409:D409"/>
    <mergeCell ref="B405:D405"/>
    <mergeCell ref="B401:E401"/>
    <mergeCell ref="B400:E400"/>
    <mergeCell ref="B399:E399"/>
    <mergeCell ref="E409:F409"/>
    <mergeCell ref="B395:E395"/>
    <mergeCell ref="B368:E368"/>
  </mergeCells>
  <phoneticPr fontId="40" type="noConversion"/>
  <pageMargins left="0.7" right="0.7" top="0.75" bottom="0.75" header="0.3" footer="0.3"/>
  <pageSetup scale="43" orientation="portrait" verticalDpi="0" r:id="rId1"/>
  <rowBreaks count="6" manualBreakCount="6">
    <brk id="176" max="6" man="1"/>
    <brk id="281" max="6" man="1"/>
    <brk id="360" max="6" man="1"/>
    <brk id="469" max="6" man="1"/>
    <brk id="532" max="6" man="1"/>
    <brk id="620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1967-B733-4C28-9948-F1BB21801522}">
  <dimension ref="A1:P85"/>
  <sheetViews>
    <sheetView tabSelected="1" view="pageBreakPreview" topLeftCell="A54" zoomScale="60" zoomScaleNormal="100" workbookViewId="0">
      <selection activeCell="E819" sqref="E819"/>
    </sheetView>
  </sheetViews>
  <sheetFormatPr baseColWidth="10" defaultRowHeight="15" x14ac:dyDescent="0.25"/>
  <cols>
    <col min="1" max="1" width="64.28515625" customWidth="1"/>
    <col min="2" max="2" width="33.7109375" customWidth="1"/>
    <col min="3" max="3" width="26.140625" customWidth="1"/>
    <col min="4" max="4" width="21.42578125" customWidth="1"/>
    <col min="5" max="5" width="29.42578125" customWidth="1"/>
    <col min="6" max="6" width="21.42578125" customWidth="1"/>
    <col min="7" max="7" width="26" customWidth="1"/>
    <col min="8" max="8" width="21" customWidth="1"/>
    <col min="9" max="9" width="28" customWidth="1"/>
    <col min="10" max="10" width="19.7109375" customWidth="1"/>
    <col min="16" max="16" width="25.7109375" customWidth="1"/>
  </cols>
  <sheetData>
    <row r="1" spans="1:16" ht="21" x14ac:dyDescent="0.25">
      <c r="A1" s="298" t="s">
        <v>554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</row>
    <row r="2" spans="1:16" ht="21" x14ac:dyDescent="0.25">
      <c r="A2" s="286" t="s">
        <v>555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</row>
    <row r="3" spans="1:16" ht="21" x14ac:dyDescent="0.25">
      <c r="A3" s="288">
        <v>2026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</row>
    <row r="4" spans="1:16" ht="21" x14ac:dyDescent="0.25">
      <c r="A4" s="286" t="s">
        <v>556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</row>
    <row r="5" spans="1:16" ht="21" x14ac:dyDescent="0.25">
      <c r="A5" s="287" t="s">
        <v>557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</row>
    <row r="6" spans="1:16" ht="21" x14ac:dyDescent="0.35">
      <c r="A6" s="248"/>
      <c r="B6" s="249"/>
      <c r="C6" s="89"/>
      <c r="D6" s="89"/>
      <c r="E6" s="89"/>
      <c r="F6" s="89"/>
      <c r="G6" s="89"/>
      <c r="H6" s="250"/>
      <c r="I6" s="89"/>
      <c r="J6" s="89"/>
      <c r="K6" s="89"/>
      <c r="L6" s="89"/>
      <c r="M6" s="89"/>
      <c r="N6" s="251"/>
      <c r="O6" s="251"/>
      <c r="P6" s="251"/>
    </row>
    <row r="7" spans="1:16" ht="21" x14ac:dyDescent="0.25">
      <c r="A7" s="290" t="s">
        <v>558</v>
      </c>
      <c r="B7" s="291" t="s">
        <v>559</v>
      </c>
      <c r="C7" s="293" t="s">
        <v>560</v>
      </c>
      <c r="D7" s="295" t="s">
        <v>561</v>
      </c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7"/>
    </row>
    <row r="8" spans="1:16" ht="21" x14ac:dyDescent="0.35">
      <c r="A8" s="290"/>
      <c r="B8" s="292"/>
      <c r="C8" s="294"/>
      <c r="D8" s="252" t="s">
        <v>562</v>
      </c>
      <c r="E8" s="252" t="s">
        <v>563</v>
      </c>
      <c r="F8" s="252" t="s">
        <v>564</v>
      </c>
      <c r="G8" s="252" t="s">
        <v>565</v>
      </c>
      <c r="H8" s="253" t="s">
        <v>566</v>
      </c>
      <c r="I8" s="252" t="s">
        <v>567</v>
      </c>
      <c r="J8" s="254" t="s">
        <v>568</v>
      </c>
      <c r="K8" s="252" t="s">
        <v>569</v>
      </c>
      <c r="L8" s="252" t="s">
        <v>570</v>
      </c>
      <c r="M8" s="252" t="s">
        <v>571</v>
      </c>
      <c r="N8" s="252" t="s">
        <v>572</v>
      </c>
      <c r="O8" s="254" t="s">
        <v>573</v>
      </c>
      <c r="P8" s="255" t="s">
        <v>574</v>
      </c>
    </row>
    <row r="9" spans="1:16" ht="21" x14ac:dyDescent="0.35">
      <c r="A9" s="256" t="s">
        <v>575</v>
      </c>
      <c r="B9" s="257"/>
      <c r="C9" s="258"/>
      <c r="D9" s="258"/>
      <c r="E9" s="258"/>
      <c r="F9" s="258"/>
      <c r="G9" s="258"/>
      <c r="H9" s="259"/>
      <c r="I9" s="258"/>
      <c r="J9" s="258"/>
      <c r="K9" s="258"/>
      <c r="L9" s="258"/>
      <c r="M9" s="258"/>
      <c r="N9" s="258"/>
      <c r="O9" s="258"/>
      <c r="P9" s="260"/>
    </row>
    <row r="10" spans="1:16" ht="31.5" x14ac:dyDescent="0.25">
      <c r="A10" s="261" t="s">
        <v>576</v>
      </c>
      <c r="B10" s="262">
        <f>B11+B12+B13+B14+B15</f>
        <v>1315474222</v>
      </c>
      <c r="C10" s="262">
        <f>C11+C12+C13+C14+C15</f>
        <v>1315474222</v>
      </c>
      <c r="D10" s="263">
        <f>SUM(D11:D15)</f>
        <v>89016390.289999992</v>
      </c>
      <c r="E10" s="264">
        <f>SUM(E11:E15)</f>
        <v>93030583.560000002</v>
      </c>
      <c r="F10" s="263">
        <f t="shared" ref="F10:K10" si="0">SUM(F11:F15)</f>
        <v>92654471.870000005</v>
      </c>
      <c r="G10" s="263">
        <f t="shared" si="0"/>
        <v>93774446.320000008</v>
      </c>
      <c r="H10" s="263">
        <f t="shared" si="0"/>
        <v>149502725.06</v>
      </c>
      <c r="I10" s="263">
        <f t="shared" si="0"/>
        <v>93429012.219999999</v>
      </c>
      <c r="J10" s="263">
        <f t="shared" si="0"/>
        <v>92695702.370000005</v>
      </c>
      <c r="K10" s="263">
        <f t="shared" si="0"/>
        <v>0</v>
      </c>
      <c r="L10" s="263">
        <f>SUM(L11:L15)</f>
        <v>0</v>
      </c>
      <c r="M10" s="259">
        <f t="shared" ref="M10:O10" si="1">SUM(M11:M15)</f>
        <v>0</v>
      </c>
      <c r="N10" s="259">
        <f t="shared" si="1"/>
        <v>0</v>
      </c>
      <c r="O10" s="259">
        <f t="shared" si="1"/>
        <v>0</v>
      </c>
      <c r="P10" s="263">
        <f>SUM(D10:O10)</f>
        <v>704103331.69000006</v>
      </c>
    </row>
    <row r="11" spans="1:16" ht="15.75" x14ac:dyDescent="0.25">
      <c r="A11" s="265" t="s">
        <v>577</v>
      </c>
      <c r="B11" s="266">
        <v>882654345</v>
      </c>
      <c r="C11" s="266">
        <v>882654345</v>
      </c>
      <c r="D11" s="266">
        <f>534235.32+74402170.67</f>
        <v>74936405.989999995</v>
      </c>
      <c r="E11" s="267">
        <f>3689393.59+75297004</f>
        <v>78986397.590000004</v>
      </c>
      <c r="F11" s="268">
        <v>78223743</v>
      </c>
      <c r="G11" s="267">
        <v>79667488.170000002</v>
      </c>
      <c r="H11" s="267">
        <v>79055582.390000001</v>
      </c>
      <c r="I11" s="267">
        <v>73072094.730000004</v>
      </c>
      <c r="J11" s="267">
        <f>2313355.64+71846031.33</f>
        <v>74159386.969999999</v>
      </c>
      <c r="K11" s="267"/>
      <c r="L11" s="267"/>
      <c r="M11" s="267"/>
      <c r="N11" s="267"/>
      <c r="O11" s="267"/>
      <c r="P11" s="267">
        <f t="shared" ref="P11:P39" si="2">SUM(D11:O11)</f>
        <v>538101098.84000003</v>
      </c>
    </row>
    <row r="12" spans="1:16" ht="15.75" x14ac:dyDescent="0.25">
      <c r="A12" s="265" t="s">
        <v>578</v>
      </c>
      <c r="B12" s="266">
        <v>143846303</v>
      </c>
      <c r="C12" s="266">
        <v>143846303</v>
      </c>
      <c r="D12" s="266">
        <v>3060000</v>
      </c>
      <c r="E12" s="267">
        <v>3120000</v>
      </c>
      <c r="F12" s="268">
        <v>3060000</v>
      </c>
      <c r="G12" s="267">
        <v>3060000</v>
      </c>
      <c r="H12" s="267">
        <v>59343147.359999999</v>
      </c>
      <c r="I12" s="267">
        <v>9050830.2800000012</v>
      </c>
      <c r="J12" s="267">
        <f>3029166.67+4363000</f>
        <v>7392166.6699999999</v>
      </c>
      <c r="K12" s="267"/>
      <c r="L12" s="267"/>
      <c r="M12" s="267"/>
      <c r="N12" s="267"/>
      <c r="O12" s="267"/>
      <c r="P12" s="267">
        <f t="shared" si="2"/>
        <v>88086144.310000002</v>
      </c>
    </row>
    <row r="13" spans="1:16" ht="15.75" x14ac:dyDescent="0.25">
      <c r="A13" s="265" t="s">
        <v>579</v>
      </c>
      <c r="B13" s="266">
        <v>1648500</v>
      </c>
      <c r="C13" s="266">
        <v>1648500</v>
      </c>
      <c r="D13" s="266">
        <v>220000</v>
      </c>
      <c r="E13" s="267">
        <v>30000</v>
      </c>
      <c r="F13" s="268">
        <v>440000</v>
      </c>
      <c r="G13" s="267">
        <v>30000</v>
      </c>
      <c r="H13" s="267">
        <v>15000</v>
      </c>
      <c r="I13" s="267">
        <v>175000</v>
      </c>
      <c r="J13" s="267">
        <v>110000</v>
      </c>
      <c r="K13" s="267"/>
      <c r="L13" s="267"/>
      <c r="M13" s="267"/>
      <c r="N13" s="267"/>
      <c r="O13" s="267"/>
      <c r="P13" s="267">
        <f t="shared" si="2"/>
        <v>1020000</v>
      </c>
    </row>
    <row r="14" spans="1:16" ht="31.5" x14ac:dyDescent="0.25">
      <c r="A14" s="265" t="s">
        <v>580</v>
      </c>
      <c r="B14" s="266">
        <v>110381333</v>
      </c>
      <c r="C14" s="266">
        <v>110381333</v>
      </c>
      <c r="D14" s="266">
        <v>55000</v>
      </c>
      <c r="E14" s="267">
        <v>0</v>
      </c>
      <c r="F14" s="268">
        <v>0</v>
      </c>
      <c r="G14" s="267">
        <v>30000</v>
      </c>
      <c r="H14" s="267">
        <v>0</v>
      </c>
      <c r="I14" s="267">
        <v>30000</v>
      </c>
      <c r="J14" s="267">
        <v>0</v>
      </c>
      <c r="K14" s="267"/>
      <c r="L14" s="267"/>
      <c r="M14" s="267"/>
      <c r="N14" s="267"/>
      <c r="O14" s="267"/>
      <c r="P14" s="267">
        <f t="shared" si="2"/>
        <v>115000</v>
      </c>
    </row>
    <row r="15" spans="1:16" ht="31.5" x14ac:dyDescent="0.25">
      <c r="A15" s="265" t="s">
        <v>581</v>
      </c>
      <c r="B15" s="266">
        <v>176943741</v>
      </c>
      <c r="C15" s="266">
        <v>176943741</v>
      </c>
      <c r="D15" s="266">
        <f>213.76+10744770.54</f>
        <v>10744984.299999999</v>
      </c>
      <c r="E15" s="267">
        <v>10894185.970000001</v>
      </c>
      <c r="F15" s="268">
        <v>10930728.869999999</v>
      </c>
      <c r="G15" s="267">
        <v>10986958.15</v>
      </c>
      <c r="H15" s="267">
        <v>11088995.309999999</v>
      </c>
      <c r="I15" s="267">
        <v>11101087.210000001</v>
      </c>
      <c r="J15" s="267">
        <f>19190.96+11014957.77</f>
        <v>11034148.73</v>
      </c>
      <c r="K15" s="267"/>
      <c r="L15" s="267"/>
      <c r="M15" s="267"/>
      <c r="N15" s="267"/>
      <c r="O15" s="267"/>
      <c r="P15" s="267">
        <f t="shared" si="2"/>
        <v>76781088.539999992</v>
      </c>
    </row>
    <row r="16" spans="1:16" ht="15.75" x14ac:dyDescent="0.25">
      <c r="A16" s="261" t="s">
        <v>582</v>
      </c>
      <c r="B16" s="262">
        <f>B17+B18+B19+B20+B21+B22+B23+B24+B25</f>
        <v>414373418</v>
      </c>
      <c r="C16" s="262">
        <f>C17+C18+C19+C20+C21+C22+C23+C24+C25</f>
        <v>380367527.64999998</v>
      </c>
      <c r="D16" s="262">
        <f>D17+D18+D19+D20+D21+D22+D23+D24+D25</f>
        <v>9521466.1199999992</v>
      </c>
      <c r="E16" s="262">
        <f>E17+E18+E19+E20+E21+E22+E23+E24+E25</f>
        <v>30983224.200000003</v>
      </c>
      <c r="F16" s="263">
        <f t="shared" ref="F16:K16" si="3">SUM(F17:F25)</f>
        <v>5930422.9100000001</v>
      </c>
      <c r="G16" s="263">
        <f t="shared" si="3"/>
        <v>8895933.4499999993</v>
      </c>
      <c r="H16" s="263">
        <f>SUM(H18:H25)</f>
        <v>30800880.129999995</v>
      </c>
      <c r="I16" s="263">
        <f t="shared" si="3"/>
        <v>22319510.530000001</v>
      </c>
      <c r="J16" s="263">
        <f t="shared" si="3"/>
        <v>17370575.599999998</v>
      </c>
      <c r="K16" s="263">
        <f t="shared" si="3"/>
        <v>0</v>
      </c>
      <c r="L16" s="263">
        <f>SUM(L17:L25)</f>
        <v>0</v>
      </c>
      <c r="M16" s="263">
        <f>SUM(M17:M25)</f>
        <v>0</v>
      </c>
      <c r="N16" s="263">
        <f>SUM(N17:N25)</f>
        <v>0</v>
      </c>
      <c r="O16" s="259">
        <f t="shared" ref="O16" si="4">SUM(O17:O25)</f>
        <v>0</v>
      </c>
      <c r="P16" s="263">
        <f t="shared" si="2"/>
        <v>125822012.94</v>
      </c>
    </row>
    <row r="17" spans="1:16" ht="15.75" x14ac:dyDescent="0.25">
      <c r="A17" s="265" t="s">
        <v>583</v>
      </c>
      <c r="B17" s="266">
        <v>35051141</v>
      </c>
      <c r="C17" s="266">
        <v>40351141</v>
      </c>
      <c r="D17" s="266">
        <v>23805</v>
      </c>
      <c r="E17" s="267">
        <v>1243413.97</v>
      </c>
      <c r="F17" s="267">
        <v>33050</v>
      </c>
      <c r="G17" s="267">
        <v>5900</v>
      </c>
      <c r="H17" s="250">
        <v>0</v>
      </c>
      <c r="I17" s="267">
        <v>56715</v>
      </c>
      <c r="J17" s="267">
        <v>6000</v>
      </c>
      <c r="K17" s="267"/>
      <c r="L17" s="267"/>
      <c r="M17" s="267"/>
      <c r="N17" s="267"/>
      <c r="O17" s="267"/>
      <c r="P17" s="267">
        <f t="shared" si="2"/>
        <v>1368883.97</v>
      </c>
    </row>
    <row r="18" spans="1:16" ht="15.75" x14ac:dyDescent="0.25">
      <c r="A18" s="265" t="s">
        <v>584</v>
      </c>
      <c r="B18" s="266">
        <v>62816535</v>
      </c>
      <c r="C18" s="266">
        <v>62816535</v>
      </c>
      <c r="D18" s="266">
        <v>0</v>
      </c>
      <c r="E18" s="267">
        <v>52590.65</v>
      </c>
      <c r="F18" s="267">
        <v>4620</v>
      </c>
      <c r="G18" s="267">
        <v>4864323.46</v>
      </c>
      <c r="H18" s="267">
        <v>23600000</v>
      </c>
      <c r="I18" s="267">
        <v>14163270</v>
      </c>
      <c r="J18" s="267">
        <v>5139.8999999999996</v>
      </c>
      <c r="K18" s="267"/>
      <c r="L18" s="267"/>
      <c r="M18" s="267"/>
      <c r="N18" s="267"/>
      <c r="O18" s="267"/>
      <c r="P18" s="267">
        <f t="shared" si="2"/>
        <v>42689944.009999998</v>
      </c>
    </row>
    <row r="19" spans="1:16" ht="15.75" x14ac:dyDescent="0.25">
      <c r="A19" s="265" t="s">
        <v>585</v>
      </c>
      <c r="B19" s="266">
        <v>14325617</v>
      </c>
      <c r="C19" s="266">
        <v>14325617</v>
      </c>
      <c r="D19" s="266">
        <v>476631.39</v>
      </c>
      <c r="E19" s="267">
        <v>1049196.5900000001</v>
      </c>
      <c r="F19" s="267">
        <v>980062.56</v>
      </c>
      <c r="G19" s="267">
        <v>1042315.3300000003</v>
      </c>
      <c r="H19" s="267">
        <v>1136970.8600000001</v>
      </c>
      <c r="I19" s="267">
        <v>1595921.7100000002</v>
      </c>
      <c r="J19" s="267">
        <v>2047415.6100000003</v>
      </c>
      <c r="K19" s="267"/>
      <c r="L19" s="267"/>
      <c r="M19" s="267"/>
      <c r="N19" s="267"/>
      <c r="O19" s="267"/>
      <c r="P19" s="267">
        <f t="shared" si="2"/>
        <v>8328514.0500000007</v>
      </c>
    </row>
    <row r="20" spans="1:16" ht="31.5" x14ac:dyDescent="0.25">
      <c r="A20" s="265" t="s">
        <v>586</v>
      </c>
      <c r="B20" s="266">
        <v>1210508</v>
      </c>
      <c r="C20" s="266">
        <v>2310508</v>
      </c>
      <c r="D20" s="266">
        <v>112765</v>
      </c>
      <c r="E20" s="267">
        <v>45085</v>
      </c>
      <c r="F20" s="267">
        <v>0</v>
      </c>
      <c r="G20" s="267">
        <v>20665</v>
      </c>
      <c r="H20" s="267">
        <v>0</v>
      </c>
      <c r="I20" s="267">
        <v>1150</v>
      </c>
      <c r="J20" s="267">
        <v>1025</v>
      </c>
      <c r="K20" s="267"/>
      <c r="L20" s="267"/>
      <c r="M20" s="267"/>
      <c r="N20" s="267"/>
      <c r="O20" s="267"/>
      <c r="P20" s="267">
        <f t="shared" si="2"/>
        <v>180690</v>
      </c>
    </row>
    <row r="21" spans="1:16" ht="15.75" x14ac:dyDescent="0.25">
      <c r="A21" s="265" t="s">
        <v>587</v>
      </c>
      <c r="B21" s="266">
        <v>19410066</v>
      </c>
      <c r="C21" s="266">
        <v>19331396</v>
      </c>
      <c r="D21" s="266">
        <v>0</v>
      </c>
      <c r="E21" s="267">
        <v>351339.67</v>
      </c>
      <c r="F21" s="267">
        <v>147200.73000000001</v>
      </c>
      <c r="G21" s="267">
        <v>145785.76999999999</v>
      </c>
      <c r="H21" s="267">
        <v>0</v>
      </c>
      <c r="I21" s="267">
        <v>47656.75</v>
      </c>
      <c r="J21" s="267">
        <v>6837835.0099999998</v>
      </c>
      <c r="K21" s="267"/>
      <c r="L21" s="267"/>
      <c r="M21" s="267"/>
      <c r="N21" s="267"/>
      <c r="O21" s="267"/>
      <c r="P21" s="267">
        <f t="shared" si="2"/>
        <v>7529817.9299999997</v>
      </c>
    </row>
    <row r="22" spans="1:16" ht="15.75" x14ac:dyDescent="0.25">
      <c r="A22" s="265" t="s">
        <v>588</v>
      </c>
      <c r="B22" s="266">
        <v>43616689</v>
      </c>
      <c r="C22" s="266">
        <v>36873488.939999998</v>
      </c>
      <c r="D22" s="266">
        <v>251299.69</v>
      </c>
      <c r="E22" s="267">
        <v>2320545.04</v>
      </c>
      <c r="F22" s="267">
        <v>0</v>
      </c>
      <c r="G22" s="267">
        <v>0</v>
      </c>
      <c r="H22" s="267">
        <v>1443799.38</v>
      </c>
      <c r="I22" s="267">
        <v>1327138.76</v>
      </c>
      <c r="J22" s="267">
        <v>1526366.34</v>
      </c>
      <c r="K22" s="267"/>
      <c r="L22" s="267"/>
      <c r="M22" s="267"/>
      <c r="N22" s="267"/>
      <c r="O22" s="267"/>
      <c r="P22" s="267">
        <f t="shared" si="2"/>
        <v>6869149.21</v>
      </c>
    </row>
    <row r="23" spans="1:16" ht="31.5" x14ac:dyDescent="0.25">
      <c r="A23" s="265" t="s">
        <v>589</v>
      </c>
      <c r="B23" s="266">
        <v>20233742</v>
      </c>
      <c r="C23" s="266">
        <v>34846742</v>
      </c>
      <c r="D23" s="266">
        <v>0</v>
      </c>
      <c r="E23" s="267">
        <v>781822.79</v>
      </c>
      <c r="F23" s="267">
        <v>2121245.61</v>
      </c>
      <c r="G23" s="267">
        <v>796901.96</v>
      </c>
      <c r="H23" s="267">
        <v>705438.02</v>
      </c>
      <c r="I23" s="267">
        <v>354926.82</v>
      </c>
      <c r="J23" s="267">
        <v>859595.01</v>
      </c>
      <c r="K23" s="267"/>
      <c r="L23" s="267"/>
      <c r="M23" s="267"/>
      <c r="N23" s="267"/>
      <c r="O23" s="267"/>
      <c r="P23" s="267">
        <f t="shared" si="2"/>
        <v>5619930.21</v>
      </c>
    </row>
    <row r="24" spans="1:16" ht="47.25" x14ac:dyDescent="0.25">
      <c r="A24" s="265" t="s">
        <v>590</v>
      </c>
      <c r="B24" s="266">
        <v>215882302</v>
      </c>
      <c r="C24" s="266">
        <v>165033281.71000001</v>
      </c>
      <c r="D24" s="250">
        <v>8656965.0399999991</v>
      </c>
      <c r="E24" s="267">
        <v>24161567.870000001</v>
      </c>
      <c r="F24" s="267">
        <v>2589649.34</v>
      </c>
      <c r="G24" s="267">
        <v>1944305.76</v>
      </c>
      <c r="H24" s="267">
        <v>3862507.2199999997</v>
      </c>
      <c r="I24" s="267">
        <v>4732032.4300000006</v>
      </c>
      <c r="J24" s="267">
        <v>6054009.0399999991</v>
      </c>
      <c r="K24" s="267"/>
      <c r="L24" s="267"/>
      <c r="M24" s="267"/>
      <c r="N24" s="267"/>
      <c r="O24" s="267"/>
      <c r="P24" s="267">
        <f t="shared" si="2"/>
        <v>52001036.699999996</v>
      </c>
    </row>
    <row r="25" spans="1:16" ht="47.25" x14ac:dyDescent="0.25">
      <c r="A25" s="265" t="s">
        <v>591</v>
      </c>
      <c r="B25" s="266">
        <v>1826818</v>
      </c>
      <c r="C25" s="266">
        <v>4478818</v>
      </c>
      <c r="D25" s="266">
        <v>0</v>
      </c>
      <c r="E25" s="267">
        <v>977662.62</v>
      </c>
      <c r="F25" s="267">
        <v>54594.67</v>
      </c>
      <c r="G25" s="267">
        <v>75736.17</v>
      </c>
      <c r="H25" s="267">
        <v>52164.65</v>
      </c>
      <c r="I25" s="267">
        <v>40699.06</v>
      </c>
      <c r="J25" s="267">
        <v>33189.69</v>
      </c>
      <c r="K25" s="267"/>
      <c r="L25" s="267"/>
      <c r="M25" s="267"/>
      <c r="N25" s="267"/>
      <c r="O25" s="267"/>
      <c r="P25" s="267">
        <f t="shared" si="2"/>
        <v>1234046.8599999999</v>
      </c>
    </row>
    <row r="26" spans="1:16" ht="31.5" x14ac:dyDescent="0.25">
      <c r="A26" s="261" t="s">
        <v>592</v>
      </c>
      <c r="B26" s="262">
        <f>B27+B28+B29+B30+B31+B32+B33+B34+B35</f>
        <v>72735410</v>
      </c>
      <c r="C26" s="262">
        <f>C27+C28+C29+C30+C31+C32+C33+C34+C35</f>
        <v>45435410</v>
      </c>
      <c r="D26" s="262">
        <f>D27+D28+D29+D30+D31+D32+D33+D34+D35</f>
        <v>5467</v>
      </c>
      <c r="E26" s="262">
        <f>E27+E28+E29+E30+E31+E32+E33+E34+E35</f>
        <v>2481623.6799999997</v>
      </c>
      <c r="F26" s="263">
        <f t="shared" ref="F26:K26" si="5">SUM(F27:F35)</f>
        <v>1588050.6400000001</v>
      </c>
      <c r="G26" s="263">
        <f t="shared" si="5"/>
        <v>1546182</v>
      </c>
      <c r="H26" s="263">
        <f t="shared" si="5"/>
        <v>473648.58</v>
      </c>
      <c r="I26" s="263">
        <f t="shared" si="5"/>
        <v>2003715.1600000001</v>
      </c>
      <c r="J26" s="263">
        <f t="shared" si="5"/>
        <v>1145390.6299999999</v>
      </c>
      <c r="K26" s="263">
        <f t="shared" si="5"/>
        <v>0</v>
      </c>
      <c r="L26" s="263">
        <f>SUM(L27:L35)</f>
        <v>0</v>
      </c>
      <c r="M26" s="263">
        <f>SUM(M27:M35)</f>
        <v>0</v>
      </c>
      <c r="N26" s="263">
        <f>SUM(N27:N35)</f>
        <v>0</v>
      </c>
      <c r="O26" s="259">
        <f t="shared" ref="O26" si="6">SUM(O27:O35)</f>
        <v>0</v>
      </c>
      <c r="P26" s="263">
        <f t="shared" si="2"/>
        <v>9244077.6900000013</v>
      </c>
    </row>
    <row r="27" spans="1:16" ht="31.5" x14ac:dyDescent="0.25">
      <c r="A27" s="265" t="s">
        <v>593</v>
      </c>
      <c r="B27" s="266">
        <v>6206033</v>
      </c>
      <c r="C27" s="266">
        <v>2206033</v>
      </c>
      <c r="D27" s="267">
        <v>2567</v>
      </c>
      <c r="E27" s="267">
        <v>696623.64</v>
      </c>
      <c r="F27" s="267">
        <v>107862.76</v>
      </c>
      <c r="G27" s="267">
        <v>46289.07</v>
      </c>
      <c r="H27" s="267">
        <v>111377.16</v>
      </c>
      <c r="I27" s="267">
        <v>123529.83999999995</v>
      </c>
      <c r="J27" s="267">
        <v>24477.3</v>
      </c>
      <c r="K27" s="267"/>
      <c r="L27" s="267"/>
      <c r="M27" s="267"/>
      <c r="N27" s="267"/>
      <c r="O27" s="267"/>
      <c r="P27" s="267">
        <f t="shared" si="2"/>
        <v>1112726.77</v>
      </c>
    </row>
    <row r="28" spans="1:16" ht="15.75" x14ac:dyDescent="0.25">
      <c r="A28" s="265" t="s">
        <v>594</v>
      </c>
      <c r="B28" s="266">
        <v>2622890</v>
      </c>
      <c r="C28" s="266">
        <v>2622890</v>
      </c>
      <c r="D28" s="267">
        <v>0</v>
      </c>
      <c r="E28" s="267">
        <v>6166.19</v>
      </c>
      <c r="F28" s="267">
        <v>0</v>
      </c>
      <c r="G28" s="267">
        <v>785</v>
      </c>
      <c r="H28" s="267">
        <v>0</v>
      </c>
      <c r="I28" s="267">
        <v>0</v>
      </c>
      <c r="J28" s="267">
        <v>0</v>
      </c>
      <c r="K28" s="267"/>
      <c r="L28" s="267"/>
      <c r="M28" s="267"/>
      <c r="N28" s="267"/>
      <c r="O28" s="267"/>
      <c r="P28" s="267">
        <f t="shared" si="2"/>
        <v>6951.19</v>
      </c>
    </row>
    <row r="29" spans="1:16" ht="15.75" x14ac:dyDescent="0.25">
      <c r="A29" s="265" t="s">
        <v>595</v>
      </c>
      <c r="B29" s="266">
        <v>1974194</v>
      </c>
      <c r="C29" s="266">
        <v>1974194</v>
      </c>
      <c r="D29" s="267">
        <v>0</v>
      </c>
      <c r="E29" s="267">
        <v>112938.08</v>
      </c>
      <c r="F29" s="267">
        <v>0</v>
      </c>
      <c r="G29" s="267">
        <v>4025.65</v>
      </c>
      <c r="H29" s="267">
        <v>223</v>
      </c>
      <c r="I29" s="267">
        <v>4538.17</v>
      </c>
      <c r="J29" s="267">
        <v>0</v>
      </c>
      <c r="K29" s="267"/>
      <c r="L29" s="267"/>
      <c r="M29" s="267"/>
      <c r="O29" s="267"/>
      <c r="P29" s="267">
        <f t="shared" si="2"/>
        <v>121724.9</v>
      </c>
    </row>
    <row r="30" spans="1:16" ht="15.75" x14ac:dyDescent="0.25">
      <c r="A30" s="265" t="s">
        <v>596</v>
      </c>
      <c r="B30" s="266">
        <v>421458</v>
      </c>
      <c r="C30" s="266">
        <v>606458</v>
      </c>
      <c r="D30" s="267">
        <v>0</v>
      </c>
      <c r="E30" s="267">
        <v>0</v>
      </c>
      <c r="F30" s="267">
        <v>0</v>
      </c>
      <c r="G30" s="267">
        <v>0</v>
      </c>
      <c r="H30" s="267">
        <v>0</v>
      </c>
      <c r="I30" s="267">
        <v>0</v>
      </c>
      <c r="J30" s="267">
        <v>0</v>
      </c>
      <c r="K30" s="267"/>
      <c r="L30" s="267"/>
      <c r="M30" s="267"/>
      <c r="N30" s="267"/>
      <c r="O30" s="267"/>
      <c r="P30" s="267">
        <f t="shared" si="2"/>
        <v>0</v>
      </c>
    </row>
    <row r="31" spans="1:16" ht="15.75" x14ac:dyDescent="0.25">
      <c r="A31" s="265" t="s">
        <v>597</v>
      </c>
      <c r="B31" s="266">
        <v>205737</v>
      </c>
      <c r="C31" s="266">
        <v>205737</v>
      </c>
      <c r="D31" s="267">
        <v>1300</v>
      </c>
      <c r="E31" s="267">
        <v>110251.61</v>
      </c>
      <c r="F31" s="267">
        <v>1560</v>
      </c>
      <c r="G31" s="267">
        <v>6920.2</v>
      </c>
      <c r="H31" s="267">
        <v>1148.02</v>
      </c>
      <c r="I31" s="267">
        <v>15129.399999999998</v>
      </c>
      <c r="J31" s="267">
        <v>2671</v>
      </c>
      <c r="K31" s="267"/>
      <c r="L31" s="267"/>
      <c r="M31" s="267"/>
      <c r="N31" s="267"/>
      <c r="O31" s="267"/>
      <c r="P31" s="267">
        <f t="shared" si="2"/>
        <v>138980.23000000001</v>
      </c>
    </row>
    <row r="32" spans="1:16" ht="31.5" x14ac:dyDescent="0.25">
      <c r="A32" s="265" t="s">
        <v>598</v>
      </c>
      <c r="B32" s="266">
        <v>31852950</v>
      </c>
      <c r="C32" s="266">
        <v>2052950</v>
      </c>
      <c r="D32" s="267">
        <v>1100</v>
      </c>
      <c r="E32" s="267">
        <v>27963</v>
      </c>
      <c r="F32" s="267">
        <v>13267.31</v>
      </c>
      <c r="G32" s="267">
        <v>6890</v>
      </c>
      <c r="H32" s="267">
        <v>36320.400000000001</v>
      </c>
      <c r="I32" s="267">
        <v>46305.8</v>
      </c>
      <c r="J32" s="267">
        <v>2811.13</v>
      </c>
      <c r="K32" s="267"/>
      <c r="L32" s="267"/>
      <c r="M32" s="267"/>
      <c r="O32" s="267"/>
      <c r="P32" s="267">
        <f t="shared" si="2"/>
        <v>134657.64000000001</v>
      </c>
    </row>
    <row r="33" spans="1:16" ht="31.5" x14ac:dyDescent="0.25">
      <c r="A33" s="265" t="s">
        <v>599</v>
      </c>
      <c r="B33" s="266">
        <v>12353872</v>
      </c>
      <c r="C33" s="266">
        <v>18098872</v>
      </c>
      <c r="D33" s="267">
        <v>0</v>
      </c>
      <c r="E33" s="267">
        <v>863049.59</v>
      </c>
      <c r="F33" s="267">
        <v>1278221.02</v>
      </c>
      <c r="G33" s="267">
        <v>1457694</v>
      </c>
      <c r="H33" s="267">
        <v>0</v>
      </c>
      <c r="I33" s="267">
        <v>1104982</v>
      </c>
      <c r="J33" s="267">
        <v>1093914</v>
      </c>
      <c r="K33" s="267"/>
      <c r="L33" s="267"/>
      <c r="M33" s="267"/>
      <c r="N33" s="267"/>
      <c r="O33" s="267"/>
      <c r="P33" s="267">
        <f t="shared" si="2"/>
        <v>5797860.6099999994</v>
      </c>
    </row>
    <row r="34" spans="1:16" ht="31.5" x14ac:dyDescent="0.25">
      <c r="A34" s="265" t="s">
        <v>600</v>
      </c>
      <c r="B34" s="266">
        <v>0</v>
      </c>
      <c r="C34" s="266">
        <v>0</v>
      </c>
      <c r="D34" s="267">
        <v>0</v>
      </c>
      <c r="E34" s="267">
        <v>0</v>
      </c>
      <c r="F34" s="267">
        <v>0</v>
      </c>
      <c r="G34" s="267">
        <v>0</v>
      </c>
      <c r="H34" s="267">
        <v>0</v>
      </c>
      <c r="I34" s="267">
        <v>0</v>
      </c>
      <c r="J34" s="267">
        <v>0</v>
      </c>
      <c r="K34" s="267"/>
      <c r="L34" s="267"/>
      <c r="M34" s="267"/>
      <c r="N34" s="267"/>
      <c r="O34" s="267"/>
      <c r="P34" s="267">
        <f t="shared" si="2"/>
        <v>0</v>
      </c>
    </row>
    <row r="35" spans="1:16" ht="15.75" x14ac:dyDescent="0.25">
      <c r="A35" s="265" t="s">
        <v>601</v>
      </c>
      <c r="B35" s="266">
        <v>17098276</v>
      </c>
      <c r="C35" s="266">
        <v>17668276</v>
      </c>
      <c r="D35" s="267">
        <v>500</v>
      </c>
      <c r="E35" s="267">
        <v>664631.56999999995</v>
      </c>
      <c r="F35" s="267">
        <v>187139.55</v>
      </c>
      <c r="G35" s="267">
        <v>23578.080000000002</v>
      </c>
      <c r="H35" s="267">
        <v>324580</v>
      </c>
      <c r="I35" s="267">
        <v>709229.95000000007</v>
      </c>
      <c r="J35" s="267">
        <v>21517.200000000001</v>
      </c>
      <c r="K35" s="267"/>
      <c r="L35" s="267"/>
      <c r="M35" s="267"/>
      <c r="N35" s="267"/>
      <c r="O35" s="267"/>
      <c r="P35" s="267">
        <f t="shared" si="2"/>
        <v>1931176.3499999999</v>
      </c>
    </row>
    <row r="36" spans="1:16" ht="31.5" x14ac:dyDescent="0.25">
      <c r="A36" s="261" t="s">
        <v>602</v>
      </c>
      <c r="B36" s="262">
        <f>B37+B43+B38+B44+B39</f>
        <v>6693083</v>
      </c>
      <c r="C36" s="262">
        <f>C37+C43+C38+C44+C39</f>
        <v>9124951.3499999996</v>
      </c>
      <c r="D36" s="262">
        <f>D37+D43+D38+D44</f>
        <v>1016994.1799999999</v>
      </c>
      <c r="E36" s="262">
        <f>E37+E43+E39+E38+E44</f>
        <v>2871868.38</v>
      </c>
      <c r="F36" s="263">
        <f t="shared" ref="F36:O36" si="7">SUM(F37:F51)</f>
        <v>300000</v>
      </c>
      <c r="G36" s="263">
        <f t="shared" si="7"/>
        <v>200000</v>
      </c>
      <c r="H36" s="263">
        <f t="shared" si="7"/>
        <v>0</v>
      </c>
      <c r="I36" s="263">
        <f>SUM(I37:I44)</f>
        <v>907348.33</v>
      </c>
      <c r="J36" s="263">
        <f t="shared" si="7"/>
        <v>1236119.58</v>
      </c>
      <c r="K36" s="263">
        <f t="shared" si="7"/>
        <v>0</v>
      </c>
      <c r="L36" s="263">
        <f t="shared" si="7"/>
        <v>0</v>
      </c>
      <c r="M36" s="263">
        <f t="shared" si="7"/>
        <v>0</v>
      </c>
      <c r="N36" s="263">
        <f t="shared" si="7"/>
        <v>0</v>
      </c>
      <c r="O36" s="259">
        <f t="shared" si="7"/>
        <v>0</v>
      </c>
      <c r="P36" s="267">
        <f>SUM(D36:O36)</f>
        <v>6532330.4699999997</v>
      </c>
    </row>
    <row r="37" spans="1:16" ht="47.25" x14ac:dyDescent="0.25">
      <c r="A37" s="265" t="s">
        <v>603</v>
      </c>
      <c r="B37" s="266">
        <v>3998719</v>
      </c>
      <c r="C37" s="266">
        <v>6146219</v>
      </c>
      <c r="D37" s="267">
        <v>600000</v>
      </c>
      <c r="E37" s="267">
        <v>2467500</v>
      </c>
      <c r="F37" s="267">
        <v>300000</v>
      </c>
      <c r="G37" s="267">
        <v>200000</v>
      </c>
      <c r="H37" s="267">
        <v>0</v>
      </c>
      <c r="I37" s="267">
        <v>893348.33</v>
      </c>
      <c r="J37" s="267">
        <v>636119.57999999996</v>
      </c>
      <c r="K37" s="267"/>
      <c r="L37" s="269"/>
      <c r="M37" s="267"/>
      <c r="N37" s="267"/>
      <c r="O37" s="267"/>
      <c r="P37" s="267">
        <f t="shared" si="2"/>
        <v>5096967.91</v>
      </c>
    </row>
    <row r="38" spans="1:16" ht="47.25" x14ac:dyDescent="0.25">
      <c r="A38" s="265" t="s">
        <v>604</v>
      </c>
      <c r="B38" s="266">
        <v>363919</v>
      </c>
      <c r="C38" s="266">
        <v>443919</v>
      </c>
      <c r="D38" s="267">
        <v>416994.18</v>
      </c>
      <c r="E38" s="267">
        <v>0</v>
      </c>
      <c r="F38" s="267">
        <v>0</v>
      </c>
      <c r="G38" s="267">
        <v>0</v>
      </c>
      <c r="H38" s="267">
        <v>0</v>
      </c>
      <c r="I38" s="267">
        <v>0</v>
      </c>
      <c r="J38" s="270">
        <v>500000</v>
      </c>
      <c r="K38" s="267"/>
      <c r="L38" s="267"/>
      <c r="M38" s="267"/>
      <c r="N38" s="267"/>
      <c r="O38" s="267"/>
      <c r="P38" s="267">
        <f t="shared" si="2"/>
        <v>916994.17999999993</v>
      </c>
    </row>
    <row r="39" spans="1:16" ht="47.25" x14ac:dyDescent="0.25">
      <c r="A39" s="265" t="s">
        <v>605</v>
      </c>
      <c r="B39" s="266">
        <v>527250</v>
      </c>
      <c r="C39" s="266">
        <v>527250</v>
      </c>
      <c r="D39" s="267">
        <v>0</v>
      </c>
      <c r="E39" s="267">
        <v>200000</v>
      </c>
      <c r="F39" s="267">
        <v>0</v>
      </c>
      <c r="G39" s="267">
        <v>0</v>
      </c>
      <c r="H39" s="267">
        <v>0</v>
      </c>
      <c r="I39" s="267">
        <v>0</v>
      </c>
      <c r="J39" s="270">
        <v>100000</v>
      </c>
      <c r="K39" s="267"/>
      <c r="L39" s="267"/>
      <c r="M39" s="267"/>
      <c r="N39" s="267"/>
      <c r="O39" s="267"/>
      <c r="P39" s="267">
        <f t="shared" si="2"/>
        <v>300000</v>
      </c>
    </row>
    <row r="40" spans="1:16" ht="31.5" x14ac:dyDescent="0.25">
      <c r="A40" s="265" t="s">
        <v>606</v>
      </c>
      <c r="B40" s="266"/>
      <c r="C40" s="266"/>
      <c r="D40" s="267">
        <v>0</v>
      </c>
      <c r="E40" s="267">
        <v>0</v>
      </c>
      <c r="F40" s="267">
        <v>0</v>
      </c>
      <c r="G40" s="267"/>
      <c r="H40" s="267"/>
      <c r="I40" s="267"/>
      <c r="J40" s="270"/>
      <c r="K40" s="267"/>
      <c r="L40" s="267"/>
      <c r="M40" s="267"/>
      <c r="N40" s="267"/>
      <c r="O40" s="267"/>
      <c r="P40" s="267">
        <v>0</v>
      </c>
    </row>
    <row r="41" spans="1:16" ht="31.5" x14ac:dyDescent="0.25">
      <c r="A41" s="265" t="s">
        <v>607</v>
      </c>
      <c r="B41" s="266"/>
      <c r="C41" s="266"/>
      <c r="D41" s="267">
        <v>0</v>
      </c>
      <c r="E41" s="267">
        <v>0</v>
      </c>
      <c r="F41" s="267">
        <v>0</v>
      </c>
      <c r="G41" s="267"/>
      <c r="H41" s="267"/>
      <c r="I41" s="267">
        <v>0</v>
      </c>
      <c r="J41" s="270"/>
      <c r="K41" s="267"/>
      <c r="L41" s="267"/>
      <c r="M41" s="267"/>
      <c r="N41" s="267"/>
      <c r="O41" s="267"/>
      <c r="P41" s="267">
        <v>0</v>
      </c>
    </row>
    <row r="42" spans="1:16" ht="15.75" x14ac:dyDescent="0.25">
      <c r="A42" s="265" t="s">
        <v>608</v>
      </c>
      <c r="B42" s="266"/>
      <c r="C42" s="266"/>
      <c r="D42" s="267">
        <v>0</v>
      </c>
      <c r="E42" s="267"/>
      <c r="F42" s="267">
        <v>0</v>
      </c>
      <c r="G42" s="267"/>
      <c r="H42" s="267"/>
      <c r="I42" s="267"/>
      <c r="J42" s="270"/>
      <c r="K42" s="267"/>
      <c r="L42" s="267"/>
      <c r="M42" s="267"/>
      <c r="N42" s="267"/>
      <c r="O42" s="267"/>
      <c r="P42" s="267">
        <v>0</v>
      </c>
    </row>
    <row r="43" spans="1:16" ht="47.25" x14ac:dyDescent="0.25">
      <c r="A43" s="265" t="s">
        <v>609</v>
      </c>
      <c r="B43" s="266">
        <v>1803195</v>
      </c>
      <c r="C43" s="266">
        <v>1803195</v>
      </c>
      <c r="D43" s="250">
        <v>0</v>
      </c>
      <c r="E43" s="267">
        <v>0</v>
      </c>
      <c r="F43" s="267">
        <v>0</v>
      </c>
      <c r="G43" s="267">
        <v>0</v>
      </c>
      <c r="H43" s="267">
        <v>0</v>
      </c>
      <c r="I43" s="267">
        <v>0</v>
      </c>
      <c r="J43" s="267">
        <v>0</v>
      </c>
      <c r="K43" s="267"/>
      <c r="L43" s="267"/>
      <c r="M43" s="267"/>
      <c r="N43" s="267"/>
      <c r="O43" s="267"/>
      <c r="P43" s="267">
        <f t="shared" ref="P43:P48" si="8">SUM(D43:O43)</f>
        <v>0</v>
      </c>
    </row>
    <row r="44" spans="1:16" ht="31.5" x14ac:dyDescent="0.25">
      <c r="A44" s="265" t="s">
        <v>610</v>
      </c>
      <c r="B44" s="266">
        <v>0</v>
      </c>
      <c r="C44" s="266">
        <v>204368.35</v>
      </c>
      <c r="D44" s="267">
        <v>0</v>
      </c>
      <c r="E44" s="267">
        <v>204368.38</v>
      </c>
      <c r="F44" s="267">
        <v>0</v>
      </c>
      <c r="G44" s="267">
        <v>0</v>
      </c>
      <c r="H44" s="267">
        <v>0</v>
      </c>
      <c r="I44" s="267">
        <v>14000</v>
      </c>
      <c r="J44" s="267">
        <v>0</v>
      </c>
      <c r="K44" s="267"/>
      <c r="L44" s="267"/>
      <c r="M44" s="267"/>
      <c r="N44" s="267"/>
      <c r="O44" s="267"/>
      <c r="P44" s="267">
        <f t="shared" si="8"/>
        <v>218368.38</v>
      </c>
    </row>
    <row r="45" spans="1:16" ht="31.5" x14ac:dyDescent="0.25">
      <c r="A45" s="261" t="s">
        <v>611</v>
      </c>
      <c r="B45" s="262"/>
      <c r="C45" s="262"/>
      <c r="D45" s="263"/>
      <c r="E45" s="267">
        <v>0</v>
      </c>
      <c r="F45" s="263">
        <v>0</v>
      </c>
      <c r="G45" s="263">
        <v>0</v>
      </c>
      <c r="H45" s="263">
        <v>0</v>
      </c>
      <c r="I45" s="267">
        <v>0</v>
      </c>
      <c r="J45" s="263">
        <v>0</v>
      </c>
      <c r="K45" s="263">
        <v>0</v>
      </c>
      <c r="L45" s="263">
        <v>0</v>
      </c>
      <c r="M45" s="263">
        <v>0</v>
      </c>
      <c r="N45" s="263">
        <v>0</v>
      </c>
      <c r="O45" s="263">
        <v>0</v>
      </c>
      <c r="P45" s="267">
        <f t="shared" si="8"/>
        <v>0</v>
      </c>
    </row>
    <row r="46" spans="1:16" ht="31.5" x14ac:dyDescent="0.25">
      <c r="A46" s="265" t="s">
        <v>612</v>
      </c>
      <c r="B46" s="266">
        <v>0</v>
      </c>
      <c r="C46" s="266">
        <v>0</v>
      </c>
      <c r="D46" s="267">
        <v>0</v>
      </c>
      <c r="E46" s="267">
        <v>0</v>
      </c>
      <c r="F46" s="267">
        <v>0</v>
      </c>
      <c r="G46" s="267">
        <v>0</v>
      </c>
      <c r="H46" s="267">
        <v>0</v>
      </c>
      <c r="I46" s="267">
        <v>0</v>
      </c>
      <c r="J46" s="267">
        <v>0</v>
      </c>
      <c r="K46" s="267">
        <v>0</v>
      </c>
      <c r="L46" s="267">
        <v>0</v>
      </c>
      <c r="M46" s="267">
        <v>0</v>
      </c>
      <c r="N46" s="267">
        <v>0</v>
      </c>
      <c r="O46" s="267"/>
      <c r="P46" s="267">
        <f t="shared" si="8"/>
        <v>0</v>
      </c>
    </row>
    <row r="47" spans="1:16" ht="47.25" x14ac:dyDescent="0.25">
      <c r="A47" s="265" t="s">
        <v>613</v>
      </c>
      <c r="B47" s="266">
        <v>0</v>
      </c>
      <c r="C47" s="266">
        <v>0</v>
      </c>
      <c r="D47" s="267">
        <v>0</v>
      </c>
      <c r="E47" s="267">
        <v>0</v>
      </c>
      <c r="F47" s="267">
        <v>0</v>
      </c>
      <c r="G47" s="267">
        <v>0</v>
      </c>
      <c r="H47" s="267">
        <v>0</v>
      </c>
      <c r="I47" s="267">
        <v>0</v>
      </c>
      <c r="J47" s="267">
        <v>0</v>
      </c>
      <c r="K47" s="267">
        <v>0</v>
      </c>
      <c r="L47" s="267">
        <v>0</v>
      </c>
      <c r="M47" s="267">
        <v>0</v>
      </c>
      <c r="N47" s="267">
        <v>0</v>
      </c>
      <c r="O47" s="267"/>
      <c r="P47" s="267">
        <f t="shared" si="8"/>
        <v>0</v>
      </c>
    </row>
    <row r="48" spans="1:16" ht="47.25" x14ac:dyDescent="0.25">
      <c r="A48" s="265" t="s">
        <v>614</v>
      </c>
      <c r="B48" s="266">
        <v>0</v>
      </c>
      <c r="C48" s="266">
        <v>0</v>
      </c>
      <c r="D48" s="250">
        <v>0</v>
      </c>
      <c r="E48" s="267">
        <v>0</v>
      </c>
      <c r="F48" s="267">
        <v>0</v>
      </c>
      <c r="G48" s="267">
        <v>0</v>
      </c>
      <c r="H48" s="267">
        <v>0</v>
      </c>
      <c r="I48" s="267">
        <v>0</v>
      </c>
      <c r="J48" s="267">
        <v>0</v>
      </c>
      <c r="K48" s="267">
        <v>0</v>
      </c>
      <c r="L48" s="267">
        <v>0</v>
      </c>
      <c r="M48" s="267">
        <v>0</v>
      </c>
      <c r="N48" s="267">
        <v>0</v>
      </c>
      <c r="O48" s="267"/>
      <c r="P48" s="267">
        <f t="shared" si="8"/>
        <v>0</v>
      </c>
    </row>
    <row r="49" spans="1:16" ht="31.5" x14ac:dyDescent="0.25">
      <c r="A49" s="265" t="s">
        <v>615</v>
      </c>
      <c r="B49" s="266">
        <v>0</v>
      </c>
      <c r="C49" s="266">
        <v>0</v>
      </c>
      <c r="D49" s="267"/>
      <c r="E49" s="267">
        <v>0</v>
      </c>
      <c r="F49" s="267">
        <v>0</v>
      </c>
      <c r="G49" s="267">
        <v>0</v>
      </c>
      <c r="H49" s="267">
        <v>0</v>
      </c>
      <c r="I49" s="267">
        <v>0</v>
      </c>
      <c r="J49" s="267">
        <v>0</v>
      </c>
      <c r="K49" s="267">
        <v>0</v>
      </c>
      <c r="L49" s="267">
        <v>0</v>
      </c>
      <c r="M49" s="267">
        <v>0</v>
      </c>
      <c r="N49" s="267">
        <v>0</v>
      </c>
      <c r="O49" s="267"/>
      <c r="P49" s="267">
        <v>0</v>
      </c>
    </row>
    <row r="50" spans="1:16" ht="31.5" x14ac:dyDescent="0.25">
      <c r="A50" s="265" t="s">
        <v>616</v>
      </c>
      <c r="B50" s="266">
        <v>0</v>
      </c>
      <c r="C50" s="266">
        <v>0</v>
      </c>
      <c r="D50" s="267"/>
      <c r="E50" s="267">
        <v>0</v>
      </c>
      <c r="F50" s="267">
        <v>0</v>
      </c>
      <c r="G50" s="267">
        <v>0</v>
      </c>
      <c r="H50" s="267">
        <v>0</v>
      </c>
      <c r="I50" s="267">
        <v>0</v>
      </c>
      <c r="J50" s="267">
        <v>0</v>
      </c>
      <c r="K50" s="267">
        <v>0</v>
      </c>
      <c r="L50" s="267">
        <v>0</v>
      </c>
      <c r="M50" s="267">
        <v>0</v>
      </c>
      <c r="N50" s="267">
        <v>0</v>
      </c>
      <c r="O50" s="267"/>
      <c r="P50" s="267">
        <v>0</v>
      </c>
    </row>
    <row r="51" spans="1:16" ht="31.5" x14ac:dyDescent="0.25">
      <c r="A51" s="265" t="s">
        <v>617</v>
      </c>
      <c r="B51" s="266">
        <v>0</v>
      </c>
      <c r="C51" s="266">
        <v>0</v>
      </c>
      <c r="D51" s="250">
        <v>0</v>
      </c>
      <c r="E51" s="267">
        <v>0</v>
      </c>
      <c r="F51" s="267">
        <v>0</v>
      </c>
      <c r="G51" s="267">
        <v>0</v>
      </c>
      <c r="H51" s="267">
        <v>0</v>
      </c>
      <c r="I51" s="267">
        <v>0</v>
      </c>
      <c r="J51" s="267">
        <v>0</v>
      </c>
      <c r="K51" s="267">
        <v>0</v>
      </c>
      <c r="L51" s="267">
        <v>0</v>
      </c>
      <c r="M51" s="267">
        <v>0</v>
      </c>
      <c r="N51" s="267">
        <v>0</v>
      </c>
      <c r="O51" s="267"/>
      <c r="P51" s="267">
        <f t="shared" ref="P51:P78" si="9">SUM(D51:O51)</f>
        <v>0</v>
      </c>
    </row>
    <row r="52" spans="1:16" ht="31.5" x14ac:dyDescent="0.25">
      <c r="A52" s="261" t="s">
        <v>618</v>
      </c>
      <c r="B52" s="262">
        <f>B53+B54+B55+B56+B57+B58+B59+B60+B61</f>
        <v>72995903</v>
      </c>
      <c r="C52" s="262">
        <f>C53+C54+C55+C56+C57+C58+C59+C60+C61</f>
        <v>65930903</v>
      </c>
      <c r="D52" s="262">
        <f>D53+D54+D55+D56+D57+D58+D59+D60+D61</f>
        <v>0</v>
      </c>
      <c r="E52" s="262">
        <f t="shared" ref="E52:K52" si="10">E53+E54+E55+E56+E57+E58+E59+E60+E61</f>
        <v>0</v>
      </c>
      <c r="F52" s="262">
        <f t="shared" si="10"/>
        <v>0</v>
      </c>
      <c r="G52" s="262">
        <f t="shared" si="10"/>
        <v>0</v>
      </c>
      <c r="H52" s="262">
        <f t="shared" si="10"/>
        <v>656061.12</v>
      </c>
      <c r="I52" s="262">
        <f t="shared" si="10"/>
        <v>9698264.9199999999</v>
      </c>
      <c r="J52" s="262">
        <f t="shared" si="10"/>
        <v>3147162.64</v>
      </c>
      <c r="K52" s="262">
        <f t="shared" si="10"/>
        <v>0</v>
      </c>
      <c r="L52" s="263">
        <f>SUM(L53:L61)</f>
        <v>0</v>
      </c>
      <c r="M52" s="259">
        <f t="shared" ref="M52:O52" si="11">SUM(M53:M61)</f>
        <v>0</v>
      </c>
      <c r="N52" s="259">
        <f t="shared" si="11"/>
        <v>0</v>
      </c>
      <c r="O52" s="259">
        <f t="shared" si="11"/>
        <v>0</v>
      </c>
      <c r="P52" s="263">
        <f>SUM(D52:O52)</f>
        <v>13501488.68</v>
      </c>
    </row>
    <row r="53" spans="1:16" ht="15.75" x14ac:dyDescent="0.25">
      <c r="A53" s="265" t="s">
        <v>619</v>
      </c>
      <c r="B53" s="266">
        <v>29273690</v>
      </c>
      <c r="C53" s="266">
        <v>18544690</v>
      </c>
      <c r="D53" s="267">
        <v>0</v>
      </c>
      <c r="E53" s="267">
        <v>0</v>
      </c>
      <c r="F53" s="267">
        <v>0</v>
      </c>
      <c r="G53" s="267">
        <v>0</v>
      </c>
      <c r="H53" s="267">
        <v>656061.12</v>
      </c>
      <c r="I53" s="267">
        <v>9698264.9199999999</v>
      </c>
      <c r="J53" s="267">
        <v>3147162.64</v>
      </c>
      <c r="K53" s="267"/>
      <c r="L53" s="267"/>
      <c r="M53" s="267"/>
      <c r="N53" s="267"/>
      <c r="O53" s="267"/>
      <c r="P53" s="267">
        <f t="shared" si="9"/>
        <v>13501488.68</v>
      </c>
    </row>
    <row r="54" spans="1:16" ht="47.25" x14ac:dyDescent="0.25">
      <c r="A54" s="265" t="s">
        <v>620</v>
      </c>
      <c r="B54" s="266">
        <v>2512868</v>
      </c>
      <c r="C54" s="266">
        <v>2512868</v>
      </c>
      <c r="D54" s="267">
        <v>0</v>
      </c>
      <c r="E54" s="267">
        <v>0</v>
      </c>
      <c r="F54" s="267">
        <v>0</v>
      </c>
      <c r="G54" s="267">
        <v>0</v>
      </c>
      <c r="H54" s="267">
        <v>0</v>
      </c>
      <c r="I54" s="267"/>
      <c r="J54" s="267">
        <v>0</v>
      </c>
      <c r="K54" s="267"/>
      <c r="L54" s="267"/>
      <c r="M54" s="267"/>
      <c r="N54" s="267"/>
      <c r="O54" s="267"/>
      <c r="P54" s="267">
        <f t="shared" si="9"/>
        <v>0</v>
      </c>
    </row>
    <row r="55" spans="1:16" ht="15.75" x14ac:dyDescent="0.25">
      <c r="A55" s="265" t="s">
        <v>621</v>
      </c>
      <c r="B55" s="266">
        <v>759173</v>
      </c>
      <c r="C55" s="266">
        <v>919173</v>
      </c>
      <c r="D55" s="267">
        <v>0</v>
      </c>
      <c r="E55" s="267">
        <v>0</v>
      </c>
      <c r="F55" s="267">
        <v>0</v>
      </c>
      <c r="G55" s="267">
        <v>0</v>
      </c>
      <c r="H55" s="267">
        <v>0</v>
      </c>
      <c r="I55" s="267"/>
      <c r="J55" s="267">
        <v>0</v>
      </c>
      <c r="K55" s="267"/>
      <c r="L55" s="267"/>
      <c r="M55" s="267"/>
      <c r="N55" s="267"/>
      <c r="O55" s="267"/>
      <c r="P55" s="267">
        <f t="shared" si="9"/>
        <v>0</v>
      </c>
    </row>
    <row r="56" spans="1:16" ht="31.5" x14ac:dyDescent="0.25">
      <c r="A56" s="265" t="s">
        <v>622</v>
      </c>
      <c r="B56" s="266">
        <v>14128539</v>
      </c>
      <c r="C56" s="266">
        <v>14128539</v>
      </c>
      <c r="D56" s="267">
        <v>0</v>
      </c>
      <c r="E56" s="267">
        <v>0</v>
      </c>
      <c r="F56" s="267">
        <v>0</v>
      </c>
      <c r="G56" s="267">
        <v>0</v>
      </c>
      <c r="H56" s="267">
        <v>0</v>
      </c>
      <c r="I56" s="267"/>
      <c r="J56" s="267">
        <v>0</v>
      </c>
      <c r="K56" s="267"/>
      <c r="L56" s="267"/>
      <c r="M56" s="267"/>
      <c r="N56" s="267"/>
      <c r="O56" s="267"/>
      <c r="P56" s="267">
        <f t="shared" si="9"/>
        <v>0</v>
      </c>
    </row>
    <row r="57" spans="1:16" ht="31.5" x14ac:dyDescent="0.25">
      <c r="A57" s="265" t="s">
        <v>623</v>
      </c>
      <c r="B57" s="266">
        <v>4279974</v>
      </c>
      <c r="C57" s="266">
        <v>9783974</v>
      </c>
      <c r="D57" s="267"/>
      <c r="E57" s="267">
        <v>0</v>
      </c>
      <c r="F57" s="267">
        <v>0</v>
      </c>
      <c r="G57" s="267">
        <v>0</v>
      </c>
      <c r="H57" s="267">
        <v>0</v>
      </c>
      <c r="I57" s="267"/>
      <c r="J57" s="267">
        <v>0</v>
      </c>
      <c r="K57" s="267"/>
      <c r="L57" s="267"/>
      <c r="M57" s="267"/>
      <c r="N57" s="267"/>
      <c r="O57" s="267"/>
      <c r="P57" s="267">
        <f t="shared" si="9"/>
        <v>0</v>
      </c>
    </row>
    <row r="58" spans="1:16" ht="31.5" x14ac:dyDescent="0.25">
      <c r="A58" s="265" t="s">
        <v>624</v>
      </c>
      <c r="B58" s="266">
        <v>234415</v>
      </c>
      <c r="C58" s="266">
        <v>2734415</v>
      </c>
      <c r="D58" s="267">
        <v>0</v>
      </c>
      <c r="E58" s="267">
        <v>0</v>
      </c>
      <c r="F58" s="267">
        <v>0</v>
      </c>
      <c r="G58" s="267">
        <v>0</v>
      </c>
      <c r="H58" s="267">
        <v>0</v>
      </c>
      <c r="I58" s="267"/>
      <c r="J58" s="267">
        <v>0</v>
      </c>
      <c r="K58" s="267"/>
      <c r="L58" s="267"/>
      <c r="M58" s="267"/>
      <c r="N58" s="267"/>
      <c r="O58" s="267"/>
      <c r="P58" s="267">
        <f>SUM(D58:O58)</f>
        <v>0</v>
      </c>
    </row>
    <row r="59" spans="1:16" ht="15.75" x14ac:dyDescent="0.25">
      <c r="A59" s="265" t="s">
        <v>625</v>
      </c>
      <c r="B59" s="266">
        <v>64664</v>
      </c>
      <c r="C59" s="266">
        <v>64664</v>
      </c>
      <c r="D59" s="267">
        <v>0</v>
      </c>
      <c r="E59" s="267">
        <v>0</v>
      </c>
      <c r="F59" s="267">
        <v>0</v>
      </c>
      <c r="G59" s="267">
        <v>0</v>
      </c>
      <c r="H59" s="267">
        <v>0</v>
      </c>
      <c r="I59" s="267"/>
      <c r="J59" s="267">
        <v>0</v>
      </c>
      <c r="K59" s="267"/>
      <c r="L59" s="267"/>
      <c r="M59" s="267"/>
      <c r="N59" s="267"/>
      <c r="O59" s="267"/>
      <c r="P59" s="267">
        <f t="shared" si="9"/>
        <v>0</v>
      </c>
    </row>
    <row r="60" spans="1:16" ht="15.75" x14ac:dyDescent="0.25">
      <c r="A60" s="265" t="s">
        <v>626</v>
      </c>
      <c r="B60" s="266">
        <v>21357943</v>
      </c>
      <c r="C60" s="266">
        <v>16857943</v>
      </c>
      <c r="D60" s="267">
        <v>0</v>
      </c>
      <c r="E60" s="267">
        <v>0</v>
      </c>
      <c r="F60" s="267">
        <v>0</v>
      </c>
      <c r="G60" s="267">
        <v>0</v>
      </c>
      <c r="H60" s="267">
        <v>0</v>
      </c>
      <c r="I60" s="267"/>
      <c r="J60" s="267">
        <v>0</v>
      </c>
      <c r="K60" s="267"/>
      <c r="L60" s="267"/>
      <c r="M60" s="267"/>
      <c r="N60" s="267"/>
      <c r="O60" s="267"/>
      <c r="P60" s="267">
        <f t="shared" si="9"/>
        <v>0</v>
      </c>
    </row>
    <row r="61" spans="1:16" ht="63" x14ac:dyDescent="0.25">
      <c r="A61" s="265" t="s">
        <v>627</v>
      </c>
      <c r="B61" s="266">
        <v>384637</v>
      </c>
      <c r="C61" s="266">
        <v>384637</v>
      </c>
      <c r="D61" s="267">
        <v>0</v>
      </c>
      <c r="E61" s="267">
        <v>0</v>
      </c>
      <c r="F61" s="267">
        <v>0</v>
      </c>
      <c r="G61" s="267">
        <v>0</v>
      </c>
      <c r="H61" s="267">
        <v>0</v>
      </c>
      <c r="I61" s="267"/>
      <c r="J61" s="267">
        <v>0</v>
      </c>
      <c r="K61" s="267"/>
      <c r="L61" s="267"/>
      <c r="M61" s="267"/>
      <c r="N61" s="267"/>
      <c r="O61" s="267"/>
      <c r="P61" s="267">
        <f t="shared" si="9"/>
        <v>0</v>
      </c>
    </row>
    <row r="62" spans="1:16" ht="15.75" x14ac:dyDescent="0.25">
      <c r="A62" s="261" t="s">
        <v>628</v>
      </c>
      <c r="B62" s="262">
        <f>B63+B64+B65</f>
        <v>61773254</v>
      </c>
      <c r="C62" s="262">
        <f>C63+C64+C65</f>
        <v>353848241.19</v>
      </c>
      <c r="D62" s="262">
        <f>D63+D64+D65</f>
        <v>0</v>
      </c>
      <c r="E62" s="262">
        <f t="shared" ref="E62:H62" si="12">E63+E64+E65</f>
        <v>0</v>
      </c>
      <c r="F62" s="262">
        <f t="shared" si="12"/>
        <v>513169.72</v>
      </c>
      <c r="G62" s="262">
        <f t="shared" si="12"/>
        <v>1038152.6</v>
      </c>
      <c r="H62" s="262">
        <f t="shared" si="12"/>
        <v>1140349.73</v>
      </c>
      <c r="I62" s="263">
        <f>SUM(I63:I65)</f>
        <v>2593577.58</v>
      </c>
      <c r="J62" s="263">
        <f>SUM(J63:J65)</f>
        <v>25832615.010000002</v>
      </c>
      <c r="K62" s="263">
        <v>0</v>
      </c>
      <c r="L62" s="259">
        <f t="shared" ref="L62:M62" si="13">SUM(L63)</f>
        <v>0</v>
      </c>
      <c r="M62" s="259">
        <f t="shared" si="13"/>
        <v>0</v>
      </c>
      <c r="N62" s="259">
        <f>SUM(N64)</f>
        <v>0</v>
      </c>
      <c r="O62" s="259">
        <f>SUM(O64)</f>
        <v>0</v>
      </c>
      <c r="P62" s="263">
        <f t="shared" si="9"/>
        <v>31117864.640000001</v>
      </c>
    </row>
    <row r="63" spans="1:16" ht="31.5" x14ac:dyDescent="0.25">
      <c r="A63" s="265" t="s">
        <v>629</v>
      </c>
      <c r="B63" s="266">
        <v>21848914</v>
      </c>
      <c r="C63" s="266">
        <v>21848914</v>
      </c>
      <c r="D63" s="267">
        <v>0</v>
      </c>
      <c r="E63" s="267">
        <v>0</v>
      </c>
      <c r="F63" s="267">
        <v>513169.72</v>
      </c>
      <c r="G63" s="267">
        <v>51178.64</v>
      </c>
      <c r="H63" s="267">
        <v>61281.45</v>
      </c>
      <c r="I63" s="267">
        <v>115524.06999999999</v>
      </c>
      <c r="J63" s="267">
        <v>95954.79</v>
      </c>
      <c r="K63" s="267"/>
      <c r="L63" s="267"/>
      <c r="M63" s="267"/>
      <c r="O63" s="267"/>
      <c r="P63" s="267">
        <f>SUM(D63:O63)</f>
        <v>837108.66999999993</v>
      </c>
    </row>
    <row r="64" spans="1:16" ht="15.75" x14ac:dyDescent="0.25">
      <c r="A64" s="265" t="s">
        <v>630</v>
      </c>
      <c r="B64" s="266">
        <v>39924340</v>
      </c>
      <c r="C64" s="266">
        <v>331999327.19</v>
      </c>
      <c r="D64" s="267"/>
      <c r="E64" s="267">
        <v>0</v>
      </c>
      <c r="F64" s="267">
        <v>0</v>
      </c>
      <c r="G64" s="267">
        <v>986973.96</v>
      </c>
      <c r="H64" s="267">
        <v>1079068.28</v>
      </c>
      <c r="I64" s="267">
        <v>2478053.5100000002</v>
      </c>
      <c r="J64" s="267">
        <v>25736660.220000003</v>
      </c>
      <c r="K64" s="267"/>
      <c r="L64" s="267"/>
      <c r="M64" s="267"/>
      <c r="N64" s="267"/>
      <c r="O64" s="267"/>
      <c r="P64" s="267">
        <f t="shared" si="9"/>
        <v>30280755.970000003</v>
      </c>
    </row>
    <row r="65" spans="1:16" ht="31.5" x14ac:dyDescent="0.25">
      <c r="A65" s="265" t="s">
        <v>631</v>
      </c>
      <c r="B65" s="266">
        <v>0</v>
      </c>
      <c r="C65" s="266">
        <v>0</v>
      </c>
      <c r="D65" s="267">
        <v>0</v>
      </c>
      <c r="E65" s="267">
        <v>0</v>
      </c>
      <c r="F65" s="267">
        <v>0</v>
      </c>
      <c r="G65" s="267"/>
      <c r="H65" s="267"/>
      <c r="I65" s="267">
        <v>0</v>
      </c>
      <c r="J65" s="267">
        <v>0</v>
      </c>
      <c r="K65" s="267"/>
      <c r="L65" s="267"/>
      <c r="M65" s="267"/>
      <c r="N65" s="267"/>
      <c r="O65" s="267"/>
      <c r="P65" s="267">
        <f t="shared" si="9"/>
        <v>0</v>
      </c>
    </row>
    <row r="66" spans="1:16" ht="31.5" x14ac:dyDescent="0.25">
      <c r="A66" s="261" t="s">
        <v>632</v>
      </c>
      <c r="B66" s="262"/>
      <c r="C66" s="262"/>
      <c r="D66" s="263"/>
      <c r="E66" s="267">
        <v>0</v>
      </c>
      <c r="F66" s="263">
        <v>0</v>
      </c>
      <c r="G66" s="263">
        <v>0</v>
      </c>
      <c r="H66" s="263">
        <v>0</v>
      </c>
      <c r="I66" s="267">
        <v>0</v>
      </c>
      <c r="J66" s="263">
        <v>0</v>
      </c>
      <c r="K66" s="263">
        <v>0</v>
      </c>
      <c r="L66" s="263">
        <v>0</v>
      </c>
      <c r="M66" s="263">
        <v>0</v>
      </c>
      <c r="N66" s="263">
        <v>0</v>
      </c>
      <c r="O66" s="263">
        <v>0</v>
      </c>
      <c r="P66" s="267">
        <f t="shared" si="9"/>
        <v>0</v>
      </c>
    </row>
    <row r="67" spans="1:16" ht="15.75" x14ac:dyDescent="0.25">
      <c r="A67" s="265" t="s">
        <v>633</v>
      </c>
      <c r="B67" s="266">
        <v>0</v>
      </c>
      <c r="C67" s="266">
        <v>0</v>
      </c>
      <c r="D67" s="267">
        <v>0</v>
      </c>
      <c r="E67" s="267">
        <v>0</v>
      </c>
      <c r="F67" s="267">
        <v>0</v>
      </c>
      <c r="G67" s="267">
        <v>0</v>
      </c>
      <c r="H67" s="267">
        <v>0</v>
      </c>
      <c r="I67" s="267">
        <v>0</v>
      </c>
      <c r="J67" s="267">
        <v>0</v>
      </c>
      <c r="K67" s="267">
        <v>0</v>
      </c>
      <c r="L67" s="267">
        <v>0</v>
      </c>
      <c r="M67" s="267">
        <v>0</v>
      </c>
      <c r="N67" s="267">
        <v>0</v>
      </c>
      <c r="O67" s="267"/>
      <c r="P67" s="267">
        <f t="shared" si="9"/>
        <v>0</v>
      </c>
    </row>
    <row r="68" spans="1:16" ht="31.5" x14ac:dyDescent="0.25">
      <c r="A68" s="265" t="s">
        <v>634</v>
      </c>
      <c r="B68" s="266">
        <v>0</v>
      </c>
      <c r="C68" s="266">
        <v>0</v>
      </c>
      <c r="D68" s="267">
        <v>0</v>
      </c>
      <c r="E68" s="267">
        <v>0</v>
      </c>
      <c r="F68" s="267">
        <v>0</v>
      </c>
      <c r="G68" s="267">
        <v>0</v>
      </c>
      <c r="H68" s="267">
        <v>0</v>
      </c>
      <c r="I68" s="267">
        <v>0</v>
      </c>
      <c r="J68" s="267">
        <v>0</v>
      </c>
      <c r="K68" s="267">
        <v>0</v>
      </c>
      <c r="L68" s="267">
        <v>0</v>
      </c>
      <c r="M68" s="267">
        <v>0</v>
      </c>
      <c r="N68" s="267">
        <v>0</v>
      </c>
      <c r="O68" s="267"/>
      <c r="P68" s="267">
        <f t="shared" si="9"/>
        <v>0</v>
      </c>
    </row>
    <row r="69" spans="1:16" ht="15.75" x14ac:dyDescent="0.25">
      <c r="A69" s="261" t="s">
        <v>635</v>
      </c>
      <c r="B69" s="262"/>
      <c r="C69" s="262"/>
      <c r="D69" s="263"/>
      <c r="E69" s="267">
        <v>0</v>
      </c>
      <c r="F69" s="263">
        <v>0</v>
      </c>
      <c r="G69" s="263">
        <v>0</v>
      </c>
      <c r="H69" s="263">
        <v>0</v>
      </c>
      <c r="I69" s="267">
        <v>0</v>
      </c>
      <c r="J69" s="263">
        <v>0</v>
      </c>
      <c r="K69" s="263">
        <v>0</v>
      </c>
      <c r="L69" s="263">
        <v>0</v>
      </c>
      <c r="M69" s="263">
        <v>0</v>
      </c>
      <c r="N69" s="263">
        <v>0</v>
      </c>
      <c r="O69" s="263">
        <v>0</v>
      </c>
      <c r="P69" s="267">
        <f t="shared" si="9"/>
        <v>0</v>
      </c>
    </row>
    <row r="70" spans="1:16" ht="15.75" x14ac:dyDescent="0.25">
      <c r="A70" s="265" t="s">
        <v>636</v>
      </c>
      <c r="B70" s="266">
        <v>0</v>
      </c>
      <c r="C70" s="266">
        <v>0</v>
      </c>
      <c r="D70" s="267">
        <v>0</v>
      </c>
      <c r="E70" s="267">
        <v>0</v>
      </c>
      <c r="F70" s="267">
        <v>0</v>
      </c>
      <c r="G70" s="267">
        <v>0</v>
      </c>
      <c r="H70" s="267">
        <v>0</v>
      </c>
      <c r="I70" s="267">
        <v>0</v>
      </c>
      <c r="J70" s="267">
        <v>0</v>
      </c>
      <c r="K70" s="267">
        <v>0</v>
      </c>
      <c r="L70" s="267">
        <v>0</v>
      </c>
      <c r="M70" s="267">
        <v>0</v>
      </c>
      <c r="N70" s="267">
        <v>0</v>
      </c>
      <c r="O70" s="267"/>
      <c r="P70" s="267">
        <f t="shared" si="9"/>
        <v>0</v>
      </c>
    </row>
    <row r="71" spans="1:16" ht="31.5" x14ac:dyDescent="0.25">
      <c r="A71" s="256" t="s">
        <v>637</v>
      </c>
      <c r="B71" s="271"/>
      <c r="C71" s="271"/>
      <c r="D71" s="263"/>
      <c r="E71" s="267">
        <v>0</v>
      </c>
      <c r="F71" s="263">
        <v>0</v>
      </c>
      <c r="G71" s="263"/>
      <c r="H71" s="263"/>
      <c r="I71" s="267">
        <v>0</v>
      </c>
      <c r="J71" s="263">
        <v>0</v>
      </c>
      <c r="K71" s="263"/>
      <c r="L71" s="263"/>
      <c r="M71" s="263"/>
      <c r="N71" s="263"/>
      <c r="O71" s="263"/>
      <c r="P71" s="267">
        <f t="shared" si="9"/>
        <v>0</v>
      </c>
    </row>
    <row r="72" spans="1:16" ht="31.5" x14ac:dyDescent="0.25">
      <c r="A72" s="261" t="s">
        <v>638</v>
      </c>
      <c r="B72" s="271"/>
      <c r="C72" s="271"/>
      <c r="D72" s="263"/>
      <c r="E72" s="267"/>
      <c r="F72" s="263">
        <v>0</v>
      </c>
      <c r="G72" s="263"/>
      <c r="H72" s="267"/>
      <c r="I72" s="267"/>
      <c r="J72" s="263">
        <v>0</v>
      </c>
      <c r="K72" s="267"/>
      <c r="L72" s="263"/>
      <c r="M72" s="263"/>
      <c r="N72" s="267"/>
      <c r="O72" s="263"/>
      <c r="P72" s="267"/>
    </row>
    <row r="73" spans="1:16" ht="47.25" x14ac:dyDescent="0.25">
      <c r="A73" s="265" t="s">
        <v>639</v>
      </c>
      <c r="B73" s="272">
        <v>0</v>
      </c>
      <c r="C73" s="272">
        <v>0</v>
      </c>
      <c r="D73" s="267">
        <v>0</v>
      </c>
      <c r="E73" s="267">
        <v>0</v>
      </c>
      <c r="F73" s="267">
        <v>0</v>
      </c>
      <c r="G73" s="267"/>
      <c r="H73" s="267"/>
      <c r="I73" s="267">
        <v>0</v>
      </c>
      <c r="J73" s="267">
        <v>0</v>
      </c>
      <c r="K73" s="267"/>
      <c r="L73" s="267"/>
      <c r="M73" s="267"/>
      <c r="N73" s="267"/>
      <c r="O73" s="267"/>
      <c r="P73" s="267">
        <f t="shared" si="9"/>
        <v>0</v>
      </c>
    </row>
    <row r="74" spans="1:16" ht="47.25" x14ac:dyDescent="0.25">
      <c r="A74" s="265" t="s">
        <v>640</v>
      </c>
      <c r="B74" s="272">
        <v>0</v>
      </c>
      <c r="C74" s="272">
        <v>0</v>
      </c>
      <c r="D74" s="267">
        <v>0</v>
      </c>
      <c r="E74" s="267">
        <v>0</v>
      </c>
      <c r="F74" s="267">
        <v>0</v>
      </c>
      <c r="G74" s="267"/>
      <c r="H74" s="267"/>
      <c r="I74" s="267">
        <v>0</v>
      </c>
      <c r="J74" s="267">
        <v>0</v>
      </c>
      <c r="K74" s="267"/>
      <c r="L74" s="267"/>
      <c r="M74" s="267"/>
      <c r="N74" s="267"/>
      <c r="O74" s="267"/>
      <c r="P74" s="267">
        <f t="shared" si="9"/>
        <v>0</v>
      </c>
    </row>
    <row r="75" spans="1:16" ht="15.75" x14ac:dyDescent="0.25">
      <c r="A75" s="261" t="s">
        <v>641</v>
      </c>
      <c r="B75" s="271">
        <f>B76+B77</f>
        <v>4343762</v>
      </c>
      <c r="C75" s="271">
        <f>C76+C77</f>
        <v>17696062</v>
      </c>
      <c r="D75" s="271">
        <f>+D76+D77</f>
        <v>17696061.84</v>
      </c>
      <c r="E75" s="271">
        <f t="shared" ref="E75:H75" si="14">E76+E77</f>
        <v>0</v>
      </c>
      <c r="F75" s="271">
        <v>0</v>
      </c>
      <c r="G75" s="271">
        <f t="shared" si="14"/>
        <v>0</v>
      </c>
      <c r="H75" s="271">
        <f t="shared" si="14"/>
        <v>0</v>
      </c>
      <c r="I75" s="263">
        <v>0</v>
      </c>
      <c r="J75" s="263">
        <v>0</v>
      </c>
      <c r="K75" s="263">
        <v>0</v>
      </c>
      <c r="L75" s="263">
        <v>0</v>
      </c>
      <c r="M75" s="263">
        <v>0</v>
      </c>
      <c r="N75" s="263">
        <v>0</v>
      </c>
      <c r="O75" s="263">
        <v>0</v>
      </c>
      <c r="P75" s="263">
        <f t="shared" si="9"/>
        <v>17696061.84</v>
      </c>
    </row>
    <row r="76" spans="1:16" ht="15.75" x14ac:dyDescent="0.25">
      <c r="A76" s="265" t="s">
        <v>642</v>
      </c>
      <c r="B76" s="272">
        <v>4343762</v>
      </c>
      <c r="C76" s="272">
        <v>17696062</v>
      </c>
      <c r="D76" s="250">
        <v>17696061.84</v>
      </c>
      <c r="E76" s="250">
        <v>0</v>
      </c>
      <c r="F76" s="250">
        <v>0</v>
      </c>
      <c r="G76" s="250"/>
      <c r="H76" s="250"/>
      <c r="I76" s="250"/>
      <c r="J76" s="250"/>
      <c r="K76" s="250"/>
      <c r="L76" s="250"/>
      <c r="M76" s="250"/>
      <c r="N76" s="250"/>
      <c r="O76" s="250"/>
      <c r="P76" s="267">
        <f t="shared" si="9"/>
        <v>17696061.84</v>
      </c>
    </row>
    <row r="77" spans="1:16" ht="15.75" x14ac:dyDescent="0.25">
      <c r="A77" s="265" t="s">
        <v>643</v>
      </c>
      <c r="B77" s="273">
        <v>0</v>
      </c>
      <c r="C77" s="273">
        <v>0</v>
      </c>
      <c r="D77" s="250">
        <v>0</v>
      </c>
      <c r="E77" s="250">
        <v>0</v>
      </c>
      <c r="F77" s="250">
        <v>0</v>
      </c>
      <c r="G77" s="250"/>
      <c r="H77" s="250"/>
      <c r="I77" s="250"/>
      <c r="J77" s="250"/>
      <c r="K77" s="250"/>
      <c r="L77" s="250"/>
      <c r="M77" s="250"/>
      <c r="N77" s="250"/>
      <c r="O77" s="250"/>
      <c r="P77" s="250">
        <f t="shared" si="9"/>
        <v>0</v>
      </c>
    </row>
    <row r="78" spans="1:16" ht="15.75" x14ac:dyDescent="0.25">
      <c r="A78" s="261" t="s">
        <v>644</v>
      </c>
      <c r="B78" s="274">
        <f>B79</f>
        <v>0</v>
      </c>
      <c r="C78" s="274">
        <f>C79</f>
        <v>0</v>
      </c>
      <c r="D78" s="250">
        <v>0</v>
      </c>
      <c r="E78" s="250">
        <v>0</v>
      </c>
      <c r="F78" s="250">
        <v>0</v>
      </c>
      <c r="G78" s="250"/>
      <c r="H78" s="250"/>
      <c r="I78" s="250"/>
      <c r="J78" s="250"/>
      <c r="K78" s="250"/>
      <c r="L78" s="250"/>
      <c r="M78" s="250"/>
      <c r="N78" s="250"/>
      <c r="O78" s="250"/>
      <c r="P78" s="250">
        <f t="shared" si="9"/>
        <v>0</v>
      </c>
    </row>
    <row r="79" spans="1:16" ht="15.75" x14ac:dyDescent="0.25">
      <c r="A79" s="265" t="s">
        <v>645</v>
      </c>
      <c r="B79" s="273">
        <v>0</v>
      </c>
      <c r="C79" s="273">
        <v>0</v>
      </c>
      <c r="D79" s="275">
        <v>0</v>
      </c>
      <c r="E79" s="275">
        <v>0</v>
      </c>
      <c r="F79" s="275">
        <v>0</v>
      </c>
      <c r="G79" s="275"/>
      <c r="H79" s="275"/>
      <c r="I79" s="275"/>
      <c r="J79" s="275"/>
      <c r="K79" s="275"/>
      <c r="L79" s="275"/>
      <c r="M79" s="275"/>
      <c r="N79" s="275"/>
      <c r="O79" s="275"/>
      <c r="P79" s="275">
        <v>0</v>
      </c>
    </row>
    <row r="80" spans="1:16" ht="16.5" thickBot="1" x14ac:dyDescent="0.3">
      <c r="A80" s="276" t="s">
        <v>646</v>
      </c>
      <c r="B80" s="277">
        <f>B10+B16+B26+B36+B52+B62+B75</f>
        <v>1948389052</v>
      </c>
      <c r="C80" s="277">
        <f>+C75+C62+C52+C36+C26+C16+C10</f>
        <v>2187877317.1900001</v>
      </c>
      <c r="D80" s="277">
        <f>D10+D16+D26+D36+D52+D62+D75</f>
        <v>117256379.43000001</v>
      </c>
      <c r="E80" s="277">
        <f t="shared" ref="E80:K80" si="15">E10+E16+E26+E36+E52+E62+E75</f>
        <v>129367299.81999999</v>
      </c>
      <c r="F80" s="277">
        <f t="shared" si="15"/>
        <v>100986115.14</v>
      </c>
      <c r="G80" s="277">
        <f>G10+G16+G26+G36+G52+G62+G75</f>
        <v>105454714.37</v>
      </c>
      <c r="H80" s="277">
        <f t="shared" si="15"/>
        <v>182573664.62</v>
      </c>
      <c r="I80" s="277">
        <f>I10+I16+I26+I36+I52+I62+I75</f>
        <v>130951428.73999999</v>
      </c>
      <c r="J80" s="277">
        <f t="shared" si="15"/>
        <v>141427565.82999998</v>
      </c>
      <c r="K80" s="277">
        <f t="shared" si="15"/>
        <v>0</v>
      </c>
      <c r="L80" s="277">
        <f>+L75+L62+L52+L36+L26+L16+L10</f>
        <v>0</v>
      </c>
      <c r="M80" s="277">
        <f t="shared" ref="M80:N80" si="16">+M75+M62+M52+M36+M26+M16+M10</f>
        <v>0</v>
      </c>
      <c r="N80" s="277">
        <f t="shared" si="16"/>
        <v>0</v>
      </c>
      <c r="O80" s="277">
        <f>+O75+O62+O52+O36+O26+O16+O10</f>
        <v>0</v>
      </c>
      <c r="P80" s="277">
        <f>+P75+P62+P52+P36+P26+P16+P10</f>
        <v>908017167.95000005</v>
      </c>
    </row>
    <row r="81" spans="1:16" ht="109.5" customHeight="1" thickBot="1" x14ac:dyDescent="0.4">
      <c r="A81" s="278" t="s">
        <v>647</v>
      </c>
      <c r="B81" s="249"/>
      <c r="C81" s="279"/>
      <c r="D81" s="280"/>
      <c r="E81" s="280"/>
      <c r="F81" s="280"/>
      <c r="G81" s="280"/>
      <c r="H81" s="280"/>
      <c r="I81" s="280"/>
      <c r="J81" s="279"/>
      <c r="K81" s="279"/>
      <c r="L81" s="89"/>
      <c r="M81" s="89"/>
      <c r="P81" s="281"/>
    </row>
    <row r="82" spans="1:16" ht="99" customHeight="1" thickBot="1" x14ac:dyDescent="0.4">
      <c r="A82" s="282" t="s">
        <v>648</v>
      </c>
      <c r="B82" s="283"/>
      <c r="C82" s="89"/>
      <c r="D82" s="279"/>
      <c r="E82" s="279"/>
      <c r="F82" s="279"/>
      <c r="G82" s="279"/>
      <c r="H82" s="279"/>
      <c r="I82" s="279"/>
      <c r="J82" s="89"/>
      <c r="K82" s="279"/>
      <c r="L82" s="89"/>
      <c r="M82" s="89"/>
      <c r="P82" s="251"/>
    </row>
    <row r="83" spans="1:16" ht="206.25" customHeight="1" thickBot="1" x14ac:dyDescent="0.4">
      <c r="A83" s="278" t="s">
        <v>649</v>
      </c>
      <c r="B83" s="249"/>
      <c r="C83" s="89"/>
      <c r="D83" s="89"/>
      <c r="E83" s="89"/>
      <c r="F83" s="89"/>
      <c r="G83" s="250"/>
      <c r="H83" s="250"/>
      <c r="I83" s="284"/>
      <c r="J83" s="89"/>
      <c r="K83" s="89"/>
      <c r="L83" s="89"/>
      <c r="M83" s="89"/>
      <c r="P83" s="251"/>
    </row>
    <row r="84" spans="1:16" ht="21" x14ac:dyDescent="0.35">
      <c r="A84" s="285" t="s">
        <v>650</v>
      </c>
      <c r="B84" s="285"/>
      <c r="C84" s="285"/>
      <c r="D84" s="285"/>
      <c r="E84" s="285"/>
      <c r="F84" s="285"/>
      <c r="G84" s="285"/>
      <c r="H84" s="285"/>
      <c r="I84" s="285"/>
      <c r="J84" s="285"/>
      <c r="K84" s="285"/>
      <c r="L84" s="285"/>
      <c r="M84" s="285"/>
      <c r="N84" s="285"/>
      <c r="P84" s="251"/>
    </row>
    <row r="85" spans="1:16" ht="21" x14ac:dyDescent="0.35">
      <c r="A85" s="285"/>
      <c r="B85" s="285"/>
      <c r="C85" s="285"/>
      <c r="D85" s="285"/>
      <c r="E85" s="285"/>
      <c r="F85" s="285"/>
      <c r="G85" s="285"/>
      <c r="H85" s="285"/>
      <c r="I85" s="285"/>
      <c r="J85" s="285"/>
      <c r="K85" s="285"/>
      <c r="L85" s="285"/>
      <c r="M85" s="285"/>
      <c r="N85" s="285"/>
      <c r="P85" s="251"/>
    </row>
  </sheetData>
  <mergeCells count="9">
    <mergeCell ref="A1:P1"/>
    <mergeCell ref="A2:P2"/>
    <mergeCell ref="A3:P3"/>
    <mergeCell ref="A4:P4"/>
    <mergeCell ref="A5:P5"/>
    <mergeCell ref="A7:A8"/>
    <mergeCell ref="B7:B8"/>
    <mergeCell ref="C7:C8"/>
    <mergeCell ref="D7:P7"/>
  </mergeCells>
  <pageMargins left="0.7" right="0.7" top="0.75" bottom="0.75" header="0.3" footer="0.3"/>
  <pageSetup scale="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 Y EGRESOS JULIO 2026</vt:lpstr>
      <vt:lpstr>presupuesto aprobado julio 2026</vt:lpstr>
      <vt:lpstr>'INGRESOS Y EGRESOS 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VALLEJO GUZMAN</dc:creator>
  <cp:lastModifiedBy>CONSUELO YARISMELKIS MATOS TAVERAS</cp:lastModifiedBy>
  <cp:lastPrinted>2026-08-18T18:36:36Z</cp:lastPrinted>
  <dcterms:created xsi:type="dcterms:W3CDTF">2023-05-08T22:14:21Z</dcterms:created>
  <dcterms:modified xsi:type="dcterms:W3CDTF">2026-08-18T18:47:28Z</dcterms:modified>
</cp:coreProperties>
</file>