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7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peña\Desktop\OAI RACHEL\PORTAL 2026\"/>
    </mc:Choice>
  </mc:AlternateContent>
  <xr:revisionPtr revIDLastSave="0" documentId="13_ncr:1_{E803FDC0-AA71-409D-9EAA-2770D472D0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sentación" sheetId="16" r:id="rId1"/>
    <sheet name="EMBARCACIONES " sheetId="1" r:id="rId2"/>
    <sheet name="Representacion porcentual " sheetId="8" r:id="rId3"/>
    <sheet name="COMPARATIVO EMB." sheetId="5" r:id="rId4"/>
    <sheet name="CARGAS T.M.  " sheetId="19" r:id="rId5"/>
    <sheet name="CONTENEDORES TEUS" sheetId="20" r:id="rId6"/>
    <sheet name="PASAJEROS" sheetId="22" r:id="rId7"/>
  </sheets>
  <definedNames>
    <definedName name="_xlnm._FilterDatabase" localSheetId="1" hidden="1">'EMBARCACIONES '!$B$8:$N$33</definedName>
    <definedName name="_xlnm.Print_Area" localSheetId="4">'CARGAS T.M.  '!$A$1:$P$179</definedName>
    <definedName name="_xlnm.Print_Area" localSheetId="3">'COMPARATIVO EMB.'!$A$1:$N$85</definedName>
    <definedName name="_xlnm.Print_Area" localSheetId="5">'CONTENEDORES TEUS'!$A$1:$H$232</definedName>
    <definedName name="_xlnm.Print_Area" localSheetId="6">PASAJEROS!$A$1:$L$200</definedName>
    <definedName name="_xlnm.Print_Area" localSheetId="2">'Representacion porcentual '!$A$1:$N$62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3" i="19" l="1"/>
  <c r="E60" i="5" l="1"/>
  <c r="F60" i="5" s="1"/>
  <c r="B168" i="19"/>
  <c r="G59" i="22" l="1"/>
  <c r="D93" i="20"/>
  <c r="D90" i="20"/>
  <c r="D85" i="20"/>
  <c r="D80" i="20"/>
  <c r="C93" i="20"/>
  <c r="C90" i="20"/>
  <c r="C85" i="20"/>
  <c r="C80" i="20"/>
  <c r="D94" i="20" l="1"/>
  <c r="D96" i="20" s="1"/>
  <c r="C94" i="20"/>
  <c r="C96" i="20" s="1"/>
  <c r="E92" i="20" l="1"/>
  <c r="E91" i="20"/>
  <c r="E89" i="20"/>
  <c r="E88" i="20"/>
  <c r="E84" i="20"/>
  <c r="E83" i="20"/>
  <c r="E78" i="20"/>
  <c r="E16" i="22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7" i="8"/>
  <c r="E90" i="20" l="1"/>
  <c r="E85" i="20"/>
  <c r="E93" i="20"/>
  <c r="D87" i="19"/>
  <c r="E87" i="19" s="1"/>
  <c r="G15" i="20"/>
  <c r="E202" i="20"/>
  <c r="E203" i="20"/>
  <c r="E201" i="20"/>
  <c r="E94" i="20" l="1"/>
  <c r="H14" i="20"/>
  <c r="H13" i="20"/>
  <c r="E9" i="22"/>
  <c r="E10" i="22"/>
  <c r="E11" i="22"/>
  <c r="E12" i="22"/>
  <c r="E13" i="22"/>
  <c r="E14" i="22"/>
  <c r="E15" i="22"/>
  <c r="E17" i="22"/>
  <c r="C18" i="22"/>
  <c r="D18" i="22"/>
  <c r="F18" i="22"/>
  <c r="G18" i="22"/>
  <c r="C34" i="22"/>
  <c r="C48" i="22"/>
  <c r="H59" i="22"/>
  <c r="G60" i="22"/>
  <c r="H60" i="22" s="1"/>
  <c r="G61" i="22"/>
  <c r="H61" i="22" s="1"/>
  <c r="G62" i="22"/>
  <c r="G63" i="22"/>
  <c r="G64" i="22"/>
  <c r="H64" i="22" s="1"/>
  <c r="G65" i="22"/>
  <c r="G66" i="22"/>
  <c r="G67" i="22"/>
  <c r="E68" i="22"/>
  <c r="F68" i="22"/>
  <c r="K112" i="22"/>
  <c r="K113" i="22"/>
  <c r="K114" i="22"/>
  <c r="B115" i="22"/>
  <c r="C115" i="22"/>
  <c r="D115" i="22"/>
  <c r="E115" i="22"/>
  <c r="F115" i="22"/>
  <c r="G115" i="22"/>
  <c r="H115" i="22"/>
  <c r="I115" i="22"/>
  <c r="J115" i="22"/>
  <c r="E156" i="22"/>
  <c r="E157" i="22"/>
  <c r="F157" i="22" s="1"/>
  <c r="E158" i="22"/>
  <c r="F158" i="22" s="1"/>
  <c r="E159" i="22"/>
  <c r="E160" i="22"/>
  <c r="E161" i="22"/>
  <c r="E162" i="22"/>
  <c r="E163" i="22"/>
  <c r="E164" i="22"/>
  <c r="C165" i="22"/>
  <c r="D165" i="22"/>
  <c r="D78" i="19"/>
  <c r="D79" i="19"/>
  <c r="D80" i="19"/>
  <c r="D81" i="19"/>
  <c r="D82" i="19"/>
  <c r="D83" i="19"/>
  <c r="D84" i="19"/>
  <c r="D85" i="19"/>
  <c r="D86" i="19"/>
  <c r="D88" i="19"/>
  <c r="D89" i="19"/>
  <c r="D90" i="19"/>
  <c r="D91" i="19"/>
  <c r="D92" i="19"/>
  <c r="K115" i="22" l="1"/>
  <c r="G68" i="22"/>
  <c r="H68" i="22" s="1"/>
  <c r="E165" i="22"/>
  <c r="F165" i="22" s="1"/>
  <c r="E18" i="22"/>
  <c r="F24" i="20"/>
  <c r="H7" i="20"/>
  <c r="H8" i="20"/>
  <c r="C9" i="20"/>
  <c r="D9" i="20"/>
  <c r="E9" i="20"/>
  <c r="F9" i="20"/>
  <c r="G9" i="20"/>
  <c r="C15" i="20"/>
  <c r="D15" i="20"/>
  <c r="E15" i="20"/>
  <c r="F15" i="20"/>
  <c r="H19" i="20"/>
  <c r="H20" i="20"/>
  <c r="C21" i="20"/>
  <c r="D21" i="20"/>
  <c r="D24" i="20" s="1"/>
  <c r="D25" i="20" s="1"/>
  <c r="E21" i="20"/>
  <c r="E24" i="20" s="1"/>
  <c r="E25" i="20" s="1"/>
  <c r="F21" i="20"/>
  <c r="G21" i="20"/>
  <c r="H23" i="20"/>
  <c r="C24" i="20"/>
  <c r="G24" i="20"/>
  <c r="H41" i="20"/>
  <c r="H42" i="20"/>
  <c r="H43" i="20"/>
  <c r="C44" i="20"/>
  <c r="D44" i="20"/>
  <c r="E44" i="20"/>
  <c r="F44" i="20"/>
  <c r="G44" i="20"/>
  <c r="E79" i="20"/>
  <c r="F83" i="20"/>
  <c r="F84" i="20"/>
  <c r="F88" i="20"/>
  <c r="F89" i="20"/>
  <c r="F91" i="20"/>
  <c r="F92" i="20"/>
  <c r="F201" i="20"/>
  <c r="F202" i="20"/>
  <c r="F203" i="20"/>
  <c r="C204" i="20"/>
  <c r="D204" i="20"/>
  <c r="D18" i="19"/>
  <c r="D19" i="19"/>
  <c r="E19" i="19" s="1"/>
  <c r="D20" i="19"/>
  <c r="E20" i="19" s="1"/>
  <c r="D21" i="19"/>
  <c r="E21" i="19" s="1"/>
  <c r="B22" i="19"/>
  <c r="C22" i="19"/>
  <c r="D25" i="19"/>
  <c r="D26" i="19"/>
  <c r="E26" i="19" s="1"/>
  <c r="D27" i="19"/>
  <c r="E27" i="19" s="1"/>
  <c r="D28" i="19"/>
  <c r="E28" i="19" s="1"/>
  <c r="B29" i="19"/>
  <c r="C29" i="19"/>
  <c r="D32" i="19"/>
  <c r="D33" i="19"/>
  <c r="E33" i="19" s="1"/>
  <c r="B34" i="19"/>
  <c r="C34" i="19"/>
  <c r="E78" i="19"/>
  <c r="E79" i="19"/>
  <c r="E80" i="19"/>
  <c r="E81" i="19"/>
  <c r="E82" i="19"/>
  <c r="E83" i="19"/>
  <c r="E84" i="19"/>
  <c r="E85" i="19"/>
  <c r="E86" i="19"/>
  <c r="E88" i="19"/>
  <c r="E89" i="19"/>
  <c r="E90" i="19"/>
  <c r="E92" i="19"/>
  <c r="C93" i="19"/>
  <c r="D107" i="19"/>
  <c r="E107" i="19" s="1"/>
  <c r="D108" i="19"/>
  <c r="E108" i="19" s="1"/>
  <c r="D109" i="19"/>
  <c r="E109" i="19" s="1"/>
  <c r="B110" i="19"/>
  <c r="C110" i="19"/>
  <c r="D27" i="20" l="1"/>
  <c r="D110" i="19"/>
  <c r="E110" i="19" s="1"/>
  <c r="F79" i="20"/>
  <c r="E80" i="20"/>
  <c r="F78" i="20"/>
  <c r="H21" i="20"/>
  <c r="E27" i="20"/>
  <c r="D93" i="19"/>
  <c r="E93" i="19" s="1"/>
  <c r="D22" i="19"/>
  <c r="E22" i="19" s="1"/>
  <c r="E204" i="20"/>
  <c r="F204" i="20" s="1"/>
  <c r="F85" i="20"/>
  <c r="C25" i="20"/>
  <c r="C27" i="20" s="1"/>
  <c r="B36" i="19"/>
  <c r="C36" i="19"/>
  <c r="D29" i="19"/>
  <c r="E29" i="19" s="1"/>
  <c r="D34" i="19"/>
  <c r="E34" i="19" s="1"/>
  <c r="F93" i="20"/>
  <c r="F90" i="20"/>
  <c r="H44" i="20"/>
  <c r="H22" i="20"/>
  <c r="G25" i="20"/>
  <c r="G27" i="20" s="1"/>
  <c r="F25" i="20"/>
  <c r="F27" i="20" s="1"/>
  <c r="H24" i="20"/>
  <c r="H9" i="20"/>
  <c r="H15" i="20"/>
  <c r="E32" i="19"/>
  <c r="E25" i="19"/>
  <c r="E18" i="19"/>
  <c r="H25" i="20" l="1"/>
  <c r="H27" i="20" s="1"/>
  <c r="D36" i="19"/>
  <c r="E36" i="19" s="1"/>
  <c r="F94" i="20" l="1"/>
  <c r="E96" i="20"/>
  <c r="F96" i="20" s="1"/>
  <c r="N9" i="1"/>
  <c r="E78" i="5" l="1"/>
  <c r="F78" i="5" s="1"/>
  <c r="N27" i="1" l="1"/>
  <c r="C68" i="1"/>
  <c r="E61" i="5" l="1"/>
  <c r="E62" i="5"/>
  <c r="F62" i="5" s="1"/>
  <c r="E63" i="5"/>
  <c r="F63" i="5" s="1"/>
  <c r="E64" i="5"/>
  <c r="F64" i="5" s="1"/>
  <c r="E65" i="5"/>
  <c r="F65" i="5" s="1"/>
  <c r="E66" i="5"/>
  <c r="E67" i="5"/>
  <c r="F67" i="5" s="1"/>
  <c r="E68" i="5"/>
  <c r="F68" i="5" s="1"/>
  <c r="E69" i="5"/>
  <c r="F69" i="5" s="1"/>
  <c r="E70" i="5"/>
  <c r="F70" i="5" s="1"/>
  <c r="E71" i="5"/>
  <c r="F71" i="5" s="1"/>
  <c r="E72" i="5"/>
  <c r="F72" i="5" s="1"/>
  <c r="E73" i="5"/>
  <c r="E74" i="5"/>
  <c r="F74" i="5" s="1"/>
  <c r="E75" i="5"/>
  <c r="F75" i="5" s="1"/>
  <c r="E76" i="5"/>
  <c r="F76" i="5" s="1"/>
  <c r="E77" i="5"/>
  <c r="F77" i="5" s="1"/>
  <c r="E79" i="5"/>
  <c r="E80" i="5"/>
  <c r="F80" i="5" s="1"/>
  <c r="E81" i="5"/>
  <c r="F81" i="5" s="1"/>
  <c r="E82" i="5"/>
  <c r="F82" i="5" s="1"/>
  <c r="C83" i="5"/>
  <c r="D83" i="5"/>
  <c r="N12" i="5"/>
  <c r="E83" i="5" l="1"/>
  <c r="F83" i="5" s="1"/>
  <c r="N13" i="5" l="1"/>
  <c r="C30" i="8" l="1"/>
  <c r="D32" i="1"/>
  <c r="N21" i="1"/>
  <c r="N10" i="1"/>
  <c r="N11" i="1"/>
  <c r="N12" i="1"/>
  <c r="N13" i="1"/>
  <c r="N14" i="1"/>
  <c r="N15" i="1"/>
  <c r="N16" i="1"/>
  <c r="N17" i="1"/>
  <c r="N18" i="1"/>
  <c r="N19" i="1"/>
  <c r="N20" i="1"/>
  <c r="N22" i="1"/>
  <c r="N23" i="1"/>
  <c r="N24" i="1"/>
  <c r="N25" i="1"/>
  <c r="N26" i="1"/>
  <c r="N28" i="1"/>
  <c r="N29" i="1"/>
  <c r="N30" i="1"/>
  <c r="N31" i="1"/>
  <c r="J8" i="5" l="1"/>
  <c r="K8" i="5" s="1"/>
  <c r="E32" i="1" l="1"/>
  <c r="F32" i="1"/>
  <c r="G32" i="1"/>
  <c r="H32" i="1"/>
  <c r="I32" i="1"/>
  <c r="J32" i="1"/>
  <c r="K32" i="1"/>
  <c r="L32" i="1"/>
  <c r="M32" i="1"/>
  <c r="C32" i="1"/>
  <c r="D30" i="8"/>
  <c r="E30" i="8"/>
  <c r="F30" i="8"/>
  <c r="G30" i="8"/>
  <c r="H30" i="8"/>
  <c r="I30" i="8"/>
  <c r="J30" i="8"/>
  <c r="K30" i="8"/>
  <c r="L30" i="8"/>
  <c r="B30" i="8"/>
  <c r="N32" i="1" l="1"/>
  <c r="M30" i="8" l="1"/>
  <c r="N7" i="8" l="1"/>
  <c r="N25" i="8"/>
  <c r="N13" i="8"/>
  <c r="N26" i="8"/>
  <c r="N14" i="8"/>
  <c r="N28" i="8"/>
  <c r="N16" i="8"/>
  <c r="N29" i="8"/>
  <c r="N17" i="8"/>
  <c r="N30" i="8"/>
  <c r="N19" i="8"/>
  <c r="N8" i="8"/>
  <c r="N9" i="8"/>
  <c r="N21" i="8"/>
  <c r="N22" i="8"/>
  <c r="N23" i="8"/>
  <c r="N24" i="8"/>
  <c r="N15" i="8"/>
  <c r="N18" i="8"/>
  <c r="N20" i="8"/>
  <c r="N10" i="8"/>
  <c r="N11" i="8"/>
  <c r="N12" i="8"/>
  <c r="N27" i="8"/>
</calcChain>
</file>

<file path=xl/sharedStrings.xml><?xml version="1.0" encoding="utf-8"?>
<sst xmlns="http://schemas.openxmlformats.org/spreadsheetml/2006/main" count="472" uniqueCount="190">
  <si>
    <t>PUERTOS Y TERMINALES</t>
  </si>
  <si>
    <t>ARROYO BARRIL</t>
  </si>
  <si>
    <t>AZUA</t>
  </si>
  <si>
    <t>BARAHONA</t>
  </si>
  <si>
    <t>BOCA CHICA</t>
  </si>
  <si>
    <t>CAP CANA</t>
  </si>
  <si>
    <t>CAUCEDO</t>
  </si>
  <si>
    <t>LA CANA</t>
  </si>
  <si>
    <t>LA ROMANA</t>
  </si>
  <si>
    <t>MANZANILLO</t>
  </si>
  <si>
    <t>PEDERNALES</t>
  </si>
  <si>
    <t>PLAZA MARINA</t>
  </si>
  <si>
    <t>PUERTO PLATA</t>
  </si>
  <si>
    <t>PUNTA CATALINA</t>
  </si>
  <si>
    <t>SANTA BÁRBARA</t>
  </si>
  <si>
    <t>SANTO DOMINGO</t>
  </si>
  <si>
    <t xml:space="preserve">TOTAL </t>
  </si>
  <si>
    <t>TOTAL</t>
  </si>
  <si>
    <t>GRANELEROS</t>
  </si>
  <si>
    <t>TANQUEROS</t>
  </si>
  <si>
    <t>CRUCEROS</t>
  </si>
  <si>
    <t>PESQUEROS</t>
  </si>
  <si>
    <t>REMOLCADORES</t>
  </si>
  <si>
    <t>BARCAZAS</t>
  </si>
  <si>
    <t>YATES</t>
  </si>
  <si>
    <t>DRAGAS / OTROS</t>
  </si>
  <si>
    <t>FERRIE</t>
  </si>
  <si>
    <t>AUTORIDAD PORTUARIA DOMINICANA</t>
  </si>
  <si>
    <t xml:space="preserve">Resumen </t>
  </si>
  <si>
    <t>Variación</t>
  </si>
  <si>
    <t>Embarcaciones</t>
  </si>
  <si>
    <t>ISLAS CATALINA</t>
  </si>
  <si>
    <t>SAN PEDRO DE MACORÍS</t>
  </si>
  <si>
    <t>AMBER COVE</t>
  </si>
  <si>
    <t>TEUs DE IMPORTACIÓN</t>
  </si>
  <si>
    <t>CARGADOS</t>
  </si>
  <si>
    <t>VACIOS</t>
  </si>
  <si>
    <t>TEUs DE EXPORTACIÓN</t>
  </si>
  <si>
    <t>TEUs EN TRÁNSITO</t>
  </si>
  <si>
    <t>ENTRADA</t>
  </si>
  <si>
    <t>SALIDA</t>
  </si>
  <si>
    <t>EXPORTACIÓN</t>
  </si>
  <si>
    <t>TRÁNSITO</t>
  </si>
  <si>
    <t>IMPORTACIÓN</t>
  </si>
  <si>
    <t xml:space="preserve"> CARGA GRANEL SÓLIDA</t>
  </si>
  <si>
    <t>CARGA GRANEL LÍQUIDA</t>
  </si>
  <si>
    <t>TOTAL IMPORTACIÓN</t>
  </si>
  <si>
    <t xml:space="preserve"> SALIDA</t>
  </si>
  <si>
    <t xml:space="preserve">  </t>
  </si>
  <si>
    <t>CONCEPTO</t>
  </si>
  <si>
    <t xml:space="preserve">IMPORTACIÓN </t>
  </si>
  <si>
    <t xml:space="preserve">EXPORTACIÓN </t>
  </si>
  <si>
    <t xml:space="preserve"> </t>
  </si>
  <si>
    <t>AUTORIDAD PORTURIA DOMINICANA</t>
  </si>
  <si>
    <t xml:space="preserve">PORCENTUAL </t>
  </si>
  <si>
    <t xml:space="preserve">TOTAL TÁNSITO </t>
  </si>
  <si>
    <t>TOTAL EXPORTACÓN</t>
  </si>
  <si>
    <t>VARIACIÓN ABSOLUTA</t>
  </si>
  <si>
    <t>V. ABSOLUTA</t>
  </si>
  <si>
    <t>V. PORCENTUAL</t>
  </si>
  <si>
    <t xml:space="preserve">MOVIMIENTO  DE EMBARCACIONES CLASIFICADAS POR PUERTOS Y TIPOS. </t>
  </si>
  <si>
    <t>*Cifras sujetas a rectificación.</t>
  </si>
  <si>
    <t>MOVIMIENTO DE CONTENEDORES POR PUERTOS  CARGADOS, VACÍOS  Y  EN CALIDAD DE TRÁNSITO</t>
  </si>
  <si>
    <t>Valor porcentual</t>
  </si>
  <si>
    <t>Valor absoluto</t>
  </si>
  <si>
    <t>VARIACIÓN PORCENTUAL</t>
  </si>
  <si>
    <t xml:space="preserve"> CARGA CONTENERIZADA</t>
  </si>
  <si>
    <t xml:space="preserve"> CARGA GENERAL  SUELTA</t>
  </si>
  <si>
    <t xml:space="preserve"> CARGA GENERAL SUELTA</t>
  </si>
  <si>
    <t>Cantidad de Embarcaciones</t>
  </si>
  <si>
    <t>Concepto</t>
  </si>
  <si>
    <t>*Valores expresado en (TEU)</t>
  </si>
  <si>
    <t>RÍO HAINA</t>
  </si>
  <si>
    <t>PUERTOS</t>
  </si>
  <si>
    <t>PORCENTAJE</t>
  </si>
  <si>
    <t>DIFERENCIAS</t>
  </si>
  <si>
    <t>CARGAS</t>
  </si>
  <si>
    <t>Puertos</t>
  </si>
  <si>
    <t>BAHÍA DE CALDERAS</t>
  </si>
  <si>
    <t>TAÍNO BAY</t>
  </si>
  <si>
    <t xml:space="preserve">LUPERÓN </t>
  </si>
  <si>
    <t>PESQUERO</t>
  </si>
  <si>
    <t>ESTADÍSTICA. DIRECCIÓN DE PLANIFICACIÓN Y DESARROLLO</t>
  </si>
  <si>
    <t xml:space="preserve"> ESTADÍSTICA. DIRECCIÓN DE PLANIFICACIÓN Y DESARROLLO</t>
  </si>
  <si>
    <t>REM.</t>
  </si>
  <si>
    <t>Absoluta</t>
  </si>
  <si>
    <t>Porcentual</t>
  </si>
  <si>
    <t>CONTENEDORES (TEUS)</t>
  </si>
  <si>
    <t xml:space="preserve"> ESTADÍSTICA. DIRECCIÓN DE PLANIFICACIÓN Y DESAROLLO</t>
  </si>
  <si>
    <t>CARGA LÍQUIDA</t>
  </si>
  <si>
    <t xml:space="preserve"> CARGA SÓLIDA</t>
  </si>
  <si>
    <t>COMPARATIVO DEL  MOVIMIENTO DE CARGAS POR PUERTOS</t>
  </si>
  <si>
    <t>TEUs EN TRÁNSITO SALIDA</t>
  </si>
  <si>
    <t>TEUs EN TRÁNSITO ENTRADA</t>
  </si>
  <si>
    <t>HAINA ORIENTAL</t>
  </si>
  <si>
    <t>DIFERENCIA</t>
  </si>
  <si>
    <t>TEUS DE IMPORTACIÓN</t>
  </si>
  <si>
    <t>TEUS DE EXPORTACIÓN</t>
  </si>
  <si>
    <t>TEUS EN TRÁNSITO</t>
  </si>
  <si>
    <t>TOTAL (EN TEUS)</t>
  </si>
  <si>
    <t>TOTAL EN TEUS</t>
  </si>
  <si>
    <t>MOVIMIENTO DE CARGAS CLASIFICADAS POR TIPOS Y PUERTOS  (EN T.M.)</t>
  </si>
  <si>
    <t>TOTAL GENERAL (EN T.M.)</t>
  </si>
  <si>
    <t>VACÍOS</t>
  </si>
  <si>
    <t xml:space="preserve">CARGAS  GENERAL </t>
  </si>
  <si>
    <t>PORTACONTENEDORES</t>
  </si>
  <si>
    <t>CARGAS GENERAL</t>
  </si>
  <si>
    <t>OTROS</t>
  </si>
  <si>
    <t>AÑO</t>
  </si>
  <si>
    <t xml:space="preserve">PUERTO </t>
  </si>
  <si>
    <t>*Cantidad total de pasajeros = pasajeros de entrada + pasajeros en tránsito</t>
  </si>
  <si>
    <t>HAINA OCCIDENTAL</t>
  </si>
  <si>
    <t>PORTACONTENEDOR</t>
  </si>
  <si>
    <t>ESTADÍSTICAS                                                                                DIRECCIÓN DE PLANIFICACIÓN Y DESARROLLO</t>
  </si>
  <si>
    <t>INFORME ESTADÍSTICO TRIMESTRAL</t>
  </si>
  <si>
    <t>TOTAL GENERAL</t>
  </si>
  <si>
    <t>LUPERÓN</t>
  </si>
  <si>
    <t>TOTAL DE EXPORTACIÓN</t>
  </si>
  <si>
    <t>TOTAL DE IMPORTACIÓN</t>
  </si>
  <si>
    <t>TOTAL DE TEUS EN TRÁNSITO</t>
  </si>
  <si>
    <t>RIO HAINA</t>
  </si>
  <si>
    <t>TOTAL DE TEUS EXPORTACIÓN</t>
  </si>
  <si>
    <t>TOTAL DE TEUS DE IMPORTACIÓN</t>
  </si>
  <si>
    <t>COMPARATIVO</t>
  </si>
  <si>
    <t>COMPARATIVO DEL MOVIMIENTO DE CONTENEDORES CARGADOS Y VACÍOS  2026 Vs. 2025</t>
  </si>
  <si>
    <t xml:space="preserve">CABO ROJO PEDERNALES </t>
  </si>
  <si>
    <t>CAP-CANA</t>
  </si>
  <si>
    <t>SANTO DOMINGO (FERRY)</t>
  </si>
  <si>
    <t>SANTO DOMINGO  CRUCERO</t>
  </si>
  <si>
    <t>SANTA BÁRBARA SAMANÁ</t>
  </si>
  <si>
    <t>TAINO  BAY</t>
  </si>
  <si>
    <t xml:space="preserve">AMBER COVE </t>
  </si>
  <si>
    <t>PORCENTAJES</t>
  </si>
  <si>
    <t xml:space="preserve">DIFERENCIAS </t>
  </si>
  <si>
    <t xml:space="preserve">MOVIMIENTO DE CRUCEROS VÍA MARÍTIMA </t>
  </si>
  <si>
    <t>ESTADÍSTICA.DIRECCIÓN DE PLANIFICACIÓN Y DESARROLLO</t>
  </si>
  <si>
    <t>ISLA CATALINA</t>
  </si>
  <si>
    <t>PEDERNALES (CR)</t>
  </si>
  <si>
    <t>SANTO DOMINGO FERRY</t>
  </si>
  <si>
    <t xml:space="preserve">SANTO DOMINGO CRUCERO </t>
  </si>
  <si>
    <t xml:space="preserve">SANTA BÁRBARA </t>
  </si>
  <si>
    <t>MES</t>
  </si>
  <si>
    <t>MOVIMIENTO DE CRUCERISTAS  CLASIFICADOS POR MES  Y PUERTOS</t>
  </si>
  <si>
    <t>SANTO DOMINGO CRUCERO</t>
  </si>
  <si>
    <t>Variación Porcentual</t>
  </si>
  <si>
    <t>Variación Absoluta</t>
  </si>
  <si>
    <t>COMPARATIVO DE LA CANTIDAD DE CRUCERISTAS VÍA MARÍTIMA  2026 Vs 2025</t>
  </si>
  <si>
    <t xml:space="preserve">PUERTOS </t>
  </si>
  <si>
    <t>TOTAL DE PASAJEROS</t>
  </si>
  <si>
    <t>PASAJEROS DE SALIDA</t>
  </si>
  <si>
    <t>TRIPULACIÓN</t>
  </si>
  <si>
    <t>PASAJEROS TRÁNSITO</t>
  </si>
  <si>
    <t>PASAJEROS ENTRADA</t>
  </si>
  <si>
    <t>COMPARATIVO DEL MOVIMIENTO DE CARGAS POR TIPOS (EN T.M.)  2026 VS 2025</t>
  </si>
  <si>
    <t>AMBER  COVE</t>
  </si>
  <si>
    <t xml:space="preserve">BAHÍA DE LAS CALDERAS </t>
  </si>
  <si>
    <t>SAN PEDRO DE MACORIS</t>
  </si>
  <si>
    <t xml:space="preserve">MOVIMIENTO DE EMBARCACIONES CLASIFICADAS POR PUERTOS </t>
  </si>
  <si>
    <t>TEUS</t>
  </si>
  <si>
    <t>TRIMESTRE JULIO-SEPTIEMBRE 2026</t>
  </si>
  <si>
    <t>Publicado en Octubre 2026</t>
  </si>
  <si>
    <t>JULIO-SEPTIEMBRE 2026</t>
  </si>
  <si>
    <t>JULIO- SEPTIEMBRE  2026</t>
  </si>
  <si>
    <t>T3 2025</t>
  </si>
  <si>
    <t>T3 2026</t>
  </si>
  <si>
    <t>COMPARATIVO DE EMBARCACIONES LLEGADAS TRIMESTRE  JULIO-SEPTIEMBRE  2025 Vs. 2026</t>
  </si>
  <si>
    <t>TRIMESTRE JULIO-SEPTIEMBRE  2026</t>
  </si>
  <si>
    <t>CANTIDAD DE CRUCEROS                                                                  (JULIO-SEPTIEMBRE 2026)</t>
  </si>
  <si>
    <t>JULIO- SEPTIEMBRE 2026</t>
  </si>
  <si>
    <t>JULIO</t>
  </si>
  <si>
    <t>AGOSTO</t>
  </si>
  <si>
    <t>SEPTIMBRE</t>
  </si>
  <si>
    <t>TRIMESTRE JULIO-SEPTIEMBRE  2026 Vs. 2025</t>
  </si>
  <si>
    <t>%</t>
  </si>
  <si>
    <t xml:space="preserve"> JULIO- SEPTIEMBRE   2026</t>
  </si>
  <si>
    <t>TRIMESTRE JULIO-SEPTIEMBRE 2026 Vs 2025</t>
  </si>
  <si>
    <t>COMPARATIVO DEL MOVIMIENTO  DE CARGAS (EN T.M.) JULIO- SEPTIEMBRE  2026 Vs 2025</t>
  </si>
  <si>
    <t>JULIO-SEPTIEMBRE 2026 Vs. 2025</t>
  </si>
  <si>
    <t>MOVIMIENTO DE EMBARCACIONES. ESTADÍSTICA JULIO-SEPTIEMBRE- 2026</t>
  </si>
  <si>
    <r>
      <t xml:space="preserve">En el 3er trimestre Julio-Septiembre  2026, presentamos un total de </t>
    </r>
    <r>
      <rPr>
        <b/>
        <i/>
        <sz val="10"/>
        <color theme="1"/>
        <rFont val="Cambria"/>
        <family val="1"/>
      </rPr>
      <t>1,512</t>
    </r>
    <r>
      <rPr>
        <i/>
        <sz val="10"/>
        <color theme="1"/>
        <rFont val="Cambria"/>
        <family val="1"/>
      </rPr>
      <t xml:space="preserve"> Embarcaciones por los diferentes puertos.</t>
    </r>
  </si>
  <si>
    <t>MOVIMIENTO  DE EMBARCACIONES LLEGADAS TRIMESTRE JULIO-SEPTIEMBRE  2026 Vs. 2025</t>
  </si>
  <si>
    <r>
      <t xml:space="preserve">En el Trimestre </t>
    </r>
    <r>
      <rPr>
        <b/>
        <sz val="11"/>
        <color theme="1"/>
        <rFont val="Cambria"/>
        <family val="1"/>
      </rPr>
      <t xml:space="preserve"> Julio-Septiembre  2026,</t>
    </r>
    <r>
      <rPr>
        <sz val="11"/>
        <color theme="1"/>
        <rFont val="Cambria"/>
        <family val="1"/>
      </rPr>
      <t xml:space="preserve"> presentamos en los puertos  Dominicano un total general de</t>
    </r>
    <r>
      <rPr>
        <b/>
        <sz val="11"/>
        <color theme="1"/>
        <rFont val="Cambria"/>
        <family val="1"/>
      </rPr>
      <t xml:space="preserve"> 1,511</t>
    </r>
    <r>
      <rPr>
        <sz val="11"/>
        <color theme="1"/>
        <rFont val="Cambria"/>
        <family val="1"/>
      </rPr>
      <t xml:space="preserve"> embarcaciones. </t>
    </r>
  </si>
  <si>
    <t>JULIO-SEPTIEMBRE  2026</t>
  </si>
  <si>
    <t>MOVIMIENTO DE CONTENEDORES  JULIO-SEPTIEMBRE  2026</t>
  </si>
  <si>
    <t xml:space="preserve">Pendiente de datos </t>
  </si>
  <si>
    <t>MOVIMIENTO DE CONTENEDORES  JULIO-SEPTIEMBRE  2026 Vs 2025</t>
  </si>
  <si>
    <t>Julio-Septiembre 2025</t>
  </si>
  <si>
    <t>Julio-Septiembre 2026</t>
  </si>
  <si>
    <t xml:space="preserve">Nota: Julio-Septiembre  2026 pendiente de Cargas algunos puertos </t>
  </si>
  <si>
    <t xml:space="preserve">Algunos puertos pendiente de cargas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</si>
</sst>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 (CUERPO)"/>
    </font>
    <font>
      <b/>
      <sz val="11"/>
      <color theme="1"/>
      <name val="Calibri (CUERPO)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  <scheme val="minor"/>
    </font>
    <font>
      <b/>
      <sz val="12"/>
      <color rgb="FF000000"/>
      <name val="Calibri (CUERPO)"/>
    </font>
    <font>
      <b/>
      <sz val="11"/>
      <color rgb="FF000000"/>
      <name val="Calibri (CUERPO)"/>
    </font>
    <font>
      <sz val="11"/>
      <color rgb="FFFF0000"/>
      <name val="Calibri (CUERPO)"/>
    </font>
    <font>
      <b/>
      <sz val="11"/>
      <name val="Calibri (CUERPO)"/>
    </font>
    <font>
      <b/>
      <i/>
      <sz val="9"/>
      <color theme="1"/>
      <name val="Calibri (CUERPO)"/>
    </font>
    <font>
      <sz val="10"/>
      <color theme="1"/>
      <name val="Calibri (CUERPO)"/>
    </font>
    <font>
      <b/>
      <sz val="8"/>
      <color theme="1"/>
      <name val="Calibri (CUERPO)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11"/>
      <name val="Calibri (CUERPO)"/>
    </font>
    <font>
      <sz val="11"/>
      <color theme="0"/>
      <name val="Calibri"/>
      <family val="2"/>
      <scheme val="minor"/>
    </font>
    <font>
      <sz val="11"/>
      <color rgb="FF000000"/>
      <name val="Calibri (cuerpo)"/>
    </font>
    <font>
      <b/>
      <sz val="36"/>
      <color theme="0"/>
      <name val="Amasis MT Pro"/>
      <family val="1"/>
    </font>
    <font>
      <b/>
      <sz val="22"/>
      <color theme="0"/>
      <name val="Amasis MT Pro"/>
      <family val="1"/>
    </font>
    <font>
      <b/>
      <sz val="12"/>
      <color theme="0"/>
      <name val="Amasis MT Pro"/>
      <family val="1"/>
    </font>
    <font>
      <b/>
      <sz val="10.5"/>
      <color theme="1"/>
      <name val="Calibri"/>
      <family val="2"/>
      <scheme val="minor"/>
    </font>
    <font>
      <i/>
      <sz val="10"/>
      <color theme="1"/>
      <name val="Cambria"/>
      <family val="1"/>
    </font>
    <font>
      <sz val="11"/>
      <color rgb="FFFF0000"/>
      <name val="Cambria"/>
      <family val="1"/>
    </font>
    <font>
      <sz val="10"/>
      <color rgb="FFFF0000"/>
      <name val="Cambria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 (cuerpo)"/>
    </font>
    <font>
      <b/>
      <sz val="8"/>
      <color rgb="FF000000"/>
      <name val="Calibri"/>
      <family val="2"/>
      <scheme val="minor"/>
    </font>
    <font>
      <b/>
      <sz val="9"/>
      <color theme="1"/>
      <name val="Calibri (cuerpo)"/>
    </font>
    <font>
      <b/>
      <i/>
      <sz val="10"/>
      <color theme="1"/>
      <name val="Cambria"/>
      <family val="1"/>
    </font>
    <font>
      <b/>
      <sz val="10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8DB4E2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8DB4E2"/>
      </patternFill>
    </fill>
    <fill>
      <patternFill patternType="solid">
        <fgColor theme="4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rgb="FF8DB4E2"/>
      </patternFill>
    </fill>
    <fill>
      <patternFill patternType="solid">
        <fgColor theme="7"/>
        <bgColor rgb="FF8DB4E2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</cellStyleXfs>
  <cellXfs count="239">
    <xf numFmtId="0" fontId="0" fillId="0" borderId="0" xfId="0"/>
    <xf numFmtId="0" fontId="6" fillId="0" borderId="0" xfId="0" applyFont="1"/>
    <xf numFmtId="0" fontId="7" fillId="0" borderId="0" xfId="0" applyFont="1"/>
    <xf numFmtId="0" fontId="11" fillId="6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5" fillId="0" borderId="0" xfId="0" applyFont="1"/>
    <xf numFmtId="0" fontId="11" fillId="5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13" fillId="0" borderId="1" xfId="0" applyFont="1" applyBorder="1"/>
    <xf numFmtId="0" fontId="11" fillId="8" borderId="1" xfId="0" applyFont="1" applyFill="1" applyBorder="1" applyAlignment="1">
      <alignment horizontal="center"/>
    </xf>
    <xf numFmtId="3" fontId="10" fillId="6" borderId="1" xfId="0" applyNumberFormat="1" applyFont="1" applyFill="1" applyBorder="1" applyAlignment="1">
      <alignment horizontal="center" wrapText="1"/>
    </xf>
    <xf numFmtId="3" fontId="10" fillId="6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9" fontId="10" fillId="6" borderId="1" xfId="6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10" fontId="10" fillId="6" borderId="1" xfId="6" applyNumberFormat="1" applyFont="1" applyFill="1" applyBorder="1" applyAlignment="1" applyProtection="1">
      <alignment horizontal="center" vertical="center" wrapText="1"/>
    </xf>
    <xf numFmtId="3" fontId="10" fillId="6" borderId="1" xfId="6" applyNumberFormat="1" applyFont="1" applyFill="1" applyBorder="1" applyAlignment="1" applyProtection="1">
      <alignment horizontal="center" vertical="center" wrapText="1"/>
    </xf>
    <xf numFmtId="3" fontId="11" fillId="4" borderId="1" xfId="6" applyNumberFormat="1" applyFont="1" applyFill="1" applyBorder="1" applyAlignment="1" applyProtection="1">
      <alignment horizontal="center" vertical="center" wrapText="1"/>
    </xf>
    <xf numFmtId="164" fontId="10" fillId="6" borderId="1" xfId="6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3" fontId="18" fillId="0" borderId="1" xfId="0" applyNumberFormat="1" applyFont="1" applyBorder="1" applyAlignment="1">
      <alignment horizontal="center"/>
    </xf>
    <xf numFmtId="9" fontId="18" fillId="0" borderId="1" xfId="2" applyFont="1" applyBorder="1" applyAlignment="1">
      <alignment horizontal="center"/>
    </xf>
    <xf numFmtId="3" fontId="19" fillId="4" borderId="1" xfId="0" applyNumberFormat="1" applyFont="1" applyFill="1" applyBorder="1" applyAlignment="1">
      <alignment horizontal="center"/>
    </xf>
    <xf numFmtId="9" fontId="19" fillId="4" borderId="1" xfId="2" applyFont="1" applyFill="1" applyBorder="1" applyAlignment="1">
      <alignment horizontal="center"/>
    </xf>
    <xf numFmtId="9" fontId="11" fillId="4" borderId="1" xfId="2" applyFont="1" applyFill="1" applyBorder="1" applyAlignment="1" applyProtection="1">
      <alignment horizontal="center" vertical="center" wrapText="1"/>
    </xf>
    <xf numFmtId="9" fontId="11" fillId="4" borderId="1" xfId="6" applyNumberFormat="1" applyFont="1" applyFill="1" applyBorder="1" applyAlignment="1" applyProtection="1">
      <alignment horizontal="center" vertical="center" wrapText="1"/>
    </xf>
    <xf numFmtId="3" fontId="9" fillId="0" borderId="1" xfId="1" applyNumberFormat="1" applyFont="1" applyBorder="1" applyAlignment="1">
      <alignment horizontal="center"/>
    </xf>
    <xf numFmtId="14" fontId="20" fillId="0" borderId="0" xfId="0" applyNumberFormat="1" applyFont="1" applyAlignment="1">
      <alignment horizontal="left"/>
    </xf>
    <xf numFmtId="0" fontId="0" fillId="0" borderId="1" xfId="0" applyBorder="1" applyAlignment="1">
      <alignment horizontal="left"/>
    </xf>
    <xf numFmtId="9" fontId="0" fillId="0" borderId="1" xfId="2" applyFont="1" applyBorder="1" applyAlignment="1">
      <alignment horizontal="center"/>
    </xf>
    <xf numFmtId="3" fontId="8" fillId="4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9" fontId="8" fillId="3" borderId="1" xfId="2" applyFont="1" applyFill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9" fontId="8" fillId="0" borderId="1" xfId="2" applyFont="1" applyBorder="1" applyAlignment="1">
      <alignment horizontal="center"/>
    </xf>
    <xf numFmtId="9" fontId="8" fillId="4" borderId="1" xfId="2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3" fontId="10" fillId="6" borderId="1" xfId="5" applyNumberFormat="1" applyFont="1" applyFill="1" applyBorder="1" applyAlignment="1">
      <alignment horizontal="center"/>
    </xf>
    <xf numFmtId="3" fontId="11" fillId="6" borderId="1" xfId="0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3" fontId="0" fillId="6" borderId="1" xfId="5" applyNumberFormat="1" applyFont="1" applyFill="1" applyBorder="1" applyAlignment="1">
      <alignment horizontal="center"/>
    </xf>
    <xf numFmtId="3" fontId="10" fillId="6" borderId="1" xfId="6" applyNumberFormat="1" applyFont="1" applyFill="1" applyBorder="1" applyAlignment="1">
      <alignment horizontal="center"/>
    </xf>
    <xf numFmtId="1" fontId="10" fillId="6" borderId="1" xfId="6" applyNumberFormat="1" applyFont="1" applyFill="1" applyBorder="1" applyAlignment="1">
      <alignment horizontal="center"/>
    </xf>
    <xf numFmtId="3" fontId="22" fillId="6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3" fontId="11" fillId="3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9" fontId="10" fillId="0" borderId="1" xfId="2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/>
    <xf numFmtId="10" fontId="10" fillId="0" borderId="1" xfId="0" applyNumberFormat="1" applyFont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0" fontId="11" fillId="6" borderId="1" xfId="0" applyFont="1" applyFill="1" applyBorder="1"/>
    <xf numFmtId="0" fontId="8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3" fontId="26" fillId="0" borderId="1" xfId="1" applyNumberFormat="1" applyFont="1" applyBorder="1" applyAlignment="1">
      <alignment horizontal="center"/>
    </xf>
    <xf numFmtId="3" fontId="27" fillId="0" borderId="1" xfId="4" applyNumberFormat="1" applyFont="1" applyBorder="1" applyAlignment="1">
      <alignment horizontal="center"/>
    </xf>
    <xf numFmtId="0" fontId="0" fillId="6" borderId="0" xfId="0" applyFill="1"/>
    <xf numFmtId="0" fontId="18" fillId="6" borderId="0" xfId="0" applyFont="1" applyFill="1"/>
    <xf numFmtId="0" fontId="6" fillId="6" borderId="0" xfId="0" applyFont="1" applyFill="1"/>
    <xf numFmtId="0" fontId="5" fillId="6" borderId="0" xfId="0" applyFont="1" applyFill="1"/>
    <xf numFmtId="0" fontId="15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center"/>
    </xf>
    <xf numFmtId="14" fontId="20" fillId="6" borderId="0" xfId="0" applyNumberFormat="1" applyFont="1" applyFill="1" applyAlignment="1">
      <alignment horizontal="left"/>
    </xf>
    <xf numFmtId="9" fontId="6" fillId="6" borderId="0" xfId="2" applyFont="1" applyFill="1"/>
    <xf numFmtId="0" fontId="8" fillId="6" borderId="0" xfId="0" applyFont="1" applyFill="1"/>
    <xf numFmtId="0" fontId="21" fillId="6" borderId="0" xfId="0" applyFont="1" applyFill="1"/>
    <xf numFmtId="0" fontId="11" fillId="6" borderId="0" xfId="0" applyFont="1" applyFill="1" applyAlignment="1">
      <alignment horizontal="center"/>
    </xf>
    <xf numFmtId="0" fontId="11" fillId="6" borderId="0" xfId="0" applyFont="1" applyFill="1"/>
    <xf numFmtId="0" fontId="14" fillId="6" borderId="0" xfId="0" applyFont="1" applyFill="1"/>
    <xf numFmtId="0" fontId="10" fillId="6" borderId="0" xfId="0" applyFont="1" applyFill="1"/>
    <xf numFmtId="0" fontId="5" fillId="6" borderId="3" xfId="0" applyFont="1" applyFill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6" fillId="6" borderId="0" xfId="0" applyFont="1" applyFill="1"/>
    <xf numFmtId="0" fontId="6" fillId="6" borderId="0" xfId="0" applyFont="1" applyFill="1" applyAlignment="1">
      <alignment wrapText="1"/>
    </xf>
    <xf numFmtId="0" fontId="30" fillId="7" borderId="4" xfId="0" applyFont="1" applyFill="1" applyBorder="1" applyAlignment="1">
      <alignment horizontal="center" vertical="top" wrapText="1"/>
    </xf>
    <xf numFmtId="4" fontId="30" fillId="7" borderId="5" xfId="0" applyNumberFormat="1" applyFont="1" applyFill="1" applyBorder="1" applyAlignment="1">
      <alignment horizontal="center" vertical="top" wrapText="1"/>
    </xf>
    <xf numFmtId="0" fontId="31" fillId="6" borderId="0" xfId="0" applyFont="1" applyFill="1"/>
    <xf numFmtId="0" fontId="15" fillId="0" borderId="1" xfId="0" applyFont="1" applyBorder="1" applyAlignment="1">
      <alignment horizontal="center"/>
    </xf>
    <xf numFmtId="14" fontId="15" fillId="6" borderId="0" xfId="0" applyNumberFormat="1" applyFont="1" applyFill="1" applyAlignment="1">
      <alignment horizontal="left"/>
    </xf>
    <xf numFmtId="9" fontId="15" fillId="0" borderId="1" xfId="2" applyFont="1" applyBorder="1" applyAlignment="1">
      <alignment horizontal="center"/>
    </xf>
    <xf numFmtId="14" fontId="33" fillId="6" borderId="0" xfId="0" applyNumberFormat="1" applyFont="1" applyFill="1" applyAlignment="1">
      <alignment horizontal="left"/>
    </xf>
    <xf numFmtId="0" fontId="34" fillId="6" borderId="0" xfId="0" applyFont="1" applyFill="1"/>
    <xf numFmtId="14" fontId="35" fillId="6" borderId="0" xfId="0" applyNumberFormat="1" applyFont="1" applyFill="1" applyAlignment="1">
      <alignment horizontal="left"/>
    </xf>
    <xf numFmtId="14" fontId="36" fillId="6" borderId="0" xfId="0" applyNumberFormat="1" applyFont="1" applyFill="1" applyAlignment="1">
      <alignment horizontal="left"/>
    </xf>
    <xf numFmtId="14" fontId="37" fillId="6" borderId="0" xfId="0" applyNumberFormat="1" applyFont="1" applyFill="1" applyAlignment="1">
      <alignment horizontal="left"/>
    </xf>
    <xf numFmtId="3" fontId="0" fillId="6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38" fillId="6" borderId="1" xfId="0" applyFont="1" applyFill="1" applyBorder="1" applyAlignment="1">
      <alignment horizontal="center" wrapText="1"/>
    </xf>
    <xf numFmtId="0" fontId="38" fillId="6" borderId="1" xfId="0" applyFont="1" applyFill="1" applyBorder="1" applyAlignment="1">
      <alignment horizontal="center"/>
    </xf>
    <xf numFmtId="3" fontId="11" fillId="4" borderId="1" xfId="0" applyNumberFormat="1" applyFont="1" applyFill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3" fontId="11" fillId="5" borderId="1" xfId="0" applyNumberFormat="1" applyFont="1" applyFill="1" applyBorder="1" applyAlignment="1">
      <alignment horizontal="center"/>
    </xf>
    <xf numFmtId="3" fontId="40" fillId="0" borderId="1" xfId="0" applyNumberFormat="1" applyFont="1" applyBorder="1" applyAlignment="1">
      <alignment horizontal="center"/>
    </xf>
    <xf numFmtId="0" fontId="39" fillId="12" borderId="0" xfId="0" applyFont="1" applyFill="1"/>
    <xf numFmtId="0" fontId="39" fillId="13" borderId="0" xfId="0" applyFont="1" applyFill="1"/>
    <xf numFmtId="0" fontId="42" fillId="13" borderId="0" xfId="0" applyFont="1" applyFill="1" applyAlignment="1">
      <alignment wrapText="1"/>
    </xf>
    <xf numFmtId="3" fontId="30" fillId="4" borderId="6" xfId="0" applyNumberFormat="1" applyFont="1" applyFill="1" applyBorder="1" applyAlignment="1">
      <alignment horizontal="center" vertical="top" wrapText="1"/>
    </xf>
    <xf numFmtId="9" fontId="30" fillId="4" borderId="7" xfId="2" applyFont="1" applyFill="1" applyBorder="1" applyAlignment="1">
      <alignment horizontal="center" vertical="top" wrapText="1"/>
    </xf>
    <xf numFmtId="0" fontId="46" fillId="6" borderId="0" xfId="0" applyFont="1" applyFill="1"/>
    <xf numFmtId="0" fontId="0" fillId="0" borderId="0" xfId="0" applyAlignment="1">
      <alignment horizontal="center"/>
    </xf>
    <xf numFmtId="0" fontId="47" fillId="6" borderId="0" xfId="0" applyFont="1" applyFill="1"/>
    <xf numFmtId="14" fontId="7" fillId="6" borderId="14" xfId="0" applyNumberFormat="1" applyFont="1" applyFill="1" applyBorder="1" applyAlignment="1">
      <alignment horizontal="left"/>
    </xf>
    <xf numFmtId="0" fontId="48" fillId="6" borderId="0" xfId="0" applyFont="1" applyFill="1"/>
    <xf numFmtId="14" fontId="7" fillId="6" borderId="0" xfId="0" applyNumberFormat="1" applyFont="1" applyFill="1" applyAlignment="1">
      <alignment horizontal="left"/>
    </xf>
    <xf numFmtId="14" fontId="7" fillId="0" borderId="0" xfId="0" applyNumberFormat="1" applyFont="1" applyAlignment="1">
      <alignment horizontal="left"/>
    </xf>
    <xf numFmtId="0" fontId="49" fillId="0" borderId="1" xfId="0" applyFont="1" applyBorder="1"/>
    <xf numFmtId="0" fontId="49" fillId="8" borderId="1" xfId="0" applyFont="1" applyFill="1" applyBorder="1" applyAlignment="1">
      <alignment horizontal="center" wrapText="1"/>
    </xf>
    <xf numFmtId="3" fontId="6" fillId="6" borderId="0" xfId="0" applyNumberFormat="1" applyFont="1" applyFill="1" applyAlignment="1">
      <alignment horizontal="center"/>
    </xf>
    <xf numFmtId="0" fontId="25" fillId="6" borderId="1" xfId="0" applyFont="1" applyFill="1" applyBorder="1" applyAlignment="1">
      <alignment horizontal="center"/>
    </xf>
    <xf numFmtId="0" fontId="45" fillId="6" borderId="0" xfId="0" applyFont="1" applyFill="1" applyAlignment="1">
      <alignment horizontal="center"/>
    </xf>
    <xf numFmtId="0" fontId="16" fillId="5" borderId="1" xfId="0" applyFont="1" applyFill="1" applyBorder="1" applyAlignment="1">
      <alignment horizontal="center"/>
    </xf>
    <xf numFmtId="3" fontId="15" fillId="5" borderId="1" xfId="0" applyNumberFormat="1" applyFont="1" applyFill="1" applyBorder="1" applyAlignment="1">
      <alignment horizontal="center"/>
    </xf>
    <xf numFmtId="3" fontId="16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50" fillId="6" borderId="0" xfId="0" applyFont="1" applyFill="1" applyAlignment="1">
      <alignment horizontal="center" wrapText="1"/>
    </xf>
    <xf numFmtId="0" fontId="36" fillId="6" borderId="0" xfId="0" applyFont="1" applyFill="1"/>
    <xf numFmtId="3" fontId="0" fillId="9" borderId="1" xfId="0" applyNumberFormat="1" applyFill="1" applyBorder="1" applyAlignment="1">
      <alignment horizontal="center" wrapText="1"/>
    </xf>
    <xf numFmtId="0" fontId="28" fillId="6" borderId="0" xfId="0" applyFont="1" applyFill="1"/>
    <xf numFmtId="0" fontId="8" fillId="4" borderId="1" xfId="0" applyFont="1" applyFill="1" applyBorder="1" applyAlignment="1">
      <alignment horizontal="center"/>
    </xf>
    <xf numFmtId="3" fontId="8" fillId="6" borderId="1" xfId="0" applyNumberFormat="1" applyFont="1" applyFill="1" applyBorder="1" applyAlignment="1">
      <alignment horizontal="center"/>
    </xf>
    <xf numFmtId="3" fontId="0" fillId="6" borderId="1" xfId="0" applyNumberFormat="1" applyFill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0" fillId="6" borderId="1" xfId="1" applyNumberFormat="1" applyFont="1" applyFill="1" applyBorder="1" applyAlignment="1">
      <alignment horizontal="center"/>
    </xf>
    <xf numFmtId="9" fontId="0" fillId="9" borderId="1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9" fontId="0" fillId="9" borderId="1" xfId="2" applyFont="1" applyFill="1" applyBorder="1" applyAlignment="1">
      <alignment horizontal="center"/>
    </xf>
    <xf numFmtId="3" fontId="52" fillId="6" borderId="1" xfId="0" applyNumberFormat="1" applyFont="1" applyFill="1" applyBorder="1" applyAlignment="1">
      <alignment horizontal="center"/>
    </xf>
    <xf numFmtId="14" fontId="14" fillId="6" borderId="0" xfId="0" applyNumberFormat="1" applyFont="1" applyFill="1" applyAlignment="1">
      <alignment horizontal="left"/>
    </xf>
    <xf numFmtId="14" fontId="28" fillId="6" borderId="0" xfId="0" applyNumberFormat="1" applyFont="1" applyFill="1" applyAlignment="1">
      <alignment horizontal="left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9" fontId="0" fillId="0" borderId="1" xfId="2" applyFont="1" applyBorder="1" applyAlignment="1">
      <alignment horizontal="left"/>
    </xf>
    <xf numFmtId="3" fontId="18" fillId="6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30" fillId="15" borderId="4" xfId="0" applyFont="1" applyFill="1" applyBorder="1" applyAlignment="1">
      <alignment horizontal="center" vertical="top" wrapText="1"/>
    </xf>
    <xf numFmtId="3" fontId="30" fillId="7" borderId="12" xfId="0" applyNumberFormat="1" applyFont="1" applyFill="1" applyBorder="1" applyAlignment="1">
      <alignment horizontal="center" vertical="center"/>
    </xf>
    <xf numFmtId="3" fontId="54" fillId="6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3" fontId="26" fillId="6" borderId="1" xfId="1" applyNumberFormat="1" applyFont="1" applyFill="1" applyBorder="1" applyAlignment="1">
      <alignment horizontal="center"/>
    </xf>
    <xf numFmtId="3" fontId="23" fillId="6" borderId="1" xfId="0" applyNumberFormat="1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1" fillId="5" borderId="1" xfId="0" applyFont="1" applyFill="1" applyBorder="1"/>
    <xf numFmtId="9" fontId="11" fillId="5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9" fontId="11" fillId="3" borderId="1" xfId="0" applyNumberFormat="1" applyFont="1" applyFill="1" applyBorder="1" applyAlignment="1">
      <alignment horizontal="center"/>
    </xf>
    <xf numFmtId="0" fontId="55" fillId="6" borderId="0" xfId="0" applyFont="1" applyFill="1"/>
    <xf numFmtId="0" fontId="45" fillId="6" borderId="0" xfId="0" applyFont="1" applyFill="1"/>
    <xf numFmtId="3" fontId="0" fillId="6" borderId="1" xfId="0" applyNumberFormat="1" applyFill="1" applyBorder="1" applyAlignment="1">
      <alignment horizontal="left"/>
    </xf>
    <xf numFmtId="9" fontId="0" fillId="6" borderId="1" xfId="2" applyFont="1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 wrapText="1"/>
    </xf>
    <xf numFmtId="0" fontId="11" fillId="16" borderId="1" xfId="0" applyFont="1" applyFill="1" applyBorder="1" applyAlignment="1">
      <alignment horizontal="center"/>
    </xf>
    <xf numFmtId="3" fontId="11" fillId="16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 wrapText="1"/>
    </xf>
    <xf numFmtId="0" fontId="12" fillId="5" borderId="1" xfId="0" applyFont="1" applyFill="1" applyBorder="1" applyAlignment="1">
      <alignment horizontal="left" vertical="center"/>
    </xf>
    <xf numFmtId="0" fontId="19" fillId="11" borderId="1" xfId="0" applyFont="1" applyFill="1" applyBorder="1" applyAlignment="1">
      <alignment horizontal="center" wrapText="1"/>
    </xf>
    <xf numFmtId="0" fontId="19" fillId="11" borderId="1" xfId="0" applyFont="1" applyFill="1" applyBorder="1" applyAlignment="1">
      <alignment horizontal="center"/>
    </xf>
    <xf numFmtId="0" fontId="23" fillId="17" borderId="1" xfId="0" applyFont="1" applyFill="1" applyBorder="1" applyAlignment="1">
      <alignment horizontal="center"/>
    </xf>
    <xf numFmtId="3" fontId="23" fillId="17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 wrapText="1"/>
    </xf>
    <xf numFmtId="0" fontId="23" fillId="5" borderId="1" xfId="0" applyFont="1" applyFill="1" applyBorder="1" applyAlignment="1">
      <alignment horizontal="left"/>
    </xf>
    <xf numFmtId="0" fontId="24" fillId="5" borderId="1" xfId="0" applyFont="1" applyFill="1" applyBorder="1" applyAlignment="1">
      <alignment horizontal="left" vertical="center" wrapText="1"/>
    </xf>
    <xf numFmtId="0" fontId="5" fillId="8" borderId="1" xfId="3" applyFont="1" applyFill="1" applyBorder="1" applyAlignment="1" applyProtection="1">
      <alignment horizontal="center" wrapText="1"/>
    </xf>
    <xf numFmtId="0" fontId="5" fillId="8" borderId="1" xfId="0" applyFont="1" applyFill="1" applyBorder="1" applyAlignment="1">
      <alignment horizontal="center" wrapText="1"/>
    </xf>
    <xf numFmtId="3" fontId="12" fillId="7" borderId="1" xfId="0" applyNumberFormat="1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wrapText="1"/>
    </xf>
    <xf numFmtId="0" fontId="16" fillId="18" borderId="1" xfId="0" applyFont="1" applyFill="1" applyBorder="1" applyAlignment="1">
      <alignment horizontal="center"/>
    </xf>
    <xf numFmtId="0" fontId="32" fillId="11" borderId="1" xfId="0" applyFont="1" applyFill="1" applyBorder="1" applyAlignment="1">
      <alignment horizontal="center" wrapText="1"/>
    </xf>
    <xf numFmtId="0" fontId="30" fillId="4" borderId="1" xfId="0" applyFont="1" applyFill="1" applyBorder="1" applyAlignment="1">
      <alignment horizontal="center" vertical="center" wrapText="1"/>
    </xf>
    <xf numFmtId="9" fontId="30" fillId="4" borderId="1" xfId="2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/>
    </xf>
    <xf numFmtId="0" fontId="21" fillId="19" borderId="0" xfId="0" applyFont="1" applyFill="1" applyAlignment="1">
      <alignment horizontal="center"/>
    </xf>
    <xf numFmtId="0" fontId="0" fillId="19" borderId="0" xfId="0" applyFill="1"/>
    <xf numFmtId="0" fontId="11" fillId="19" borderId="0" xfId="0" applyFont="1" applyFill="1" applyAlignment="1">
      <alignment horizontal="center"/>
    </xf>
    <xf numFmtId="0" fontId="11" fillId="19" borderId="0" xfId="0" applyFont="1" applyFill="1"/>
    <xf numFmtId="3" fontId="5" fillId="6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1" fillId="18" borderId="1" xfId="0" applyFont="1" applyFill="1" applyBorder="1" applyAlignment="1">
      <alignment horizontal="left"/>
    </xf>
    <xf numFmtId="3" fontId="8" fillId="3" borderId="1" xfId="0" applyNumberFormat="1" applyFont="1" applyFill="1" applyBorder="1" applyAlignment="1">
      <alignment horizontal="left"/>
    </xf>
    <xf numFmtId="9" fontId="8" fillId="3" borderId="1" xfId="2" applyFont="1" applyFill="1" applyBorder="1" applyAlignment="1">
      <alignment horizontal="left"/>
    </xf>
    <xf numFmtId="0" fontId="11" fillId="16" borderId="1" xfId="0" applyFont="1" applyFill="1" applyBorder="1" applyAlignment="1">
      <alignment horizontal="left"/>
    </xf>
    <xf numFmtId="3" fontId="8" fillId="4" borderId="1" xfId="0" applyNumberFormat="1" applyFont="1" applyFill="1" applyBorder="1" applyAlignment="1">
      <alignment horizontal="left"/>
    </xf>
    <xf numFmtId="0" fontId="39" fillId="6" borderId="0" xfId="0" applyFont="1" applyFill="1"/>
    <xf numFmtId="14" fontId="17" fillId="8" borderId="1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56" fillId="6" borderId="3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wrapText="1"/>
    </xf>
    <xf numFmtId="0" fontId="43" fillId="13" borderId="0" xfId="0" applyFont="1" applyFill="1" applyAlignment="1">
      <alignment horizontal="center" vertical="center"/>
    </xf>
    <xf numFmtId="0" fontId="44" fillId="13" borderId="0" xfId="0" applyFont="1" applyFill="1" applyAlignment="1">
      <alignment horizontal="center" vertical="center"/>
    </xf>
    <xf numFmtId="0" fontId="41" fillId="13" borderId="0" xfId="0" applyFont="1" applyFill="1" applyAlignment="1">
      <alignment horizontal="center" vertical="center"/>
    </xf>
    <xf numFmtId="0" fontId="42" fillId="13" borderId="0" xfId="0" applyFont="1" applyFill="1" applyAlignment="1">
      <alignment horizontal="center" wrapText="1"/>
    </xf>
    <xf numFmtId="0" fontId="19" fillId="6" borderId="0" xfId="0" applyFont="1" applyFill="1" applyAlignment="1">
      <alignment horizontal="center"/>
    </xf>
    <xf numFmtId="0" fontId="45" fillId="6" borderId="0" xfId="0" applyFont="1" applyFill="1" applyAlignment="1">
      <alignment horizontal="center"/>
    </xf>
    <xf numFmtId="0" fontId="15" fillId="6" borderId="0" xfId="0" applyFont="1" applyFill="1"/>
    <xf numFmtId="0" fontId="16" fillId="6" borderId="0" xfId="0" applyFont="1" applyFill="1" applyAlignment="1">
      <alignment horizontal="center"/>
    </xf>
    <xf numFmtId="0" fontId="29" fillId="14" borderId="2" xfId="0" applyFont="1" applyFill="1" applyBorder="1" applyAlignment="1">
      <alignment horizontal="center" vertical="top" wrapText="1"/>
    </xf>
    <xf numFmtId="0" fontId="30" fillId="14" borderId="2" xfId="0" applyFont="1" applyFill="1" applyBorder="1" applyAlignment="1">
      <alignment horizontal="center" vertical="top" wrapText="1"/>
    </xf>
    <xf numFmtId="0" fontId="30" fillId="10" borderId="9" xfId="0" applyFont="1" applyFill="1" applyBorder="1" applyAlignment="1">
      <alignment horizontal="center" vertical="center" wrapText="1"/>
    </xf>
    <xf numFmtId="0" fontId="30" fillId="10" borderId="10" xfId="0" applyFont="1" applyFill="1" applyBorder="1" applyAlignment="1">
      <alignment horizontal="center" vertical="center" wrapText="1"/>
    </xf>
    <xf numFmtId="0" fontId="30" fillId="10" borderId="13" xfId="0" applyFont="1" applyFill="1" applyBorder="1" applyAlignment="1">
      <alignment horizontal="center" vertical="center" wrapText="1"/>
    </xf>
    <xf numFmtId="0" fontId="30" fillId="10" borderId="8" xfId="0" applyFont="1" applyFill="1" applyBorder="1" applyAlignment="1">
      <alignment horizontal="center" vertical="center" wrapText="1"/>
    </xf>
    <xf numFmtId="0" fontId="30" fillId="10" borderId="11" xfId="0" applyFont="1" applyFill="1" applyBorder="1" applyAlignment="1">
      <alignment horizontal="center" vertical="center" wrapText="1"/>
    </xf>
    <xf numFmtId="0" fontId="30" fillId="10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7" fillId="6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3" fillId="0" borderId="0" xfId="0" applyFont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51" fillId="6" borderId="0" xfId="0" applyFont="1" applyFill="1" applyAlignment="1">
      <alignment horizontal="center" wrapText="1"/>
    </xf>
  </cellXfs>
  <cellStyles count="9">
    <cellStyle name="Comma 2" xfId="6" xr:uid="{00000000-0005-0000-0000-000000000000}"/>
    <cellStyle name="Millares" xfId="1" builtinId="3"/>
    <cellStyle name="Millares 10" xfId="5" xr:uid="{00000000-0005-0000-0000-000002000000}"/>
    <cellStyle name="Millares 2" xfId="8" xr:uid="{00000000-0005-0000-0000-000003000000}"/>
    <cellStyle name="Neutral" xfId="3" builtinId="28"/>
    <cellStyle name="Normal" xfId="0" builtinId="0"/>
    <cellStyle name="Normal 2" xfId="7" xr:uid="{00000000-0005-0000-0000-000006000000}"/>
    <cellStyle name="Normal_PASJERO" xfId="4" xr:uid="{00000000-0005-0000-0000-000007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200" b="1">
                <a:latin typeface="+mn-lt"/>
              </a:rPr>
              <a:t>CANTIDAD</a:t>
            </a:r>
            <a:r>
              <a:rPr lang="es-DO" sz="1200" b="1" baseline="0">
                <a:latin typeface="+mn-lt"/>
              </a:rPr>
              <a:t> DE EMBARCACIONES ARRIBADAS POR PUERTOS  </a:t>
            </a:r>
          </a:p>
          <a:p>
            <a:pPr>
              <a:defRPr sz="1200" b="1"/>
            </a:pPr>
            <a:r>
              <a:rPr lang="es-DO" sz="1200" b="1" baseline="0">
                <a:latin typeface="+mn-lt"/>
              </a:rPr>
              <a:t>	JULIO- SEPTIEMBRE 2026</a:t>
            </a:r>
            <a:endParaRPr lang="es-DO" sz="12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4057024489221084E-2"/>
          <c:y val="0.11765842403346764"/>
          <c:w val="0.87006856081977424"/>
          <c:h val="0.6038491063054725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'EMBARCACIONES '!$B$45:$B$67</c:f>
              <c:strCache>
                <c:ptCount val="23"/>
                <c:pt idx="0">
                  <c:v>AMBER  COVE</c:v>
                </c:pt>
                <c:pt idx="1">
                  <c:v>ARROYO BARRIL</c:v>
                </c:pt>
                <c:pt idx="2">
                  <c:v>AZUA</c:v>
                </c:pt>
                <c:pt idx="3">
                  <c:v>BARAHONA</c:v>
                </c:pt>
                <c:pt idx="4">
                  <c:v>BOCA CHICA</c:v>
                </c:pt>
                <c:pt idx="5">
                  <c:v>BAHÍA DE LAS CALDERAS </c:v>
                </c:pt>
                <c:pt idx="6">
                  <c:v>CAP CANA</c:v>
                </c:pt>
                <c:pt idx="7">
                  <c:v>TAÍNO BAY</c:v>
                </c:pt>
                <c:pt idx="8">
                  <c:v>CAUCEDO</c:v>
                </c:pt>
                <c:pt idx="9">
                  <c:v>HAINA OCCIDENTAL</c:v>
                </c:pt>
                <c:pt idx="10">
                  <c:v>HAINA ORIENTAL</c:v>
                </c:pt>
                <c:pt idx="11">
                  <c:v>LA CANA</c:v>
                </c:pt>
                <c:pt idx="12">
                  <c:v>LA ROMANA</c:v>
                </c:pt>
                <c:pt idx="13">
                  <c:v>LUPERÓN</c:v>
                </c:pt>
                <c:pt idx="14">
                  <c:v>MANZANILLO</c:v>
                </c:pt>
                <c:pt idx="15">
                  <c:v>PEDERNALES</c:v>
                </c:pt>
                <c:pt idx="16">
                  <c:v>ISLAS CATALINA</c:v>
                </c:pt>
                <c:pt idx="17">
                  <c:v>PLAZA MARINA</c:v>
                </c:pt>
                <c:pt idx="18">
                  <c:v>PUERTO PLATA</c:v>
                </c:pt>
                <c:pt idx="19">
                  <c:v>PUNTA CATALINA</c:v>
                </c:pt>
                <c:pt idx="20">
                  <c:v>SAN PEDRO DE MACORIS</c:v>
                </c:pt>
                <c:pt idx="21">
                  <c:v>SANTA BÁRBARA</c:v>
                </c:pt>
                <c:pt idx="22">
                  <c:v>SANTO DOMINGO</c:v>
                </c:pt>
              </c:strCache>
            </c:strRef>
          </c:cat>
          <c:val>
            <c:numRef>
              <c:f>'EMBARCACIONES '!$C$45:$C$67</c:f>
              <c:numCache>
                <c:formatCode>#,##0</c:formatCode>
                <c:ptCount val="23"/>
                <c:pt idx="0">
                  <c:v>52</c:v>
                </c:pt>
                <c:pt idx="1">
                  <c:v>0</c:v>
                </c:pt>
                <c:pt idx="2">
                  <c:v>17</c:v>
                </c:pt>
                <c:pt idx="3">
                  <c:v>16</c:v>
                </c:pt>
                <c:pt idx="4">
                  <c:v>36</c:v>
                </c:pt>
                <c:pt idx="5">
                  <c:v>11</c:v>
                </c:pt>
                <c:pt idx="6">
                  <c:v>0</c:v>
                </c:pt>
                <c:pt idx="7">
                  <c:v>40</c:v>
                </c:pt>
                <c:pt idx="8">
                  <c:v>291</c:v>
                </c:pt>
                <c:pt idx="9">
                  <c:v>119</c:v>
                </c:pt>
                <c:pt idx="10">
                  <c:v>376</c:v>
                </c:pt>
                <c:pt idx="11">
                  <c:v>85</c:v>
                </c:pt>
                <c:pt idx="12">
                  <c:v>16</c:v>
                </c:pt>
                <c:pt idx="13">
                  <c:v>53</c:v>
                </c:pt>
                <c:pt idx="14">
                  <c:v>28</c:v>
                </c:pt>
                <c:pt idx="15">
                  <c:v>5</c:v>
                </c:pt>
                <c:pt idx="16">
                  <c:v>0</c:v>
                </c:pt>
                <c:pt idx="17">
                  <c:v>11</c:v>
                </c:pt>
                <c:pt idx="18">
                  <c:v>182</c:v>
                </c:pt>
                <c:pt idx="19">
                  <c:v>9</c:v>
                </c:pt>
                <c:pt idx="20">
                  <c:v>36</c:v>
                </c:pt>
                <c:pt idx="21">
                  <c:v>3</c:v>
                </c:pt>
                <c:pt idx="22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45-48FE-BFE6-8000F5DDE0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89741375"/>
        <c:axId val="589749535"/>
        <c:axId val="0"/>
      </c:bar3DChart>
      <c:catAx>
        <c:axId val="589741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89749535"/>
        <c:crosses val="autoZero"/>
        <c:auto val="1"/>
        <c:lblAlgn val="ctr"/>
        <c:lblOffset val="100"/>
        <c:noMultiLvlLbl val="0"/>
      </c:catAx>
      <c:valAx>
        <c:axId val="58974953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897413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REPRESENTACIÓN PORCENTUAL</a:t>
            </a:r>
          </a:p>
        </c:rich>
      </c:tx>
      <c:layout>
        <c:manualLayout>
          <c:xMode val="edge"/>
          <c:yMode val="edge"/>
          <c:x val="2.8971065478319506E-2"/>
          <c:y val="2.43834836021509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2208907342536921E-2"/>
          <c:y val="0.11893519753239844"/>
          <c:w val="0.8711409605350694"/>
          <c:h val="0.7977959914041674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8F1-49A5-B6AD-E3706824A10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8F1-49A5-B6AD-E3706824A10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88F1-49A5-B6AD-E3706824A10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8F1-49A5-B6AD-E3706824A10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8F1-49A5-B6AD-E3706824A10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8F1-49A5-B6AD-E3706824A10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8F1-49A5-B6AD-E3706824A10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8F1-49A5-B6AD-E3706824A10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88F1-49A5-B6AD-E3706824A10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88F1-49A5-B6AD-E3706824A10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88F1-49A5-B6AD-E3706824A10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88F1-49A5-B6AD-E3706824A10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E-88F1-49A5-B6AD-E3706824A10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88F1-49A5-B6AD-E3706824A10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88F1-49A5-B6AD-E3706824A10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88F1-49A5-B6AD-E3706824A107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88F1-49A5-B6AD-E3706824A107}"/>
              </c:ext>
            </c:extLst>
          </c:dPt>
          <c:dPt>
            <c:idx val="17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88F1-49A5-B6AD-E3706824A107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88F1-49A5-B6AD-E3706824A107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88F1-49A5-B6AD-E3706824A107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8F1-49A5-B6AD-E3706824A107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6-88F1-49A5-B6AD-E3706824A107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5167-4689-97C2-39A7999396DD}"/>
              </c:ext>
            </c:extLst>
          </c:dPt>
          <c:dLbls>
            <c:dLbl>
              <c:idx val="0"/>
              <c:layout>
                <c:manualLayout>
                  <c:x val="-8.1746230068318618E-2"/>
                  <c:y val="-1.300754997828700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F1-49A5-B6AD-E3706824A107}"/>
                </c:ext>
              </c:extLst>
            </c:dLbl>
            <c:dLbl>
              <c:idx val="1"/>
              <c:layout>
                <c:manualLayout>
                  <c:x val="-0.14512695601188347"/>
                  <c:y val="-8.147312545642669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F1-49A5-B6AD-E3706824A107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F1-49A5-B6AD-E3706824A107}"/>
                </c:ext>
              </c:extLst>
            </c:dLbl>
            <c:dLbl>
              <c:idx val="3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F1-49A5-B6AD-E3706824A107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F1-49A5-B6AD-E3706824A107}"/>
                </c:ext>
              </c:extLst>
            </c:dLbl>
            <c:dLbl>
              <c:idx val="5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F1-49A5-B6AD-E3706824A107}"/>
                </c:ext>
              </c:extLst>
            </c:dLbl>
            <c:dLbl>
              <c:idx val="6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F1-49A5-B6AD-E3706824A107}"/>
                </c:ext>
              </c:extLst>
            </c:dLbl>
            <c:dLbl>
              <c:idx val="7"/>
              <c:layout>
                <c:manualLayout>
                  <c:x val="-5.0157893705321567E-3"/>
                  <c:y val="-4.562608826786155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F1-49A5-B6AD-E3706824A107}"/>
                </c:ext>
              </c:extLst>
            </c:dLbl>
            <c:dLbl>
              <c:idx val="8"/>
              <c:layout>
                <c:manualLayout>
                  <c:x val="2.0880544245352201E-2"/>
                  <c:y val="-0.125166861920713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F1-49A5-B6AD-E3706824A107}"/>
                </c:ext>
              </c:extLst>
            </c:dLbl>
            <c:dLbl>
              <c:idx val="9"/>
              <c:layout>
                <c:manualLayout>
                  <c:x val="4.5372850857207256E-2"/>
                  <c:y val="2.251396683148063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8F1-49A5-B6AD-E3706824A107}"/>
                </c:ext>
              </c:extLst>
            </c:dLbl>
            <c:dLbl>
              <c:idx val="10"/>
              <c:layout>
                <c:manualLayout>
                  <c:x val="2.7307250861127036E-2"/>
                  <c:y val="5.567096644469609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8F1-49A5-B6AD-E3706824A107}"/>
                </c:ext>
              </c:extLst>
            </c:dLbl>
            <c:dLbl>
              <c:idx val="11"/>
              <c:layout>
                <c:manualLayout>
                  <c:x val="5.8329719784607999E-2"/>
                  <c:y val="3.751740181327941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8F1-49A5-B6AD-E3706824A107}"/>
                </c:ext>
              </c:extLst>
            </c:dLbl>
            <c:dLbl>
              <c:idx val="12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8F1-49A5-B6AD-E3706824A107}"/>
                </c:ext>
              </c:extLst>
            </c:dLbl>
            <c:dLbl>
              <c:idx val="13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8F1-49A5-B6AD-E3706824A107}"/>
                </c:ext>
              </c:extLst>
            </c:dLbl>
            <c:dLbl>
              <c:idx val="14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8F1-49A5-B6AD-E3706824A107}"/>
                </c:ext>
              </c:extLst>
            </c:dLbl>
            <c:dLbl>
              <c:idx val="15"/>
              <c:layout>
                <c:manualLayout>
                  <c:x val="-1.0602805257080515E-2"/>
                  <c:y val="-2.1192860264661159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8F1-49A5-B6AD-E3706824A107}"/>
                </c:ext>
              </c:extLst>
            </c:dLbl>
            <c:dLbl>
              <c:idx val="16"/>
              <c:layout>
                <c:manualLayout>
                  <c:x val="9.1251802691256767E-3"/>
                  <c:y val="5.25824500356763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8F1-49A5-B6AD-E3706824A107}"/>
                </c:ext>
              </c:extLst>
            </c:dLbl>
            <c:dLbl>
              <c:idx val="17"/>
              <c:layout>
                <c:manualLayout>
                  <c:x val="-1.1710858121869278E-2"/>
                  <c:y val="-0.1312060067498788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8F1-49A5-B6AD-E3706824A107}"/>
                </c:ext>
              </c:extLst>
            </c:dLbl>
            <c:dLbl>
              <c:idx val="18"/>
              <c:layout>
                <c:manualLayout>
                  <c:x val="-1.7055173760597949E-2"/>
                  <c:y val="2.557752376909661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8F1-49A5-B6AD-E3706824A107}"/>
                </c:ext>
              </c:extLst>
            </c:dLbl>
            <c:dLbl>
              <c:idx val="19"/>
              <c:layout>
                <c:manualLayout>
                  <c:x val="-2.1493214286297586E-2"/>
                  <c:y val="-7.3010817399996009E-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8F1-49A5-B6AD-E3706824A107}"/>
                </c:ext>
              </c:extLst>
            </c:dLbl>
            <c:dLbl>
              <c:idx val="20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F1-49A5-B6AD-E3706824A107}"/>
                </c:ext>
              </c:extLst>
            </c:dLbl>
            <c:dLbl>
              <c:idx val="2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8F1-49A5-B6AD-E3706824A107}"/>
                </c:ext>
              </c:extLst>
            </c:dLbl>
            <c:dLbl>
              <c:idx val="22"/>
              <c:layout>
                <c:manualLayout>
                  <c:x val="2.3305653958407849E-2"/>
                  <c:y val="-3.894462976900445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5167-4689-97C2-39A7999396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'Representacion porcentual '!$A$7:$A$29</c:f>
              <c:strCache>
                <c:ptCount val="23"/>
                <c:pt idx="0">
                  <c:v>AMBER COVE</c:v>
                </c:pt>
                <c:pt idx="1">
                  <c:v>ARROYO BARRIL</c:v>
                </c:pt>
                <c:pt idx="2">
                  <c:v>AZUA</c:v>
                </c:pt>
                <c:pt idx="3">
                  <c:v>BARAHONA</c:v>
                </c:pt>
                <c:pt idx="4">
                  <c:v>BOCA CHICA</c:v>
                </c:pt>
                <c:pt idx="5">
                  <c:v>BAHÍA DE CALDERAS</c:v>
                </c:pt>
                <c:pt idx="6">
                  <c:v>CAP CANA</c:v>
                </c:pt>
                <c:pt idx="7">
                  <c:v>CAUCEDO</c:v>
                </c:pt>
                <c:pt idx="8">
                  <c:v>LA CANA</c:v>
                </c:pt>
                <c:pt idx="9">
                  <c:v>LA ROMANA</c:v>
                </c:pt>
                <c:pt idx="10">
                  <c:v>LUPERÓN </c:v>
                </c:pt>
                <c:pt idx="11">
                  <c:v>TAÍNO BAY</c:v>
                </c:pt>
                <c:pt idx="12">
                  <c:v>MANZANILLO</c:v>
                </c:pt>
                <c:pt idx="13">
                  <c:v>PEDERNALES</c:v>
                </c:pt>
                <c:pt idx="14">
                  <c:v>PLAZA MARINA</c:v>
                </c:pt>
                <c:pt idx="15">
                  <c:v>PUERTO PLATA</c:v>
                </c:pt>
                <c:pt idx="16">
                  <c:v>PUNTA CATALINA</c:v>
                </c:pt>
                <c:pt idx="17">
                  <c:v>HAINA ORIENTAL</c:v>
                </c:pt>
                <c:pt idx="18">
                  <c:v>HAINA OCCIDENTAL</c:v>
                </c:pt>
                <c:pt idx="19">
                  <c:v>ISLAS CATALINA</c:v>
                </c:pt>
                <c:pt idx="20">
                  <c:v>SAN PEDRO DE MACORÍS</c:v>
                </c:pt>
                <c:pt idx="21">
                  <c:v>SANTA BÁRBARA</c:v>
                </c:pt>
                <c:pt idx="22">
                  <c:v>SANTO DOMINGO</c:v>
                </c:pt>
              </c:strCache>
            </c:strRef>
          </c:cat>
          <c:val>
            <c:numRef>
              <c:f>'Representacion porcentual '!$N$7:$N$29</c:f>
              <c:numCache>
                <c:formatCode>0%</c:formatCode>
                <c:ptCount val="23"/>
                <c:pt idx="0">
                  <c:v>3.4414295168762411E-2</c:v>
                </c:pt>
                <c:pt idx="1">
                  <c:v>0</c:v>
                </c:pt>
                <c:pt idx="2">
                  <c:v>1.1250827266710787E-2</c:v>
                </c:pt>
                <c:pt idx="3">
                  <c:v>1.0589013898080741E-2</c:v>
                </c:pt>
                <c:pt idx="4">
                  <c:v>2.3825281270681668E-2</c:v>
                </c:pt>
                <c:pt idx="5">
                  <c:v>7.2799470549305099E-3</c:v>
                </c:pt>
                <c:pt idx="6">
                  <c:v>0</c:v>
                </c:pt>
                <c:pt idx="7">
                  <c:v>0.19258769027134348</c:v>
                </c:pt>
                <c:pt idx="8">
                  <c:v>5.6254136333553938E-2</c:v>
                </c:pt>
                <c:pt idx="9">
                  <c:v>1.0589013898080741E-2</c:v>
                </c:pt>
                <c:pt idx="10">
                  <c:v>3.5076108537392459E-2</c:v>
                </c:pt>
                <c:pt idx="11">
                  <c:v>2.6472534745201854E-2</c:v>
                </c:pt>
                <c:pt idx="12">
                  <c:v>1.8530774321641297E-2</c:v>
                </c:pt>
                <c:pt idx="13">
                  <c:v>3.3090668431502318E-3</c:v>
                </c:pt>
                <c:pt idx="14">
                  <c:v>7.2799470549305099E-3</c:v>
                </c:pt>
                <c:pt idx="15">
                  <c:v>0.12045003309066843</c:v>
                </c:pt>
                <c:pt idx="16">
                  <c:v>5.9563203176704171E-3</c:v>
                </c:pt>
                <c:pt idx="17">
                  <c:v>0.24884182660489743</c:v>
                </c:pt>
                <c:pt idx="18">
                  <c:v>7.8755790866975511E-2</c:v>
                </c:pt>
                <c:pt idx="19">
                  <c:v>0</c:v>
                </c:pt>
                <c:pt idx="20">
                  <c:v>2.3825281270681668E-2</c:v>
                </c:pt>
                <c:pt idx="21">
                  <c:v>1.9854401058901389E-3</c:v>
                </c:pt>
                <c:pt idx="22">
                  <c:v>8.2726671078755795E-2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F1-49A5-B6AD-E3706824A1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 (cuerpo)"/>
                <a:ea typeface="+mj-ea"/>
                <a:cs typeface="+mj-cs"/>
              </a:defRPr>
            </a:pPr>
            <a:r>
              <a:rPr lang="es-DO" sz="1200" b="1">
                <a:latin typeface="Calibri (cuerpo)"/>
              </a:rPr>
              <a:t>COMPARATIVO DE LOS TIPOS DE EMBARCACIONES  2026 Vs 2025</a:t>
            </a:r>
          </a:p>
        </c:rich>
      </c:tx>
      <c:layout>
        <c:manualLayout>
          <c:xMode val="edge"/>
          <c:yMode val="edge"/>
          <c:x val="0.33514798719010869"/>
          <c:y val="1.78193093965287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Calibri (cuerpo)"/>
              <a:ea typeface="+mj-ea"/>
              <a:cs typeface="+mj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1.6476291978056692E-2"/>
          <c:y val="0.10356075779327995"/>
          <c:w val="0.97410868403448236"/>
          <c:h val="0.73712369214263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'COMPARATIVO EMB.'!$B$12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'COMPARATIVO EMB.'!$C$11:$M$11</c:f>
              <c:strCache>
                <c:ptCount val="11"/>
                <c:pt idx="0">
                  <c:v>CARGAS  GENERAL </c:v>
                </c:pt>
                <c:pt idx="1">
                  <c:v>PORTACONTENEDOR</c:v>
                </c:pt>
                <c:pt idx="2">
                  <c:v>GRANELEROS</c:v>
                </c:pt>
                <c:pt idx="3">
                  <c:v>TANQUEROS</c:v>
                </c:pt>
                <c:pt idx="4">
                  <c:v>CRUCEROS</c:v>
                </c:pt>
                <c:pt idx="5">
                  <c:v>PESQUEROS</c:v>
                </c:pt>
                <c:pt idx="6">
                  <c:v>REMOLCADORES</c:v>
                </c:pt>
                <c:pt idx="7">
                  <c:v>BARCAZAS</c:v>
                </c:pt>
                <c:pt idx="8">
                  <c:v>YATES</c:v>
                </c:pt>
                <c:pt idx="9">
                  <c:v>DRAGAS / OTROS</c:v>
                </c:pt>
                <c:pt idx="10">
                  <c:v>FERRIE</c:v>
                </c:pt>
              </c:strCache>
            </c:strRef>
          </c:cat>
          <c:val>
            <c:numRef>
              <c:f>'COMPARATIVO EMB.'!$C$12:$M$12</c:f>
              <c:numCache>
                <c:formatCode>#,##0</c:formatCode>
                <c:ptCount val="11"/>
                <c:pt idx="0">
                  <c:v>302</c:v>
                </c:pt>
                <c:pt idx="1">
                  <c:v>542</c:v>
                </c:pt>
                <c:pt idx="2">
                  <c:v>99</c:v>
                </c:pt>
                <c:pt idx="3">
                  <c:v>206</c:v>
                </c:pt>
                <c:pt idx="4">
                  <c:v>82</c:v>
                </c:pt>
                <c:pt idx="5">
                  <c:v>3</c:v>
                </c:pt>
                <c:pt idx="6">
                  <c:v>47</c:v>
                </c:pt>
                <c:pt idx="7">
                  <c:v>36</c:v>
                </c:pt>
                <c:pt idx="8">
                  <c:v>44</c:v>
                </c:pt>
                <c:pt idx="9">
                  <c:v>3</c:v>
                </c:pt>
                <c:pt idx="10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5-42CF-AEBF-FA784F15B5D4}"/>
            </c:ext>
          </c:extLst>
        </c:ser>
        <c:ser>
          <c:idx val="1"/>
          <c:order val="1"/>
          <c:tx>
            <c:strRef>
              <c:f>'COMPARATIVO EMB.'!$B$13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'COMPARATIVO EMB.'!$C$11:$M$11</c:f>
              <c:strCache>
                <c:ptCount val="11"/>
                <c:pt idx="0">
                  <c:v>CARGAS  GENERAL </c:v>
                </c:pt>
                <c:pt idx="1">
                  <c:v>PORTACONTENEDOR</c:v>
                </c:pt>
                <c:pt idx="2">
                  <c:v>GRANELEROS</c:v>
                </c:pt>
                <c:pt idx="3">
                  <c:v>TANQUEROS</c:v>
                </c:pt>
                <c:pt idx="4">
                  <c:v>CRUCEROS</c:v>
                </c:pt>
                <c:pt idx="5">
                  <c:v>PESQUEROS</c:v>
                </c:pt>
                <c:pt idx="6">
                  <c:v>REMOLCADORES</c:v>
                </c:pt>
                <c:pt idx="7">
                  <c:v>BARCAZAS</c:v>
                </c:pt>
                <c:pt idx="8">
                  <c:v>YATES</c:v>
                </c:pt>
                <c:pt idx="9">
                  <c:v>DRAGAS / OTROS</c:v>
                </c:pt>
                <c:pt idx="10">
                  <c:v>FERRIE</c:v>
                </c:pt>
              </c:strCache>
            </c:strRef>
          </c:cat>
          <c:val>
            <c:numRef>
              <c:f>'COMPARATIVO EMB.'!$C$13:$M$13</c:f>
              <c:numCache>
                <c:formatCode>#,##0</c:formatCode>
                <c:ptCount val="11"/>
                <c:pt idx="0" formatCode="General">
                  <c:v>252</c:v>
                </c:pt>
                <c:pt idx="1">
                  <c:v>628</c:v>
                </c:pt>
                <c:pt idx="2">
                  <c:v>103</c:v>
                </c:pt>
                <c:pt idx="3">
                  <c:v>227</c:v>
                </c:pt>
                <c:pt idx="4">
                  <c:v>103</c:v>
                </c:pt>
                <c:pt idx="5">
                  <c:v>1</c:v>
                </c:pt>
                <c:pt idx="6">
                  <c:v>57</c:v>
                </c:pt>
                <c:pt idx="7">
                  <c:v>42</c:v>
                </c:pt>
                <c:pt idx="8">
                  <c:v>55</c:v>
                </c:pt>
                <c:pt idx="9">
                  <c:v>4</c:v>
                </c:pt>
                <c:pt idx="1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25-42CF-AEBF-FA784F15B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9"/>
        <c:axId val="1733944992"/>
        <c:axId val="1733914752"/>
      </c:barChart>
      <c:catAx>
        <c:axId val="173394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33914752"/>
        <c:crosses val="autoZero"/>
        <c:auto val="1"/>
        <c:lblAlgn val="ctr"/>
        <c:lblOffset val="100"/>
        <c:noMultiLvlLbl val="0"/>
      </c:catAx>
      <c:valAx>
        <c:axId val="17339147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73394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COMPARATIVO</a:t>
            </a:r>
            <a:r>
              <a:rPr lang="es-DO" b="1" baseline="0"/>
              <a:t> DEL MOVIMIENTO DE EMBARCACIONES 2026 Vs. 2025</a:t>
            </a:r>
            <a:endParaRPr lang="es-D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'COMPARATIVO EMB.'!$C$59</c:f>
              <c:strCache>
                <c:ptCount val="1"/>
                <c:pt idx="0">
                  <c:v>T3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20"/>
              <c:layout>
                <c:manualLayout>
                  <c:x val="-3.7929486098770069E-3"/>
                  <c:y val="-9.47448334762808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A7-4937-9060-1788917B80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'COMPARATIVO EMB.'!$B$60:$B$82</c:f>
              <c:strCache>
                <c:ptCount val="23"/>
                <c:pt idx="0">
                  <c:v>AMBER COVE</c:v>
                </c:pt>
                <c:pt idx="1">
                  <c:v>ARROYO BARRIL</c:v>
                </c:pt>
                <c:pt idx="2">
                  <c:v>AZUA</c:v>
                </c:pt>
                <c:pt idx="3">
                  <c:v>BARAHONA</c:v>
                </c:pt>
                <c:pt idx="4">
                  <c:v>BOCA CHICA</c:v>
                </c:pt>
                <c:pt idx="5">
                  <c:v>BAHÍA DE CALDERAS</c:v>
                </c:pt>
                <c:pt idx="6">
                  <c:v>CAP CANA</c:v>
                </c:pt>
                <c:pt idx="7">
                  <c:v>CAUCEDO</c:v>
                </c:pt>
                <c:pt idx="8">
                  <c:v>LA CANA</c:v>
                </c:pt>
                <c:pt idx="9">
                  <c:v>LA ROMANA</c:v>
                </c:pt>
                <c:pt idx="10">
                  <c:v>LUPERÓN </c:v>
                </c:pt>
                <c:pt idx="11">
                  <c:v>TAÍNO BAY</c:v>
                </c:pt>
                <c:pt idx="12">
                  <c:v>MANZANILLO</c:v>
                </c:pt>
                <c:pt idx="13">
                  <c:v>PEDERNALES</c:v>
                </c:pt>
                <c:pt idx="14">
                  <c:v>PLAZA MARINA</c:v>
                </c:pt>
                <c:pt idx="15">
                  <c:v>PUERTO PLATA</c:v>
                </c:pt>
                <c:pt idx="16">
                  <c:v>PUNTA CATALINA</c:v>
                </c:pt>
                <c:pt idx="17">
                  <c:v>HAINA ORIENTAL</c:v>
                </c:pt>
                <c:pt idx="18">
                  <c:v>HAINA OCCIDENTAL</c:v>
                </c:pt>
                <c:pt idx="19">
                  <c:v>ISLAS CATALINA</c:v>
                </c:pt>
                <c:pt idx="20">
                  <c:v>SAN PEDRO DE MACORÍS</c:v>
                </c:pt>
                <c:pt idx="21">
                  <c:v>SANTA BÁRBARA</c:v>
                </c:pt>
                <c:pt idx="22">
                  <c:v>SANTO DOMINGO</c:v>
                </c:pt>
              </c:strCache>
            </c:strRef>
          </c:cat>
          <c:val>
            <c:numRef>
              <c:f>'COMPARATIVO EMB.'!$C$60:$C$82</c:f>
              <c:numCache>
                <c:formatCode>General</c:formatCode>
                <c:ptCount val="23"/>
                <c:pt idx="0">
                  <c:v>42</c:v>
                </c:pt>
                <c:pt idx="1">
                  <c:v>0</c:v>
                </c:pt>
                <c:pt idx="2">
                  <c:v>15</c:v>
                </c:pt>
                <c:pt idx="3">
                  <c:v>12</c:v>
                </c:pt>
                <c:pt idx="4">
                  <c:v>29</c:v>
                </c:pt>
                <c:pt idx="5">
                  <c:v>8</c:v>
                </c:pt>
                <c:pt idx="6">
                  <c:v>0</c:v>
                </c:pt>
                <c:pt idx="7">
                  <c:v>276</c:v>
                </c:pt>
                <c:pt idx="8">
                  <c:v>71</c:v>
                </c:pt>
                <c:pt idx="9">
                  <c:v>14</c:v>
                </c:pt>
                <c:pt idx="10">
                  <c:v>41</c:v>
                </c:pt>
                <c:pt idx="11">
                  <c:v>33</c:v>
                </c:pt>
                <c:pt idx="12">
                  <c:v>34</c:v>
                </c:pt>
                <c:pt idx="13">
                  <c:v>7</c:v>
                </c:pt>
                <c:pt idx="14">
                  <c:v>12</c:v>
                </c:pt>
                <c:pt idx="15">
                  <c:v>177</c:v>
                </c:pt>
                <c:pt idx="16">
                  <c:v>8</c:v>
                </c:pt>
                <c:pt idx="17">
                  <c:v>352</c:v>
                </c:pt>
                <c:pt idx="18">
                  <c:v>120</c:v>
                </c:pt>
                <c:pt idx="19">
                  <c:v>0</c:v>
                </c:pt>
                <c:pt idx="20">
                  <c:v>37</c:v>
                </c:pt>
                <c:pt idx="21">
                  <c:v>5</c:v>
                </c:pt>
                <c:pt idx="22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A-43A3-8053-8955DFF67870}"/>
            </c:ext>
          </c:extLst>
        </c:ser>
        <c:ser>
          <c:idx val="1"/>
          <c:order val="1"/>
          <c:tx>
            <c:strRef>
              <c:f>'COMPARATIVO EMB.'!$D$59</c:f>
              <c:strCache>
                <c:ptCount val="1"/>
                <c:pt idx="0">
                  <c:v>T3 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8"/>
              <c:layout>
                <c:manualLayout>
                  <c:x val="1.3275320134568969E-2"/>
                  <c:y val="-9.47448334762808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A7-4937-9060-1788917B8045}"/>
                </c:ext>
              </c:extLst>
            </c:dLbl>
            <c:dLbl>
              <c:idx val="20"/>
              <c:layout>
                <c:manualLayout>
                  <c:x val="5.6894229148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A7-4937-9060-1788917B8045}"/>
                </c:ext>
              </c:extLst>
            </c:dLbl>
            <c:dLbl>
              <c:idx val="22"/>
              <c:layout>
                <c:manualLayout>
                  <c:x val="1.5171794439507473E-2"/>
                  <c:y val="-7.7519395617285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A7-4937-9060-1788917B80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'COMPARATIVO EMB.'!$B$60:$B$82</c:f>
              <c:strCache>
                <c:ptCount val="23"/>
                <c:pt idx="0">
                  <c:v>AMBER COVE</c:v>
                </c:pt>
                <c:pt idx="1">
                  <c:v>ARROYO BARRIL</c:v>
                </c:pt>
                <c:pt idx="2">
                  <c:v>AZUA</c:v>
                </c:pt>
                <c:pt idx="3">
                  <c:v>BARAHONA</c:v>
                </c:pt>
                <c:pt idx="4">
                  <c:v>BOCA CHICA</c:v>
                </c:pt>
                <c:pt idx="5">
                  <c:v>BAHÍA DE CALDERAS</c:v>
                </c:pt>
                <c:pt idx="6">
                  <c:v>CAP CANA</c:v>
                </c:pt>
                <c:pt idx="7">
                  <c:v>CAUCEDO</c:v>
                </c:pt>
                <c:pt idx="8">
                  <c:v>LA CANA</c:v>
                </c:pt>
                <c:pt idx="9">
                  <c:v>LA ROMANA</c:v>
                </c:pt>
                <c:pt idx="10">
                  <c:v>LUPERÓN </c:v>
                </c:pt>
                <c:pt idx="11">
                  <c:v>TAÍNO BAY</c:v>
                </c:pt>
                <c:pt idx="12">
                  <c:v>MANZANILLO</c:v>
                </c:pt>
                <c:pt idx="13">
                  <c:v>PEDERNALES</c:v>
                </c:pt>
                <c:pt idx="14">
                  <c:v>PLAZA MARINA</c:v>
                </c:pt>
                <c:pt idx="15">
                  <c:v>PUERTO PLATA</c:v>
                </c:pt>
                <c:pt idx="16">
                  <c:v>PUNTA CATALINA</c:v>
                </c:pt>
                <c:pt idx="17">
                  <c:v>HAINA ORIENTAL</c:v>
                </c:pt>
                <c:pt idx="18">
                  <c:v>HAINA OCCIDENTAL</c:v>
                </c:pt>
                <c:pt idx="19">
                  <c:v>ISLAS CATALINA</c:v>
                </c:pt>
                <c:pt idx="20">
                  <c:v>SAN PEDRO DE MACORÍS</c:v>
                </c:pt>
                <c:pt idx="21">
                  <c:v>SANTA BÁRBARA</c:v>
                </c:pt>
                <c:pt idx="22">
                  <c:v>SANTO DOMINGO</c:v>
                </c:pt>
              </c:strCache>
            </c:strRef>
          </c:cat>
          <c:val>
            <c:numRef>
              <c:f>'COMPARATIVO EMB.'!$D$60:$D$82</c:f>
              <c:numCache>
                <c:formatCode>#,##0</c:formatCode>
                <c:ptCount val="23"/>
                <c:pt idx="0">
                  <c:v>52</c:v>
                </c:pt>
                <c:pt idx="1">
                  <c:v>0</c:v>
                </c:pt>
                <c:pt idx="2">
                  <c:v>17</c:v>
                </c:pt>
                <c:pt idx="3">
                  <c:v>16</c:v>
                </c:pt>
                <c:pt idx="4">
                  <c:v>36</c:v>
                </c:pt>
                <c:pt idx="5">
                  <c:v>11</c:v>
                </c:pt>
                <c:pt idx="6">
                  <c:v>0</c:v>
                </c:pt>
                <c:pt idx="7">
                  <c:v>291</c:v>
                </c:pt>
                <c:pt idx="8">
                  <c:v>85</c:v>
                </c:pt>
                <c:pt idx="9">
                  <c:v>16</c:v>
                </c:pt>
                <c:pt idx="10">
                  <c:v>53</c:v>
                </c:pt>
                <c:pt idx="11">
                  <c:v>40</c:v>
                </c:pt>
                <c:pt idx="12">
                  <c:v>28</c:v>
                </c:pt>
                <c:pt idx="13">
                  <c:v>5</c:v>
                </c:pt>
                <c:pt idx="14">
                  <c:v>11</c:v>
                </c:pt>
                <c:pt idx="15">
                  <c:v>182</c:v>
                </c:pt>
                <c:pt idx="16">
                  <c:v>9</c:v>
                </c:pt>
                <c:pt idx="17">
                  <c:v>376</c:v>
                </c:pt>
                <c:pt idx="18">
                  <c:v>119</c:v>
                </c:pt>
                <c:pt idx="19">
                  <c:v>0</c:v>
                </c:pt>
                <c:pt idx="20">
                  <c:v>36</c:v>
                </c:pt>
                <c:pt idx="21" formatCode="General">
                  <c:v>3</c:v>
                </c:pt>
                <c:pt idx="22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8A-43A3-8053-8955DFF678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52205695"/>
        <c:axId val="1852194175"/>
        <c:axId val="0"/>
      </c:bar3DChart>
      <c:catAx>
        <c:axId val="18522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852194175"/>
        <c:crosses val="autoZero"/>
        <c:auto val="1"/>
        <c:lblAlgn val="ctr"/>
        <c:lblOffset val="100"/>
        <c:noMultiLvlLbl val="0"/>
      </c:catAx>
      <c:valAx>
        <c:axId val="185219417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5220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 baseline="0">
                <a:latin typeface="+mn-lt"/>
              </a:rPr>
              <a:t>COMPARATIVO  DEL TOTAL  DE CARGAS  POR PUERTOS (EN T.M.)   </a:t>
            </a:r>
          </a:p>
          <a:p>
            <a:pPr>
              <a:defRPr sz="1100"/>
            </a:pPr>
            <a:r>
              <a:rPr lang="es-DO" sz="1100" b="1" baseline="0">
                <a:latin typeface="+mn-lt"/>
              </a:rPr>
              <a:t>JULIO-SEPTIEMBRE  2026 Vs 2025</a:t>
            </a:r>
            <a:endParaRPr lang="es-DO" sz="1100" b="1">
              <a:latin typeface="+mn-lt"/>
            </a:endParaRPr>
          </a:p>
        </c:rich>
      </c:tx>
      <c:layout>
        <c:manualLayout>
          <c:xMode val="edge"/>
          <c:yMode val="edge"/>
          <c:x val="0.35036950535836631"/>
          <c:y val="1.59047913030987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954840504519211E-2"/>
          <c:y val="0.14109896407419475"/>
          <c:w val="0.90650361256260426"/>
          <c:h val="0.6632058187749307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'CARGAS T.M.  '!$B$77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'!$A$78:$A$92</c:f>
              <c:strCache>
                <c:ptCount val="15"/>
                <c:pt idx="0">
                  <c:v>AZUA</c:v>
                </c:pt>
                <c:pt idx="1">
                  <c:v>BARAHONA</c:v>
                </c:pt>
                <c:pt idx="2">
                  <c:v>BOCA CHICA</c:v>
                </c:pt>
                <c:pt idx="3">
                  <c:v>CAUCEDO</c:v>
                </c:pt>
                <c:pt idx="4">
                  <c:v>LA CANA</c:v>
                </c:pt>
                <c:pt idx="5">
                  <c:v>LA ROMANA</c:v>
                </c:pt>
                <c:pt idx="6">
                  <c:v>MANZANILLO</c:v>
                </c:pt>
                <c:pt idx="7">
                  <c:v>PLAZA MARINA</c:v>
                </c:pt>
                <c:pt idx="8">
                  <c:v>PUERTO PLATA</c:v>
                </c:pt>
                <c:pt idx="9">
                  <c:v>HAINA ORIENTAL</c:v>
                </c:pt>
                <c:pt idx="10">
                  <c:v>HAINA OCCIDENTAL</c:v>
                </c:pt>
                <c:pt idx="11">
                  <c:v>PUNTA CATALINA</c:v>
                </c:pt>
                <c:pt idx="12">
                  <c:v>SAN PEDRO DE MACORÍS</c:v>
                </c:pt>
                <c:pt idx="13">
                  <c:v>SANTA BÁRBARA</c:v>
                </c:pt>
                <c:pt idx="14">
                  <c:v>SANTO DOMINGO</c:v>
                </c:pt>
              </c:strCache>
            </c:strRef>
          </c:cat>
          <c:val>
            <c:numRef>
              <c:f>'CARGAS T.M.  '!$B$78:$B$92</c:f>
              <c:numCache>
                <c:formatCode>#,##0</c:formatCode>
                <c:ptCount val="15"/>
                <c:pt idx="0">
                  <c:v>65184</c:v>
                </c:pt>
                <c:pt idx="1">
                  <c:v>69239</c:v>
                </c:pt>
                <c:pt idx="2">
                  <c:v>493499</c:v>
                </c:pt>
                <c:pt idx="3">
                  <c:v>2904494</c:v>
                </c:pt>
                <c:pt idx="4">
                  <c:v>757319</c:v>
                </c:pt>
                <c:pt idx="5">
                  <c:v>114135</c:v>
                </c:pt>
                <c:pt idx="6">
                  <c:v>186462</c:v>
                </c:pt>
                <c:pt idx="7">
                  <c:v>55220</c:v>
                </c:pt>
                <c:pt idx="8">
                  <c:v>395612</c:v>
                </c:pt>
                <c:pt idx="9">
                  <c:v>1695649</c:v>
                </c:pt>
                <c:pt idx="10">
                  <c:v>1791336</c:v>
                </c:pt>
                <c:pt idx="11">
                  <c:v>475352</c:v>
                </c:pt>
                <c:pt idx="12">
                  <c:v>225578</c:v>
                </c:pt>
                <c:pt idx="13">
                  <c:v>2</c:v>
                </c:pt>
                <c:pt idx="14">
                  <c:v>224850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FA-4F41-92F7-E3A91EC12EC5}"/>
            </c:ext>
          </c:extLst>
        </c:ser>
        <c:ser>
          <c:idx val="1"/>
          <c:order val="1"/>
          <c:tx>
            <c:strRef>
              <c:f>'CARGAS T.M.  '!$C$77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9"/>
              <c:layout>
                <c:manualLayout>
                  <c:x val="1.1891985656111633E-2"/>
                  <c:y val="-6.03307646045585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57-4058-9E04-2406977306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'!$A$78:$A$92</c:f>
              <c:strCache>
                <c:ptCount val="15"/>
                <c:pt idx="0">
                  <c:v>AZUA</c:v>
                </c:pt>
                <c:pt idx="1">
                  <c:v>BARAHONA</c:v>
                </c:pt>
                <c:pt idx="2">
                  <c:v>BOCA CHICA</c:v>
                </c:pt>
                <c:pt idx="3">
                  <c:v>CAUCEDO</c:v>
                </c:pt>
                <c:pt idx="4">
                  <c:v>LA CANA</c:v>
                </c:pt>
                <c:pt idx="5">
                  <c:v>LA ROMANA</c:v>
                </c:pt>
                <c:pt idx="6">
                  <c:v>MANZANILLO</c:v>
                </c:pt>
                <c:pt idx="7">
                  <c:v>PLAZA MARINA</c:v>
                </c:pt>
                <c:pt idx="8">
                  <c:v>PUERTO PLATA</c:v>
                </c:pt>
                <c:pt idx="9">
                  <c:v>HAINA ORIENTAL</c:v>
                </c:pt>
                <c:pt idx="10">
                  <c:v>HAINA OCCIDENTAL</c:v>
                </c:pt>
                <c:pt idx="11">
                  <c:v>PUNTA CATALINA</c:v>
                </c:pt>
                <c:pt idx="12">
                  <c:v>SAN PEDRO DE MACORÍS</c:v>
                </c:pt>
                <c:pt idx="13">
                  <c:v>SANTA BÁRBARA</c:v>
                </c:pt>
                <c:pt idx="14">
                  <c:v>SANTO DOMINGO</c:v>
                </c:pt>
              </c:strCache>
            </c:strRef>
          </c:cat>
          <c:val>
            <c:numRef>
              <c:f>'CARGAS T.M.  '!$C$78:$C$92</c:f>
              <c:numCache>
                <c:formatCode>#,##0</c:formatCode>
                <c:ptCount val="15"/>
                <c:pt idx="0">
                  <c:v>144482</c:v>
                </c:pt>
                <c:pt idx="1">
                  <c:v>101813</c:v>
                </c:pt>
                <c:pt idx="2">
                  <c:v>505507</c:v>
                </c:pt>
                <c:pt idx="3">
                  <c:v>3090079</c:v>
                </c:pt>
                <c:pt idx="4">
                  <c:v>941197</c:v>
                </c:pt>
                <c:pt idx="5">
                  <c:v>34881</c:v>
                </c:pt>
                <c:pt idx="6">
                  <c:v>50868</c:v>
                </c:pt>
                <c:pt idx="7">
                  <c:v>79218</c:v>
                </c:pt>
                <c:pt idx="8">
                  <c:v>421635</c:v>
                </c:pt>
                <c:pt idx="9">
                  <c:v>1787800</c:v>
                </c:pt>
                <c:pt idx="10">
                  <c:v>1705735</c:v>
                </c:pt>
                <c:pt idx="11">
                  <c:v>502502</c:v>
                </c:pt>
                <c:pt idx="12">
                  <c:v>143784</c:v>
                </c:pt>
                <c:pt idx="13">
                  <c:v>1</c:v>
                </c:pt>
                <c:pt idx="14">
                  <c:v>241580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FA-4F41-92F7-E3A91EC12E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45050207"/>
        <c:axId val="564197695"/>
        <c:axId val="0"/>
      </c:bar3DChart>
      <c:catAx>
        <c:axId val="64505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64197695"/>
        <c:crosses val="autoZero"/>
        <c:auto val="1"/>
        <c:lblAlgn val="ctr"/>
        <c:lblOffset val="100"/>
        <c:noMultiLvlLbl val="0"/>
      </c:catAx>
      <c:valAx>
        <c:axId val="56419769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45050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79372650184609"/>
          <c:y val="0.28478022983885953"/>
          <c:w val="6.7214296417752672E-2"/>
          <c:h val="0.204479779328267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COMPARATIVO</a:t>
            </a:r>
            <a:r>
              <a:rPr lang="es-DO" sz="1100" b="1" baseline="0">
                <a:latin typeface="+mn-lt"/>
              </a:rPr>
              <a:t>  DE CARGAS  EN  IMPORTACIÓN, EXPORTACIÓN Y TRÁNSITO</a:t>
            </a:r>
          </a:p>
          <a:p>
            <a:pPr>
              <a:defRPr sz="1100"/>
            </a:pPr>
            <a:r>
              <a:rPr lang="es-DO" sz="1100" b="1" baseline="0">
                <a:latin typeface="+mn-lt"/>
              </a:rPr>
              <a:t>TRIMESTRE  JULIO-SEPTIEMBRE 2026 Vs 2025</a:t>
            </a:r>
            <a:endParaRPr lang="es-DO" sz="1100" b="1">
              <a:latin typeface="+mn-lt"/>
            </a:endParaRPr>
          </a:p>
        </c:rich>
      </c:tx>
      <c:layout>
        <c:manualLayout>
          <c:xMode val="edge"/>
          <c:yMode val="edge"/>
          <c:x val="0.14275474758390236"/>
          <c:y val="5.30420305698259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'CARGAS T.M.  '!$B$106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2.21292366781398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12-44A0-B0B1-5B9F92A43EE7}"/>
                </c:ext>
              </c:extLst>
            </c:dLbl>
            <c:dLbl>
              <c:idx val="1"/>
              <c:layout>
                <c:manualLayout>
                  <c:x val="4.7533761412588207E-3"/>
                  <c:y val="-2.1805991308762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812-44A0-B0B1-5B9F92A43EE7}"/>
                </c:ext>
              </c:extLst>
            </c:dLbl>
            <c:dLbl>
              <c:idx val="2"/>
              <c:layout>
                <c:manualLayout>
                  <c:x val="0"/>
                  <c:y val="-1.63495034915799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12-44A0-B0B1-5B9F92A43E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'!$A$107:$A$109</c:f>
              <c:strCache>
                <c:ptCount val="3"/>
                <c:pt idx="0">
                  <c:v>IMPORTACIÓN</c:v>
                </c:pt>
                <c:pt idx="1">
                  <c:v>EXPORTACIÓN </c:v>
                </c:pt>
                <c:pt idx="2">
                  <c:v>TRÁNSITO</c:v>
                </c:pt>
              </c:strCache>
            </c:strRef>
          </c:cat>
          <c:val>
            <c:numRef>
              <c:f>'CARGAS T.M.  '!$B$107:$B$109</c:f>
              <c:numCache>
                <c:formatCode>#,##0</c:formatCode>
                <c:ptCount val="3"/>
                <c:pt idx="0">
                  <c:v>6783074</c:v>
                </c:pt>
                <c:pt idx="1">
                  <c:v>1426598</c:v>
                </c:pt>
                <c:pt idx="2">
                  <c:v>1244259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12-44A0-B0B1-5B9F92A43EE7}"/>
            </c:ext>
          </c:extLst>
        </c:ser>
        <c:ser>
          <c:idx val="1"/>
          <c:order val="1"/>
          <c:tx>
            <c:strRef>
              <c:f>'CARGAS T.M.  '!$C$106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5.6913073459746911E-17"/>
                  <c:y val="-2.37260334755024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812-44A0-B0B1-5B9F92A43EE7}"/>
                </c:ext>
              </c:extLst>
            </c:dLbl>
            <c:dLbl>
              <c:idx val="1"/>
              <c:layout>
                <c:manualLayout>
                  <c:x val="4.7533761412588207E-3"/>
                  <c:y val="-1.92394584032667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12-44A0-B0B1-5B9F92A43EE7}"/>
                </c:ext>
              </c:extLst>
            </c:dLbl>
            <c:dLbl>
              <c:idx val="2"/>
              <c:layout>
                <c:manualLayout>
                  <c:x val="6.1111556574777416E-3"/>
                  <c:y val="-2.532265363605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812-44A0-B0B1-5B9F92A43E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'!$A$107:$A$109</c:f>
              <c:strCache>
                <c:ptCount val="3"/>
                <c:pt idx="0">
                  <c:v>IMPORTACIÓN</c:v>
                </c:pt>
                <c:pt idx="1">
                  <c:v>EXPORTACIÓN </c:v>
                </c:pt>
                <c:pt idx="2">
                  <c:v>TRÁNSITO</c:v>
                </c:pt>
              </c:strCache>
            </c:strRef>
          </c:cat>
          <c:val>
            <c:numRef>
              <c:f>'CARGAS T.M.  '!$C$107:$C$109</c:f>
              <c:numCache>
                <c:formatCode>#,##0</c:formatCode>
                <c:ptCount val="3"/>
                <c:pt idx="0">
                  <c:v>6891657</c:v>
                </c:pt>
                <c:pt idx="1">
                  <c:v>1404216</c:v>
                </c:pt>
                <c:pt idx="2">
                  <c:v>1455209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12-44A0-B0B1-5B9F92A43E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22742543"/>
        <c:axId val="1422738703"/>
        <c:axId val="0"/>
      </c:bar3DChart>
      <c:catAx>
        <c:axId val="1422742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22738703"/>
        <c:crosses val="autoZero"/>
        <c:auto val="1"/>
        <c:lblAlgn val="ctr"/>
        <c:lblOffset val="100"/>
        <c:noMultiLvlLbl val="0"/>
      </c:catAx>
      <c:valAx>
        <c:axId val="142273870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422742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COMPARATIVO</a:t>
            </a:r>
            <a:r>
              <a:rPr lang="es-DO" sz="1100" b="1" baseline="0">
                <a:latin typeface="+mn-lt"/>
              </a:rPr>
              <a:t> DEL MOVIMENTO DE CARGAS EN IMPORTACIÓN (EN T.M)</a:t>
            </a:r>
          </a:p>
          <a:p>
            <a:pPr>
              <a:defRPr sz="1100"/>
            </a:pPr>
            <a:r>
              <a:rPr lang="es-DO" sz="1100" b="1" baseline="0">
                <a:latin typeface="+mn-lt"/>
              </a:rPr>
              <a:t>  JULIO-SEPTIEMBRE 2026 Vs 2025</a:t>
            </a:r>
            <a:endParaRPr lang="es-DO" sz="1100" b="1">
              <a:latin typeface="+mn-lt"/>
            </a:endParaRPr>
          </a:p>
        </c:rich>
      </c:tx>
      <c:layout>
        <c:manualLayout>
          <c:xMode val="edge"/>
          <c:yMode val="edge"/>
          <c:x val="0.17459542053570543"/>
          <c:y val="5.59401124845968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096605575465679E-2"/>
          <c:y val="0.11562250324104928"/>
          <c:w val="0.86882283568771912"/>
          <c:h val="0.7165470093916035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'CARGAS T.M.  '!$B$17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1.449754863956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FC-40C6-B9AE-C95DF8B3A499}"/>
                </c:ext>
              </c:extLst>
            </c:dLbl>
            <c:dLbl>
              <c:idx val="1"/>
              <c:layout>
                <c:manualLayout>
                  <c:x val="-5.1756331264472082E-17"/>
                  <c:y val="-4.83251621318702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FC-40C6-B9AE-C95DF8B3A499}"/>
                </c:ext>
              </c:extLst>
            </c:dLbl>
            <c:dLbl>
              <c:idx val="2"/>
              <c:layout>
                <c:manualLayout>
                  <c:x val="0"/>
                  <c:y val="-9.66503242637404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FC-40C6-B9AE-C95DF8B3A499}"/>
                </c:ext>
              </c:extLst>
            </c:dLbl>
            <c:dLbl>
              <c:idx val="3"/>
              <c:layout>
                <c:manualLayout>
                  <c:x val="-1.4976436287409841E-3"/>
                  <c:y val="-1.6913806746154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FC-40C6-B9AE-C95DF8B3A4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'!$A$18:$A$21</c:f>
              <c:strCache>
                <c:ptCount val="4"/>
                <c:pt idx="0">
                  <c:v> CARGA GENERAL SUELTA</c:v>
                </c:pt>
                <c:pt idx="1">
                  <c:v> CARGA CONTENERIZADA</c:v>
                </c:pt>
                <c:pt idx="2">
                  <c:v> CARGA GRANEL SÓLIDA</c:v>
                </c:pt>
                <c:pt idx="3">
                  <c:v>CARGA GRANEL LÍQUIDA</c:v>
                </c:pt>
              </c:strCache>
            </c:strRef>
          </c:cat>
          <c:val>
            <c:numRef>
              <c:f>'CARGAS T.M.  '!$B$18:$B$21</c:f>
              <c:numCache>
                <c:formatCode>#,##0</c:formatCode>
                <c:ptCount val="4"/>
                <c:pt idx="0">
                  <c:v>657580</c:v>
                </c:pt>
                <c:pt idx="1">
                  <c:v>1797001</c:v>
                </c:pt>
                <c:pt idx="2">
                  <c:v>2125650</c:v>
                </c:pt>
                <c:pt idx="3">
                  <c:v>2202843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FC-40C6-B9AE-C95DF8B3A499}"/>
            </c:ext>
          </c:extLst>
        </c:ser>
        <c:ser>
          <c:idx val="1"/>
          <c:order val="1"/>
          <c:tx>
            <c:strRef>
              <c:f>'CARGAS T.M.  '!$C$17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9.7653021130729711E-3"/>
                  <c:y val="-1.9078088397002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E2-43F3-B005-604AF3D1457D}"/>
                </c:ext>
              </c:extLst>
            </c:dLbl>
            <c:dLbl>
              <c:idx val="1"/>
              <c:layout>
                <c:manualLayout>
                  <c:x val="1.9530604226145873E-2"/>
                  <c:y val="-1.90780883970028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E2-43F3-B005-604AF3D1457D}"/>
                </c:ext>
              </c:extLst>
            </c:dLbl>
            <c:dLbl>
              <c:idx val="2"/>
              <c:layout>
                <c:manualLayout>
                  <c:x val="2.7342769024461696E-2"/>
                  <c:y val="-3.04149580797099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D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4948616825692427E-2"/>
                      <c:h val="2.66140406146535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4FC-40C6-B9AE-C95DF8B3A499}"/>
                </c:ext>
              </c:extLst>
            </c:dLbl>
            <c:dLbl>
              <c:idx val="3"/>
              <c:layout>
                <c:manualLayout>
                  <c:x val="2.8840551070607748E-2"/>
                  <c:y val="-2.02575391712426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FC-40C6-B9AE-C95DF8B3A4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'!$A$18:$A$21</c:f>
              <c:strCache>
                <c:ptCount val="4"/>
                <c:pt idx="0">
                  <c:v> CARGA GENERAL SUELTA</c:v>
                </c:pt>
                <c:pt idx="1">
                  <c:v> CARGA CONTENERIZADA</c:v>
                </c:pt>
                <c:pt idx="2">
                  <c:v> CARGA GRANEL SÓLIDA</c:v>
                </c:pt>
                <c:pt idx="3">
                  <c:v>CARGA GRANEL LÍQUIDA</c:v>
                </c:pt>
              </c:strCache>
            </c:strRef>
          </c:cat>
          <c:val>
            <c:numRef>
              <c:f>'CARGAS T.M.  '!$C$18:$C$21</c:f>
              <c:numCache>
                <c:formatCode>#,##0</c:formatCode>
                <c:ptCount val="4"/>
                <c:pt idx="0">
                  <c:v>565734</c:v>
                </c:pt>
                <c:pt idx="1">
                  <c:v>1699153</c:v>
                </c:pt>
                <c:pt idx="2">
                  <c:v>2378339</c:v>
                </c:pt>
                <c:pt idx="3">
                  <c:v>2248431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FC-40C6-B9AE-C95DF8B3A4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422751183"/>
        <c:axId val="1422751663"/>
        <c:axId val="0"/>
      </c:bar3DChart>
      <c:catAx>
        <c:axId val="1422751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22751663"/>
        <c:crosses val="autoZero"/>
        <c:auto val="1"/>
        <c:lblAlgn val="ctr"/>
        <c:lblOffset val="100"/>
        <c:noMultiLvlLbl val="0"/>
      </c:catAx>
      <c:valAx>
        <c:axId val="142275166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422751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379140264740907"/>
          <c:y val="0.93433863089194802"/>
          <c:w val="0.15571630923697832"/>
          <c:h val="4.8438803840858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MOVIMIENTO DE CARGAS</a:t>
            </a:r>
            <a:r>
              <a:rPr lang="es-DO" sz="1100" b="1" baseline="0">
                <a:latin typeface="+mn-lt"/>
              </a:rPr>
              <a:t> EN CALIDAD DE TRÁNSITO ENTRADA Y SALIDA (EN T.M.)</a:t>
            </a:r>
          </a:p>
          <a:p>
            <a:pPr>
              <a:defRPr/>
            </a:pPr>
            <a:r>
              <a:rPr lang="es-DO" sz="1100" b="1" baseline="0">
                <a:latin typeface="+mn-lt"/>
              </a:rPr>
              <a:t>COMPARATIVO JULIO- SEPTIEMBRE 2026 VS. 2025</a:t>
            </a:r>
            <a:endParaRPr lang="es-DO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5.7998580369905482E-2"/>
          <c:y val="0.13863898824462687"/>
          <c:w val="0.92498768174945678"/>
          <c:h val="0.769203228333211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'CARGAS T.M.  '!$A$32</c:f>
              <c:strCache>
                <c:ptCount val="1"/>
                <c:pt idx="0">
                  <c:v>ENTRADA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'CARGAS T.M.  '!$B$31:$C$31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'CARGAS T.M.  '!$B$32:$C$32</c:f>
              <c:numCache>
                <c:formatCode>#,##0</c:formatCode>
                <c:ptCount val="2"/>
                <c:pt idx="0">
                  <c:v>620444</c:v>
                </c:pt>
                <c:pt idx="1">
                  <c:v>776018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5D-4E16-B608-6C3EFA96D433}"/>
            </c:ext>
          </c:extLst>
        </c:ser>
        <c:ser>
          <c:idx val="1"/>
          <c:order val="1"/>
          <c:tx>
            <c:strRef>
              <c:f>'CARGAS T.M.  '!$A$33</c:f>
              <c:strCache>
                <c:ptCount val="1"/>
                <c:pt idx="0">
                  <c:v> SALIDA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'CARGAS T.M.  '!$B$31:$C$31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'CARGAS T.M.  '!$B$33:$C$33</c:f>
              <c:numCache>
                <c:formatCode>#,##0</c:formatCode>
                <c:ptCount val="2"/>
                <c:pt idx="0">
                  <c:v>623815</c:v>
                </c:pt>
                <c:pt idx="1">
                  <c:v>679191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5D-4E16-B608-6C3EFA96D4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51281248"/>
        <c:axId val="550460000"/>
      </c:barChart>
      <c:catAx>
        <c:axId val="551281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50460000"/>
        <c:crosses val="autoZero"/>
        <c:auto val="1"/>
        <c:lblAlgn val="ctr"/>
        <c:lblOffset val="100"/>
        <c:noMultiLvlLbl val="0"/>
      </c:catAx>
      <c:valAx>
        <c:axId val="55046000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55128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488001796227331"/>
          <c:y val="0.90441310482308634"/>
          <c:w val="0.23157364714266451"/>
          <c:h val="7.50122246484012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COMPARATIVO</a:t>
            </a:r>
            <a:r>
              <a:rPr lang="es-DO" sz="1100" b="1" baseline="0">
                <a:latin typeface="+mn-lt"/>
              </a:rPr>
              <a:t> DEL MOVIMIENTO DE CARGAS EN EXPORTACIÓN (EN T.M.) </a:t>
            </a:r>
          </a:p>
          <a:p>
            <a:pPr>
              <a:defRPr/>
            </a:pPr>
            <a:r>
              <a:rPr lang="es-DO" sz="1100" b="1" baseline="0">
                <a:latin typeface="+mn-lt"/>
              </a:rPr>
              <a:t>JULIO-SEPTIEMBRE 2026 Vs2025</a:t>
            </a:r>
            <a:endParaRPr lang="es-DO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'CARGAS T.M.  '!$B$24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6.35129089987539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B5A-402F-9ABC-E81671935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'!$A$25:$A$28</c:f>
              <c:strCache>
                <c:ptCount val="4"/>
                <c:pt idx="0">
                  <c:v> CARGA GENERAL  SUELTA</c:v>
                </c:pt>
                <c:pt idx="1">
                  <c:v> CARGA CONTENERIZADA</c:v>
                </c:pt>
                <c:pt idx="2">
                  <c:v> CARGA SÓLIDA</c:v>
                </c:pt>
                <c:pt idx="3">
                  <c:v>CARGA LÍQUIDA</c:v>
                </c:pt>
              </c:strCache>
            </c:strRef>
          </c:cat>
          <c:val>
            <c:numRef>
              <c:f>'CARGAS T.M.  '!$B$25:$B$28</c:f>
              <c:numCache>
                <c:formatCode>#,##0</c:formatCode>
                <c:ptCount val="4"/>
                <c:pt idx="0">
                  <c:v>261417</c:v>
                </c:pt>
                <c:pt idx="1">
                  <c:v>698068</c:v>
                </c:pt>
                <c:pt idx="2">
                  <c:v>137942</c:v>
                </c:pt>
                <c:pt idx="3">
                  <c:v>329171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5A-402F-9ABC-E81671935F42}"/>
            </c:ext>
          </c:extLst>
        </c:ser>
        <c:ser>
          <c:idx val="1"/>
          <c:order val="1"/>
          <c:tx>
            <c:strRef>
              <c:f>'CARGAS T.M.  '!$C$24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1.905387269962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5A-402F-9ABC-E81671935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'!$A$25:$A$28</c:f>
              <c:strCache>
                <c:ptCount val="4"/>
                <c:pt idx="0">
                  <c:v> CARGA GENERAL  SUELTA</c:v>
                </c:pt>
                <c:pt idx="1">
                  <c:v> CARGA CONTENERIZADA</c:v>
                </c:pt>
                <c:pt idx="2">
                  <c:v> CARGA SÓLIDA</c:v>
                </c:pt>
                <c:pt idx="3">
                  <c:v>CARGA LÍQUIDA</c:v>
                </c:pt>
              </c:strCache>
            </c:strRef>
          </c:cat>
          <c:val>
            <c:numRef>
              <c:f>'CARGAS T.M.  '!$C$25:$C$28</c:f>
              <c:numCache>
                <c:formatCode>#,##0</c:formatCode>
                <c:ptCount val="4"/>
                <c:pt idx="0">
                  <c:v>179881</c:v>
                </c:pt>
                <c:pt idx="1">
                  <c:v>616561</c:v>
                </c:pt>
                <c:pt idx="2">
                  <c:v>202355</c:v>
                </c:pt>
                <c:pt idx="3">
                  <c:v>405419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5A-402F-9ABC-E81671935F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51265408"/>
        <c:axId val="520359440"/>
        <c:axId val="0"/>
      </c:bar3DChart>
      <c:catAx>
        <c:axId val="551265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20359440"/>
        <c:crosses val="autoZero"/>
        <c:auto val="1"/>
        <c:lblAlgn val="ctr"/>
        <c:lblOffset val="100"/>
        <c:noMultiLvlLbl val="0"/>
      </c:catAx>
      <c:valAx>
        <c:axId val="52035944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5126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="1">
                <a:latin typeface="+mn-lt"/>
              </a:rPr>
              <a:t>Movimiento</a:t>
            </a:r>
            <a:r>
              <a:rPr lang="es-DO" b="1" baseline="0">
                <a:latin typeface="+mn-lt"/>
              </a:rPr>
              <a:t> de Cargas T.M Clasificadas por Puertos</a:t>
            </a:r>
          </a:p>
          <a:p>
            <a:pPr>
              <a:defRPr b="1"/>
            </a:pPr>
            <a:r>
              <a:rPr lang="es-DO" b="1">
                <a:latin typeface="+mn-lt"/>
              </a:rPr>
              <a:t>Julio-Septiembre 2026</a:t>
            </a:r>
          </a:p>
        </c:rich>
      </c:tx>
      <c:layout>
        <c:manualLayout>
          <c:xMode val="edge"/>
          <c:yMode val="edge"/>
          <c:x val="0.23561545859493543"/>
          <c:y val="1.56003653187910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'CARGAS T.M.  '!$A$153:$A$167</c:f>
              <c:strCache>
                <c:ptCount val="15"/>
                <c:pt idx="0">
                  <c:v>AZUA</c:v>
                </c:pt>
                <c:pt idx="1">
                  <c:v>BARAHONA</c:v>
                </c:pt>
                <c:pt idx="2">
                  <c:v>BOCA CHICA</c:v>
                </c:pt>
                <c:pt idx="3">
                  <c:v>CAUCEDO</c:v>
                </c:pt>
                <c:pt idx="4">
                  <c:v>LA CANA</c:v>
                </c:pt>
                <c:pt idx="5">
                  <c:v>LA ROMANA</c:v>
                </c:pt>
                <c:pt idx="6">
                  <c:v>MANZANILLO</c:v>
                </c:pt>
                <c:pt idx="7">
                  <c:v>PLAZA MARINA</c:v>
                </c:pt>
                <c:pt idx="8">
                  <c:v>PUERTO PLATA</c:v>
                </c:pt>
                <c:pt idx="9">
                  <c:v>HAINA ORIENTAL</c:v>
                </c:pt>
                <c:pt idx="10">
                  <c:v>HAINA OCCIDENTAL</c:v>
                </c:pt>
                <c:pt idx="11">
                  <c:v>PUNTA CATALINA</c:v>
                </c:pt>
                <c:pt idx="12">
                  <c:v>SAN PEDRO DE MACORÍS</c:v>
                </c:pt>
                <c:pt idx="13">
                  <c:v>SANTA BÁRBARA</c:v>
                </c:pt>
                <c:pt idx="14">
                  <c:v>SANTO DOMINGO</c:v>
                </c:pt>
              </c:strCache>
            </c:strRef>
          </c:cat>
          <c:val>
            <c:numRef>
              <c:f>'CARGAS T.M.  '!$B$153:$B$167</c:f>
              <c:numCache>
                <c:formatCode>#,##0</c:formatCode>
                <c:ptCount val="15"/>
                <c:pt idx="0">
                  <c:v>144482</c:v>
                </c:pt>
                <c:pt idx="1">
                  <c:v>101813</c:v>
                </c:pt>
                <c:pt idx="2">
                  <c:v>505507</c:v>
                </c:pt>
                <c:pt idx="3">
                  <c:v>3090079</c:v>
                </c:pt>
                <c:pt idx="4">
                  <c:v>941197</c:v>
                </c:pt>
                <c:pt idx="5">
                  <c:v>34881</c:v>
                </c:pt>
                <c:pt idx="6">
                  <c:v>50868</c:v>
                </c:pt>
                <c:pt idx="7">
                  <c:v>79218</c:v>
                </c:pt>
                <c:pt idx="8">
                  <c:v>421635</c:v>
                </c:pt>
                <c:pt idx="9">
                  <c:v>1787800</c:v>
                </c:pt>
                <c:pt idx="10">
                  <c:v>1705735</c:v>
                </c:pt>
                <c:pt idx="11">
                  <c:v>502502</c:v>
                </c:pt>
                <c:pt idx="12">
                  <c:v>143784</c:v>
                </c:pt>
                <c:pt idx="13">
                  <c:v>1</c:v>
                </c:pt>
                <c:pt idx="14">
                  <c:v>241580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7-4F5B-930E-FBE9F555A0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89705615"/>
        <c:axId val="1589701295"/>
        <c:axId val="0"/>
      </c:bar3DChart>
      <c:catAx>
        <c:axId val="1589705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89701295"/>
        <c:crosses val="autoZero"/>
        <c:auto val="1"/>
        <c:lblAlgn val="ctr"/>
        <c:lblOffset val="100"/>
        <c:noMultiLvlLbl val="0"/>
      </c:catAx>
      <c:valAx>
        <c:axId val="158970129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5897056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Total  del movimiento</a:t>
            </a:r>
            <a:r>
              <a:rPr lang="es-DO" baseline="0"/>
              <a:t> de Contenedores  Importación, Exportación y Tránsito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CONTENEDORES!#REF!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8E2-4F7A-B289-A5A302B75C0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CONTENEDORES!#REF!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CONTENEDORES!#REF!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8E2-4F7A-B289-A5A302B75C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58513264"/>
        <c:axId val="258514048"/>
        <c:axId val="0"/>
      </c:bar3DChart>
      <c:catAx>
        <c:axId val="25851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58514048"/>
        <c:crosses val="autoZero"/>
        <c:auto val="1"/>
        <c:lblAlgn val="ctr"/>
        <c:lblOffset val="100"/>
        <c:noMultiLvlLbl val="0"/>
      </c:catAx>
      <c:valAx>
        <c:axId val="2585140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5851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COMPARATIVO  DE CONTENEDORES EN IMPORTACIÓN, EXPORTACIÓN Y TRÁNSITO</a:t>
            </a:r>
          </a:p>
          <a:p>
            <a:pPr>
              <a:defRPr/>
            </a:pPr>
            <a:r>
              <a:rPr lang="es-DO" sz="1100" b="1">
                <a:latin typeface="+mn-lt"/>
              </a:rPr>
              <a:t>JULIO-SEPTIEMBRE</a:t>
            </a:r>
            <a:r>
              <a:rPr lang="es-DO" sz="1100" b="1" baseline="0">
                <a:latin typeface="+mn-lt"/>
              </a:rPr>
              <a:t> </a:t>
            </a:r>
            <a:r>
              <a:rPr lang="es-DO" sz="1100" b="1">
                <a:latin typeface="+mn-lt"/>
              </a:rPr>
              <a:t>2026 Vs 2025 (DATOS EXPRESADOS EN TEUS)</a:t>
            </a:r>
          </a:p>
        </c:rich>
      </c:tx>
      <c:layout>
        <c:manualLayout>
          <c:xMode val="edge"/>
          <c:yMode val="edge"/>
          <c:x val="9.8208807521029173E-2"/>
          <c:y val="1.6528925619834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2373347567081082E-2"/>
          <c:y val="0.19633608815426998"/>
          <c:w val="0.93981368855365122"/>
          <c:h val="0.6767399839482874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'CONTENEDORES TEUS'!$C$200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90688568606297E-3"/>
                  <c:y val="-2.63683563114274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D6-49FD-BA74-12CA942F7FB0}"/>
                </c:ext>
              </c:extLst>
            </c:dLbl>
            <c:dLbl>
              <c:idx val="1"/>
              <c:layout>
                <c:manualLayout>
                  <c:x val="7.81377137212594E-3"/>
                  <c:y val="-1.4382739806233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D6-49FD-BA74-12CA942F7FB0}"/>
                </c:ext>
              </c:extLst>
            </c:dLbl>
            <c:dLbl>
              <c:idx val="2"/>
              <c:layout>
                <c:manualLayout>
                  <c:x val="7.81377137212594E-3"/>
                  <c:y val="-1.6779863107272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D6-49FD-BA74-12CA942F7F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TEUS'!$B$201:$B$203</c:f>
              <c:strCache>
                <c:ptCount val="3"/>
                <c:pt idx="0">
                  <c:v>TEUS DE IMPORTACIÓN</c:v>
                </c:pt>
                <c:pt idx="1">
                  <c:v>TEUS DE EXPORTACIÓN</c:v>
                </c:pt>
                <c:pt idx="2">
                  <c:v>TEUS EN TRÁNSITO</c:v>
                </c:pt>
              </c:strCache>
            </c:strRef>
          </c:cat>
          <c:val>
            <c:numRef>
              <c:f>'CONTENEDORES TEUS'!$C$201:$C$203</c:f>
              <c:numCache>
                <c:formatCode>#,##0</c:formatCode>
                <c:ptCount val="3"/>
                <c:pt idx="0">
                  <c:v>209598.75</c:v>
                </c:pt>
                <c:pt idx="1">
                  <c:v>219045.75</c:v>
                </c:pt>
                <c:pt idx="2">
                  <c:v>176562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D6-49FD-BA74-12CA942F7FB0}"/>
            </c:ext>
          </c:extLst>
        </c:ser>
        <c:ser>
          <c:idx val="1"/>
          <c:order val="1"/>
          <c:tx>
            <c:strRef>
              <c:f>'CONTENEDORES TEUS'!$D$200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1487871273346334E-2"/>
                  <c:y val="-3.3559726214544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D6-49FD-BA74-12CA942F7FB0}"/>
                </c:ext>
              </c:extLst>
            </c:dLbl>
            <c:dLbl>
              <c:idx val="1"/>
              <c:layout>
                <c:manualLayout>
                  <c:x val="1.1720657058188909E-2"/>
                  <c:y val="-9.58849320415548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D6-49FD-BA74-12CA942F7FB0}"/>
                </c:ext>
              </c:extLst>
            </c:dLbl>
            <c:dLbl>
              <c:idx val="2"/>
              <c:layout>
                <c:manualLayout>
                  <c:x val="1.7580985587283365E-2"/>
                  <c:y val="-2.1574109709349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D6-49FD-BA74-12CA942F7F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TEUS'!$B$201:$B$203</c:f>
              <c:strCache>
                <c:ptCount val="3"/>
                <c:pt idx="0">
                  <c:v>TEUS DE IMPORTACIÓN</c:v>
                </c:pt>
                <c:pt idx="1">
                  <c:v>TEUS DE EXPORTACIÓN</c:v>
                </c:pt>
                <c:pt idx="2">
                  <c:v>TEUS EN TRÁNSITO</c:v>
                </c:pt>
              </c:strCache>
            </c:strRef>
          </c:cat>
          <c:val>
            <c:numRef>
              <c:f>'CONTENEDORES TEUS'!$D$201:$D$203</c:f>
              <c:numCache>
                <c:formatCode>#,##0</c:formatCode>
                <c:ptCount val="3"/>
                <c:pt idx="0">
                  <c:v>205800.5</c:v>
                </c:pt>
                <c:pt idx="1">
                  <c:v>195827.5</c:v>
                </c:pt>
                <c:pt idx="2">
                  <c:v>216945.25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D6-49FD-BA74-12CA942F7F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13965327"/>
        <c:axId val="883095055"/>
        <c:axId val="0"/>
      </c:bar3DChart>
      <c:catAx>
        <c:axId val="71396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83095055"/>
        <c:crosses val="autoZero"/>
        <c:auto val="1"/>
        <c:lblAlgn val="ctr"/>
        <c:lblOffset val="100"/>
        <c:noMultiLvlLbl val="0"/>
      </c:catAx>
      <c:valAx>
        <c:axId val="8830950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1396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000" b="1">
                <a:latin typeface="+mn-lt"/>
              </a:rPr>
              <a:t>CONTENEDORES</a:t>
            </a:r>
            <a:r>
              <a:rPr lang="es-DO" sz="1000" b="1" baseline="0">
                <a:latin typeface="+mn-lt"/>
              </a:rPr>
              <a:t>  EN IMPORTACIÓN, EXPORTACIÓN  Y TRÁNSITO</a:t>
            </a:r>
          </a:p>
          <a:p>
            <a:pPr>
              <a:defRPr sz="1000" b="1"/>
            </a:pPr>
            <a:r>
              <a:rPr lang="es-DO" sz="1000" b="1" baseline="0">
                <a:latin typeface="+mn-lt"/>
              </a:rPr>
              <a:t>JULIO-SEPTIEMBRE 2026</a:t>
            </a:r>
          </a:p>
          <a:p>
            <a:pPr>
              <a:defRPr sz="1000" b="1"/>
            </a:pPr>
            <a:r>
              <a:rPr lang="es-DO" sz="1000" b="1" baseline="0">
                <a:latin typeface="+mn-lt"/>
              </a:rPr>
              <a:t>(DATOS EXPRESADOS EN TEUS)</a:t>
            </a:r>
            <a:endParaRPr lang="es-DO" sz="1000" b="1">
              <a:latin typeface="+mn-lt"/>
            </a:endParaRPr>
          </a:p>
        </c:rich>
      </c:tx>
      <c:layout>
        <c:manualLayout>
          <c:xMode val="edge"/>
          <c:yMode val="edge"/>
          <c:x val="0.30335667353648588"/>
          <c:y val="1.8970825260774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'CONTENEDORES TEUS'!$B$41</c:f>
              <c:strCache>
                <c:ptCount val="1"/>
                <c:pt idx="0">
                  <c:v>IMPORTACIÓN 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TEUS'!$C$40:$G$40</c:f>
              <c:strCache>
                <c:ptCount val="5"/>
                <c:pt idx="0">
                  <c:v>CAUCEDO</c:v>
                </c:pt>
                <c:pt idx="1">
                  <c:v>MANZANILLO</c:v>
                </c:pt>
                <c:pt idx="2">
                  <c:v>PUERTO PLATA</c:v>
                </c:pt>
                <c:pt idx="3">
                  <c:v>RÍO HAINA</c:v>
                </c:pt>
                <c:pt idx="4">
                  <c:v>SANTO DOMINGO</c:v>
                </c:pt>
              </c:strCache>
            </c:strRef>
          </c:cat>
          <c:val>
            <c:numRef>
              <c:f>'CONTENEDORES TEUS'!$C$41:$G$41</c:f>
              <c:numCache>
                <c:formatCode>#,##0</c:formatCode>
                <c:ptCount val="5"/>
                <c:pt idx="0">
                  <c:v>129490.25</c:v>
                </c:pt>
                <c:pt idx="1">
                  <c:v>2893</c:v>
                </c:pt>
                <c:pt idx="2">
                  <c:v>3030.25</c:v>
                </c:pt>
                <c:pt idx="3">
                  <c:v>62837</c:v>
                </c:pt>
                <c:pt idx="4">
                  <c:v>7550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C1-42C6-B165-94BAB27DE435}"/>
            </c:ext>
          </c:extLst>
        </c:ser>
        <c:ser>
          <c:idx val="1"/>
          <c:order val="1"/>
          <c:tx>
            <c:strRef>
              <c:f>'CONTENEDORES TEUS'!$B$42</c:f>
              <c:strCache>
                <c:ptCount val="1"/>
                <c:pt idx="0">
                  <c:v>EXPORTACIÓN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TEUS'!$C$40:$G$40</c:f>
              <c:strCache>
                <c:ptCount val="5"/>
                <c:pt idx="0">
                  <c:v>CAUCEDO</c:v>
                </c:pt>
                <c:pt idx="1">
                  <c:v>MANZANILLO</c:v>
                </c:pt>
                <c:pt idx="2">
                  <c:v>PUERTO PLATA</c:v>
                </c:pt>
                <c:pt idx="3">
                  <c:v>RÍO HAINA</c:v>
                </c:pt>
                <c:pt idx="4">
                  <c:v>SANTO DOMINGO</c:v>
                </c:pt>
              </c:strCache>
            </c:strRef>
          </c:cat>
          <c:val>
            <c:numRef>
              <c:f>'CONTENEDORES TEUS'!$C$42:$G$42</c:f>
              <c:numCache>
                <c:formatCode>#,##0</c:formatCode>
                <c:ptCount val="5"/>
                <c:pt idx="0">
                  <c:v>121414.5</c:v>
                </c:pt>
                <c:pt idx="1">
                  <c:v>2930</c:v>
                </c:pt>
                <c:pt idx="2">
                  <c:v>3539.25</c:v>
                </c:pt>
                <c:pt idx="3">
                  <c:v>61165.75</c:v>
                </c:pt>
                <c:pt idx="4">
                  <c:v>6776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C1-42C6-B165-94BAB27DE435}"/>
            </c:ext>
          </c:extLst>
        </c:ser>
        <c:ser>
          <c:idx val="2"/>
          <c:order val="2"/>
          <c:tx>
            <c:strRef>
              <c:f>'CONTENEDORES TEUS'!$B$43</c:f>
              <c:strCache>
                <c:ptCount val="1"/>
                <c:pt idx="0">
                  <c:v>TRÁNSITO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TEUS'!$C$40:$G$40</c:f>
              <c:strCache>
                <c:ptCount val="5"/>
                <c:pt idx="0">
                  <c:v>CAUCEDO</c:v>
                </c:pt>
                <c:pt idx="1">
                  <c:v>MANZANILLO</c:v>
                </c:pt>
                <c:pt idx="2">
                  <c:v>PUERTO PLATA</c:v>
                </c:pt>
                <c:pt idx="3">
                  <c:v>RÍO HAINA</c:v>
                </c:pt>
                <c:pt idx="4">
                  <c:v>SANTO DOMINGO</c:v>
                </c:pt>
              </c:strCache>
            </c:strRef>
          </c:cat>
          <c:val>
            <c:numRef>
              <c:f>'CONTENEDORES TEUS'!$C$43:$G$43</c:f>
              <c:numCache>
                <c:formatCode>#,##0</c:formatCode>
                <c:ptCount val="5"/>
                <c:pt idx="0">
                  <c:v>205015.25</c:v>
                </c:pt>
                <c:pt idx="1">
                  <c:v>0</c:v>
                </c:pt>
                <c:pt idx="2">
                  <c:v>0</c:v>
                </c:pt>
                <c:pt idx="3">
                  <c:v>11930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C1-42C6-B165-94BAB27DE4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34171391"/>
        <c:axId val="734172831"/>
      </c:barChart>
      <c:catAx>
        <c:axId val="73417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734172831"/>
        <c:crosses val="autoZero"/>
        <c:auto val="1"/>
        <c:lblAlgn val="ctr"/>
        <c:lblOffset val="100"/>
        <c:noMultiLvlLbl val="0"/>
      </c:catAx>
      <c:valAx>
        <c:axId val="734172831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34171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275804937570873"/>
          <c:y val="0.39615172618587563"/>
          <c:w val="0.13215906988821699"/>
          <c:h val="0.295843994451472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000" b="1">
                <a:latin typeface="+mn-lt"/>
              </a:rPr>
              <a:t>COMPARATIVO</a:t>
            </a:r>
            <a:r>
              <a:rPr lang="es-DO" sz="1000" b="1" baseline="0">
                <a:latin typeface="+mn-lt"/>
              </a:rPr>
              <a:t> DEL MOVIMIENTO DE CONTENEDORES EN EXPORTACIÓN</a:t>
            </a:r>
          </a:p>
          <a:p>
            <a:pPr>
              <a:defRPr sz="1000" b="1"/>
            </a:pPr>
            <a:r>
              <a:rPr lang="es-DO" sz="1000" b="1" baseline="0">
                <a:latin typeface="+mn-lt"/>
              </a:rPr>
              <a:t> </a:t>
            </a:r>
            <a:r>
              <a:rPr lang="es-DO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(JULIO -SEPTIEMBRE 2026)</a:t>
            </a:r>
            <a:endParaRPr lang="es-DO" sz="1000" b="1" baseline="0">
              <a:latin typeface="+mn-lt"/>
            </a:endParaRPr>
          </a:p>
          <a:p>
            <a:pPr>
              <a:defRPr sz="1000" b="1"/>
            </a:pPr>
            <a:r>
              <a:rPr lang="es-DO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(DATOS EXPRESADOS EN TEUS)</a:t>
            </a:r>
            <a:endParaRPr lang="es-DO" sz="10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4.8416675783621195E-2"/>
          <c:y val="0.17729513225787727"/>
          <c:w val="0.78507681136399732"/>
          <c:h val="0.6030125251844092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'CONTENEDORES TEUS'!$B$83</c:f>
              <c:strCache>
                <c:ptCount val="1"/>
                <c:pt idx="0">
                  <c:v>CARGADOS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1.701222468996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B2-4621-B50A-BCB2224B32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'CONTENEDORES TEUS'!$C$82:$D$82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'CONTENEDORES TEUS'!$C$83:$D$83</c:f>
              <c:numCache>
                <c:formatCode>#,##0</c:formatCode>
                <c:ptCount val="2"/>
                <c:pt idx="0">
                  <c:v>75392</c:v>
                </c:pt>
                <c:pt idx="1">
                  <c:v>70018.5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B2-4621-B50A-BCB2224B321D}"/>
            </c:ext>
          </c:extLst>
        </c:ser>
        <c:ser>
          <c:idx val="1"/>
          <c:order val="1"/>
          <c:tx>
            <c:strRef>
              <c:f>'CONTENEDORES TEUS'!$B$84</c:f>
              <c:strCache>
                <c:ptCount val="1"/>
                <c:pt idx="0">
                  <c:v>VACIOS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'CONTENEDORES TEUS'!$C$82:$D$82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'CONTENEDORES TEUS'!$C$84:$D$84</c:f>
              <c:numCache>
                <c:formatCode>#,##0</c:formatCode>
                <c:ptCount val="2"/>
                <c:pt idx="0">
                  <c:v>143653.75</c:v>
                </c:pt>
                <c:pt idx="1">
                  <c:v>125809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B2-4621-B50A-BCB2224B32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115180464"/>
        <c:axId val="1274451952"/>
      </c:barChart>
      <c:catAx>
        <c:axId val="111518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274451952"/>
        <c:crosses val="autoZero"/>
        <c:auto val="1"/>
        <c:lblAlgn val="ctr"/>
        <c:lblOffset val="100"/>
        <c:noMultiLvlLbl val="0"/>
      </c:catAx>
      <c:valAx>
        <c:axId val="127445195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11518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000" b="1">
                <a:latin typeface="+mn-lt"/>
              </a:rPr>
              <a:t>COMPARATIVO</a:t>
            </a:r>
            <a:r>
              <a:rPr lang="es-DO" sz="1000" b="1" baseline="0">
                <a:latin typeface="+mn-lt"/>
              </a:rPr>
              <a:t> DEL MOVIMIENTO DE CONTENEDORES DE IMPORTACIÓN EN TRÁNSITO CARGADOS Y VACÍOS </a:t>
            </a:r>
          </a:p>
          <a:p>
            <a:pPr algn="ctr">
              <a:defRPr/>
            </a:pPr>
            <a:r>
              <a:rPr lang="es-DO" sz="1000" b="1" baseline="0">
                <a:latin typeface="+mn-lt"/>
              </a:rPr>
              <a:t>(ABRIL- MAYO -2026. </a:t>
            </a:r>
            <a:r>
              <a:rPr lang="es-DO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DATOS EXPRESADOS EN TEUS)</a:t>
            </a:r>
            <a:endParaRPr lang="es-DO" sz="1000" b="1">
              <a:latin typeface="+mn-lt"/>
            </a:endParaRPr>
          </a:p>
        </c:rich>
      </c:tx>
      <c:layout>
        <c:manualLayout>
          <c:xMode val="edge"/>
          <c:yMode val="edge"/>
          <c:x val="0.19775583930937621"/>
          <c:y val="1.6143676175652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'CONTENEDORES TEUS'!$B$141</c:f>
              <c:strCache>
                <c:ptCount val="1"/>
                <c:pt idx="0">
                  <c:v>CARGADOS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2.34489460745017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46-4B55-8305-F2B67CC97E43}"/>
                </c:ext>
              </c:extLst>
            </c:dLbl>
            <c:dLbl>
              <c:idx val="1"/>
              <c:layout>
                <c:manualLayout>
                  <c:x val="-8.0057299334274187E-17"/>
                  <c:y val="-2.3448946074501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46-4B55-8305-F2B67CC97E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TEUS'!$C$140:$D$140</c:f>
              <c:strCache>
                <c:ptCount val="2"/>
                <c:pt idx="0">
                  <c:v>Julio-Septiembre 2025</c:v>
                </c:pt>
                <c:pt idx="1">
                  <c:v>Julio-Septiembre 2026</c:v>
                </c:pt>
              </c:strCache>
            </c:strRef>
          </c:cat>
          <c:val>
            <c:numRef>
              <c:f>'CONTENEDORES TEUS'!$C$141:$D$141</c:f>
              <c:numCache>
                <c:formatCode>#,##0</c:formatCode>
                <c:ptCount val="2"/>
                <c:pt idx="0">
                  <c:v>59434.5</c:v>
                </c:pt>
                <c:pt idx="1">
                  <c:v>71035.75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46-4B55-8305-F2B67CC97E43}"/>
            </c:ext>
          </c:extLst>
        </c:ser>
        <c:ser>
          <c:idx val="1"/>
          <c:order val="1"/>
          <c:tx>
            <c:strRef>
              <c:f>'CONTENEDORES TEUS'!$B$142</c:f>
              <c:strCache>
                <c:ptCount val="1"/>
                <c:pt idx="0">
                  <c:v>VACIOS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6.1585835257890681E-3"/>
                  <c:y val="-8.487556272013328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46-4B55-8305-F2B67CC97E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TEUS'!$C$140:$D$140</c:f>
              <c:strCache>
                <c:ptCount val="2"/>
                <c:pt idx="0">
                  <c:v>Julio-Septiembre 2025</c:v>
                </c:pt>
                <c:pt idx="1">
                  <c:v>Julio-Septiembre 2026</c:v>
                </c:pt>
              </c:strCache>
            </c:strRef>
          </c:cat>
          <c:val>
            <c:numRef>
              <c:f>'CONTENEDORES TEUS'!$C$142:$D$142</c:f>
              <c:numCache>
                <c:formatCode>#,##0</c:formatCode>
                <c:ptCount val="2"/>
                <c:pt idx="0">
                  <c:v>26100.5</c:v>
                </c:pt>
                <c:pt idx="1">
                  <c:v>41274.75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46-4B55-8305-F2B67CC97E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04167728"/>
        <c:axId val="1113745552"/>
      </c:barChart>
      <c:catAx>
        <c:axId val="1304167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13745552"/>
        <c:crosses val="autoZero"/>
        <c:auto val="1"/>
        <c:lblAlgn val="ctr"/>
        <c:lblOffset val="100"/>
        <c:noMultiLvlLbl val="0"/>
      </c:catAx>
      <c:valAx>
        <c:axId val="111374555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30416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000" b="1">
                <a:latin typeface="+mn-lt"/>
              </a:rPr>
              <a:t>COMPARATIVO</a:t>
            </a:r>
            <a:r>
              <a:rPr lang="es-DO" sz="1000" b="1" baseline="0">
                <a:latin typeface="+mn-lt"/>
              </a:rPr>
              <a:t> DEL MOVIMIENTO DE CONTENEDORES DE EXPORTACIÓN EN TRÁNSITO, CARGADOS Y VACÍOS ABRIL-MAYO 2026 Vs 2025</a:t>
            </a:r>
          </a:p>
          <a:p>
            <a:pPr>
              <a:defRPr/>
            </a:pPr>
            <a:r>
              <a:rPr lang="es-DO" sz="1000" b="1" baseline="0">
                <a:latin typeface="+mn-lt"/>
              </a:rPr>
              <a:t> (DATOS EXPRESADOS EN TEUS)</a:t>
            </a:r>
            <a:endParaRPr lang="es-DO" sz="1000" b="1">
              <a:latin typeface="+mn-lt"/>
            </a:endParaRPr>
          </a:p>
        </c:rich>
      </c:tx>
      <c:layout>
        <c:manualLayout>
          <c:xMode val="edge"/>
          <c:yMode val="edge"/>
          <c:x val="0.10406435940784814"/>
          <c:y val="1.8530526342821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'CONTENEDORES TEUS'!$C$167</c:f>
              <c:strCache>
                <c:ptCount val="1"/>
                <c:pt idx="0">
                  <c:v>Julio-Septiembre 2025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TEUS'!$B$168:$B$169</c:f>
              <c:strCache>
                <c:ptCount val="2"/>
                <c:pt idx="0">
                  <c:v>CARGADOS</c:v>
                </c:pt>
                <c:pt idx="1">
                  <c:v>VACÍOS</c:v>
                </c:pt>
              </c:strCache>
            </c:strRef>
          </c:cat>
          <c:val>
            <c:numRef>
              <c:f>'CONTENEDORES TEUS'!$C$168:$C$169</c:f>
              <c:numCache>
                <c:formatCode>#,##0</c:formatCode>
                <c:ptCount val="2"/>
                <c:pt idx="0">
                  <c:v>63354</c:v>
                </c:pt>
                <c:pt idx="1">
                  <c:v>27673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1-4A62-93EA-9D13F3730028}"/>
            </c:ext>
          </c:extLst>
        </c:ser>
        <c:ser>
          <c:idx val="1"/>
          <c:order val="1"/>
          <c:tx>
            <c:strRef>
              <c:f>'CONTENEDORES TEUS'!$D$167</c:f>
              <c:strCache>
                <c:ptCount val="1"/>
                <c:pt idx="0">
                  <c:v>Julio-Septiembre 2026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'CONTENEDORES TEUS'!$B$168:$B$169</c:f>
              <c:strCache>
                <c:ptCount val="2"/>
                <c:pt idx="0">
                  <c:v>CARGADOS</c:v>
                </c:pt>
                <c:pt idx="1">
                  <c:v>VACÍOS</c:v>
                </c:pt>
              </c:strCache>
            </c:strRef>
          </c:cat>
          <c:val>
            <c:numRef>
              <c:f>'CONTENEDORES TEUS'!$D$168:$D$169</c:f>
              <c:numCache>
                <c:formatCode>#,##0</c:formatCode>
                <c:ptCount val="2"/>
                <c:pt idx="0">
                  <c:v>67298</c:v>
                </c:pt>
                <c:pt idx="1">
                  <c:v>37336.75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81-4A62-93EA-9D13F37300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822489856"/>
        <c:axId val="1113748032"/>
      </c:barChart>
      <c:catAx>
        <c:axId val="822489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113748032"/>
        <c:crosses val="autoZero"/>
        <c:auto val="1"/>
        <c:lblAlgn val="ctr"/>
        <c:lblOffset val="100"/>
        <c:noMultiLvlLbl val="0"/>
      </c:catAx>
      <c:valAx>
        <c:axId val="111374803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82248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GRÁFICA</a:t>
            </a:r>
            <a:r>
              <a:rPr lang="es-DO" sz="1100" b="1" baseline="0">
                <a:latin typeface="+mn-lt"/>
              </a:rPr>
              <a:t>  COMPARATIVA DEL  MOVIMIENTO DE CONTENEDORES EN IMPORTACIÓN </a:t>
            </a:r>
            <a:r>
              <a:rPr lang="es-DO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</a:rPr>
              <a:t> JULIO</a:t>
            </a:r>
            <a:r>
              <a:rPr lang="es-DO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- SEPTIEMBRE 2026)</a:t>
            </a:r>
            <a:endParaRPr lang="es-DO" sz="1100" b="1" baseline="0">
              <a:latin typeface="+mn-lt"/>
            </a:endParaRPr>
          </a:p>
          <a:p>
            <a:pPr>
              <a:defRPr/>
            </a:pPr>
            <a:r>
              <a:rPr lang="es-DO" sz="1100" b="1" baseline="0">
                <a:latin typeface="+mn-lt"/>
              </a:rPr>
              <a:t> (</a:t>
            </a:r>
            <a:r>
              <a:rPr lang="es-DO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DATOS EXPRESADOS EN TEUS)</a:t>
            </a:r>
            <a:endParaRPr lang="es-DO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'CONTENEDORES TEUS'!$B$78</c:f>
              <c:strCache>
                <c:ptCount val="1"/>
                <c:pt idx="0">
                  <c:v>CARGADOS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'CONTENEDORES TEUS'!$C$77:$D$77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'CONTENEDORES TEUS'!$C$78:$D$78</c:f>
              <c:numCache>
                <c:formatCode>#,##0</c:formatCode>
                <c:ptCount val="2"/>
                <c:pt idx="0">
                  <c:v>190937</c:v>
                </c:pt>
                <c:pt idx="1">
                  <c:v>189460.75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59-4044-9973-084BD985836A}"/>
            </c:ext>
          </c:extLst>
        </c:ser>
        <c:ser>
          <c:idx val="1"/>
          <c:order val="1"/>
          <c:tx>
            <c:strRef>
              <c:f>'CONTENEDORES TEUS'!$B$79</c:f>
              <c:strCache>
                <c:ptCount val="1"/>
                <c:pt idx="0">
                  <c:v>VACIOS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'CONTENEDORES TEUS'!$C$77:$D$77</c:f>
              <c:numCache>
                <c:formatCode>General</c:formatCode>
                <c:ptCount val="2"/>
                <c:pt idx="0">
                  <c:v>2025</c:v>
                </c:pt>
                <c:pt idx="1">
                  <c:v>2026</c:v>
                </c:pt>
              </c:numCache>
            </c:numRef>
          </c:cat>
          <c:val>
            <c:numRef>
              <c:f>'CONTENEDORES TEUS'!$C$79:$D$79</c:f>
              <c:numCache>
                <c:formatCode>#,##0</c:formatCode>
                <c:ptCount val="2"/>
                <c:pt idx="0">
                  <c:v>18661.75</c:v>
                </c:pt>
                <c:pt idx="1">
                  <c:v>16339.75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59-4044-9973-084BD9858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26137248"/>
        <c:axId val="1226138688"/>
      </c:barChart>
      <c:catAx>
        <c:axId val="1226137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226138688"/>
        <c:crosses val="autoZero"/>
        <c:auto val="1"/>
        <c:lblAlgn val="ctr"/>
        <c:lblOffset val="100"/>
        <c:noMultiLvlLbl val="0"/>
      </c:catAx>
      <c:valAx>
        <c:axId val="1226138688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226137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CANTIDAD</a:t>
            </a:r>
            <a:r>
              <a:rPr lang="es-DO" sz="1100" b="1" baseline="0">
                <a:latin typeface="+mn-lt"/>
              </a:rPr>
              <a:t> DE CRUCEROS ARRIBADOS  POR PUERTOS </a:t>
            </a:r>
          </a:p>
          <a:p>
            <a:pPr>
              <a:defRPr/>
            </a:pPr>
            <a:r>
              <a:rPr lang="es-DO" sz="1100" b="1" baseline="0">
                <a:latin typeface="+mn-lt"/>
              </a:rPr>
              <a:t> JULIO-SEPTIEMBRE 2026</a:t>
            </a:r>
            <a:endParaRPr lang="es-DO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1.3237822648237318E-2"/>
          <c:y val="0.17612827572006007"/>
          <c:w val="0.97352435470352539"/>
          <c:h val="0.591043325887988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PASAJEROS!$B$39:$B$47</c:f>
              <c:strCache>
                <c:ptCount val="9"/>
                <c:pt idx="0">
                  <c:v>AMBER COVE</c:v>
                </c:pt>
                <c:pt idx="1">
                  <c:v>TAÍNO BAY</c:v>
                </c:pt>
                <c:pt idx="2">
                  <c:v>LA ROMANA</c:v>
                </c:pt>
                <c:pt idx="3">
                  <c:v>SANTA BÁRBARA</c:v>
                </c:pt>
                <c:pt idx="4">
                  <c:v>SANTO DOMINGO CRUCERO</c:v>
                </c:pt>
                <c:pt idx="5">
                  <c:v>SANTO DOMINGO FERRY</c:v>
                </c:pt>
                <c:pt idx="6">
                  <c:v>ISLAS CATALINA</c:v>
                </c:pt>
                <c:pt idx="7">
                  <c:v>CAP-CANA</c:v>
                </c:pt>
                <c:pt idx="8">
                  <c:v>PEDERNALES (CR)</c:v>
                </c:pt>
              </c:strCache>
            </c:strRef>
          </c:cat>
          <c:val>
            <c:numRef>
              <c:f>PASAJEROS!$C$39:$C$47</c:f>
              <c:numCache>
                <c:formatCode>#,##0</c:formatCode>
                <c:ptCount val="9"/>
                <c:pt idx="0">
                  <c:v>242646</c:v>
                </c:pt>
                <c:pt idx="1">
                  <c:v>156934</c:v>
                </c:pt>
                <c:pt idx="2">
                  <c:v>11695</c:v>
                </c:pt>
                <c:pt idx="3">
                  <c:v>0</c:v>
                </c:pt>
                <c:pt idx="4">
                  <c:v>451</c:v>
                </c:pt>
                <c:pt idx="5">
                  <c:v>15637</c:v>
                </c:pt>
                <c:pt idx="6">
                  <c:v>0</c:v>
                </c:pt>
                <c:pt idx="7">
                  <c:v>0</c:v>
                </c:pt>
                <c:pt idx="8">
                  <c:v>22338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C-4861-84C4-7675D45F90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6608095"/>
        <c:axId val="156613855"/>
      </c:barChart>
      <c:catAx>
        <c:axId val="15660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6613855"/>
        <c:crosses val="autoZero"/>
        <c:auto val="1"/>
        <c:lblAlgn val="ctr"/>
        <c:lblOffset val="100"/>
        <c:noMultiLvlLbl val="0"/>
      </c:catAx>
      <c:valAx>
        <c:axId val="1566138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56608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/>
              <a:t>COMPARATIVA</a:t>
            </a:r>
            <a:r>
              <a:rPr lang="es-DO" sz="1100" b="1" baseline="0"/>
              <a:t> DE CRUCERISTAS POR PUERTOS</a:t>
            </a:r>
          </a:p>
          <a:p>
            <a:pPr>
              <a:defRPr/>
            </a:pPr>
            <a:r>
              <a:rPr lang="es-DO" sz="1100" b="1" baseline="0"/>
              <a:t>JULIO- SEPTIEMBRE 2026</a:t>
            </a:r>
            <a:endParaRPr lang="es-DO" sz="1100" b="1"/>
          </a:p>
        </c:rich>
      </c:tx>
      <c:layout>
        <c:manualLayout>
          <c:xMode val="edge"/>
          <c:yMode val="edge"/>
          <c:x val="0.31407936878863313"/>
          <c:y val="2.1136060476870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PASAJEROS!$A$112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PASAJEROS!$B$111:$J$111</c:f>
              <c:strCache>
                <c:ptCount val="9"/>
                <c:pt idx="0">
                  <c:v>AMBER COVE</c:v>
                </c:pt>
                <c:pt idx="1">
                  <c:v>CAP CANA</c:v>
                </c:pt>
                <c:pt idx="2">
                  <c:v>LA ROMANA</c:v>
                </c:pt>
                <c:pt idx="3">
                  <c:v>SANTA BÁRBARA </c:v>
                </c:pt>
                <c:pt idx="4">
                  <c:v>SANTO DOMINGO CRUCERO </c:v>
                </c:pt>
                <c:pt idx="5">
                  <c:v>SANTO DOMINGO FERRY</c:v>
                </c:pt>
                <c:pt idx="6">
                  <c:v>PEDERNALES (CR)</c:v>
                </c:pt>
                <c:pt idx="7">
                  <c:v>TAÍNO BAY</c:v>
                </c:pt>
                <c:pt idx="8">
                  <c:v>ISLA CATALINA</c:v>
                </c:pt>
              </c:strCache>
            </c:strRef>
          </c:cat>
          <c:val>
            <c:numRef>
              <c:f>PASAJEROS!$B$112:$J$112</c:f>
              <c:numCache>
                <c:formatCode>#,##0</c:formatCode>
                <c:ptCount val="9"/>
                <c:pt idx="0">
                  <c:v>89676</c:v>
                </c:pt>
                <c:pt idx="1">
                  <c:v>0</c:v>
                </c:pt>
                <c:pt idx="2">
                  <c:v>11695</c:v>
                </c:pt>
                <c:pt idx="3">
                  <c:v>0</c:v>
                </c:pt>
                <c:pt idx="4">
                  <c:v>0</c:v>
                </c:pt>
                <c:pt idx="5">
                  <c:v>8326</c:v>
                </c:pt>
                <c:pt idx="6">
                  <c:v>3937</c:v>
                </c:pt>
                <c:pt idx="7">
                  <c:v>50385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4-4906-B9F7-25FEFD7D48E9}"/>
            </c:ext>
          </c:extLst>
        </c:ser>
        <c:ser>
          <c:idx val="1"/>
          <c:order val="1"/>
          <c:tx>
            <c:strRef>
              <c:f>PASAJEROS!$A$113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PASAJEROS!$B$111:$J$111</c:f>
              <c:strCache>
                <c:ptCount val="9"/>
                <c:pt idx="0">
                  <c:v>AMBER COVE</c:v>
                </c:pt>
                <c:pt idx="1">
                  <c:v>CAP CANA</c:v>
                </c:pt>
                <c:pt idx="2">
                  <c:v>LA ROMANA</c:v>
                </c:pt>
                <c:pt idx="3">
                  <c:v>SANTA BÁRBARA </c:v>
                </c:pt>
                <c:pt idx="4">
                  <c:v>SANTO DOMINGO CRUCERO </c:v>
                </c:pt>
                <c:pt idx="5">
                  <c:v>SANTO DOMINGO FERRY</c:v>
                </c:pt>
                <c:pt idx="6">
                  <c:v>PEDERNALES (CR)</c:v>
                </c:pt>
                <c:pt idx="7">
                  <c:v>TAÍNO BAY</c:v>
                </c:pt>
                <c:pt idx="8">
                  <c:v>ISLA CATALINA</c:v>
                </c:pt>
              </c:strCache>
            </c:strRef>
          </c:cat>
          <c:val>
            <c:numRef>
              <c:f>PASAJEROS!$B$113:$J$113</c:f>
              <c:numCache>
                <c:formatCode>#,##0</c:formatCode>
                <c:ptCount val="9"/>
                <c:pt idx="0">
                  <c:v>71612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4545</c:v>
                </c:pt>
                <c:pt idx="6">
                  <c:v>0</c:v>
                </c:pt>
                <c:pt idx="7">
                  <c:v>57174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64-4906-B9F7-25FEFD7D48E9}"/>
            </c:ext>
          </c:extLst>
        </c:ser>
        <c:ser>
          <c:idx val="2"/>
          <c:order val="2"/>
          <c:tx>
            <c:strRef>
              <c:f>PASAJEROS!$A$114</c:f>
              <c:strCache>
                <c:ptCount val="1"/>
                <c:pt idx="0">
                  <c:v>SEPTIMBRE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PASAJEROS!$B$111:$J$111</c:f>
              <c:strCache>
                <c:ptCount val="9"/>
                <c:pt idx="0">
                  <c:v>AMBER COVE</c:v>
                </c:pt>
                <c:pt idx="1">
                  <c:v>CAP CANA</c:v>
                </c:pt>
                <c:pt idx="2">
                  <c:v>LA ROMANA</c:v>
                </c:pt>
                <c:pt idx="3">
                  <c:v>SANTA BÁRBARA </c:v>
                </c:pt>
                <c:pt idx="4">
                  <c:v>SANTO DOMINGO CRUCERO </c:v>
                </c:pt>
                <c:pt idx="5">
                  <c:v>SANTO DOMINGO FERRY</c:v>
                </c:pt>
                <c:pt idx="6">
                  <c:v>PEDERNALES (CR)</c:v>
                </c:pt>
                <c:pt idx="7">
                  <c:v>TAÍNO BAY</c:v>
                </c:pt>
                <c:pt idx="8">
                  <c:v>ISLA CATALINA</c:v>
                </c:pt>
              </c:strCache>
            </c:strRef>
          </c:cat>
          <c:val>
            <c:numRef>
              <c:f>PASAJEROS!$B$114:$J$114</c:f>
              <c:numCache>
                <c:formatCode>#,##0</c:formatCode>
                <c:ptCount val="9"/>
                <c:pt idx="0">
                  <c:v>81358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451</c:v>
                </c:pt>
                <c:pt idx="5">
                  <c:v>2766</c:v>
                </c:pt>
                <c:pt idx="6">
                  <c:v>18401</c:v>
                </c:pt>
                <c:pt idx="7">
                  <c:v>49375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64-4906-B9F7-25FEFD7D48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86497408"/>
        <c:axId val="586487328"/>
      </c:barChart>
      <c:catAx>
        <c:axId val="58649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86487328"/>
        <c:crosses val="autoZero"/>
        <c:auto val="1"/>
        <c:lblAlgn val="ctr"/>
        <c:lblOffset val="100"/>
        <c:noMultiLvlLbl val="0"/>
      </c:catAx>
      <c:valAx>
        <c:axId val="58648732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8649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/>
              <a:t>Gráfica</a:t>
            </a:r>
            <a:r>
              <a:rPr lang="es-DO" sz="1100" b="1" baseline="0"/>
              <a:t> comparativa del Movimiento de Cruceros</a:t>
            </a:r>
          </a:p>
          <a:p>
            <a:pPr>
              <a:defRPr/>
            </a:pPr>
            <a:r>
              <a:rPr lang="es-DO" sz="1100" b="1" baseline="0"/>
              <a:t>Julio-Septiembre 2026 Vs. 2025</a:t>
            </a:r>
            <a:endParaRPr lang="es-DO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0.10786663715228367"/>
          <c:y val="9.7734204793028329E-2"/>
          <c:w val="0.84650504028361917"/>
          <c:h val="0.87394335511982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PASAJEROS!$C$155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PASAJEROS!$B$156:$B$164</c:f>
              <c:strCache>
                <c:ptCount val="9"/>
                <c:pt idx="0">
                  <c:v>AMBER COVE </c:v>
                </c:pt>
                <c:pt idx="1">
                  <c:v>TAINO  BAY</c:v>
                </c:pt>
                <c:pt idx="2">
                  <c:v>LA ROMANA</c:v>
                </c:pt>
                <c:pt idx="3">
                  <c:v>SANTA BÁRBARA SAMANÁ</c:v>
                </c:pt>
                <c:pt idx="4">
                  <c:v>SANTO DOMINGO  CRUCERO</c:v>
                </c:pt>
                <c:pt idx="5">
                  <c:v>SANTO DOMINGO (FERRY)</c:v>
                </c:pt>
                <c:pt idx="6">
                  <c:v>ISLAS CATALINA</c:v>
                </c:pt>
                <c:pt idx="7">
                  <c:v>CAP-CANA</c:v>
                </c:pt>
                <c:pt idx="8">
                  <c:v>CABO ROJO PEDERNALES </c:v>
                </c:pt>
              </c:strCache>
            </c:strRef>
          </c:cat>
          <c:val>
            <c:numRef>
              <c:f>PASAJEROS!$C$156:$C$164</c:f>
              <c:numCache>
                <c:formatCode>#,##0</c:formatCode>
                <c:ptCount val="9"/>
                <c:pt idx="0">
                  <c:v>42</c:v>
                </c:pt>
                <c:pt idx="1">
                  <c:v>33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87-49A8-A1E6-3B56D8BD2760}"/>
            </c:ext>
          </c:extLst>
        </c:ser>
        <c:ser>
          <c:idx val="1"/>
          <c:order val="1"/>
          <c:tx>
            <c:strRef>
              <c:f>PASAJEROS!$D$155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PASAJEROS!$B$156:$B$164</c:f>
              <c:strCache>
                <c:ptCount val="9"/>
                <c:pt idx="0">
                  <c:v>AMBER COVE </c:v>
                </c:pt>
                <c:pt idx="1">
                  <c:v>TAINO  BAY</c:v>
                </c:pt>
                <c:pt idx="2">
                  <c:v>LA ROMANA</c:v>
                </c:pt>
                <c:pt idx="3">
                  <c:v>SANTA BÁRBARA SAMANÁ</c:v>
                </c:pt>
                <c:pt idx="4">
                  <c:v>SANTO DOMINGO  CRUCERO</c:v>
                </c:pt>
                <c:pt idx="5">
                  <c:v>SANTO DOMINGO (FERRY)</c:v>
                </c:pt>
                <c:pt idx="6">
                  <c:v>ISLAS CATALINA</c:v>
                </c:pt>
                <c:pt idx="7">
                  <c:v>CAP-CANA</c:v>
                </c:pt>
                <c:pt idx="8">
                  <c:v>CABO ROJO PEDERNALES </c:v>
                </c:pt>
              </c:strCache>
            </c:strRef>
          </c:cat>
          <c:val>
            <c:numRef>
              <c:f>PASAJEROS!$D$156:$D$164</c:f>
              <c:numCache>
                <c:formatCode>#,##0</c:formatCode>
                <c:ptCount val="9"/>
                <c:pt idx="0">
                  <c:v>52</c:v>
                </c:pt>
                <c:pt idx="1">
                  <c:v>40</c:v>
                </c:pt>
                <c:pt idx="2">
                  <c:v>5</c:v>
                </c:pt>
                <c:pt idx="3">
                  <c:v>0</c:v>
                </c:pt>
                <c:pt idx="4">
                  <c:v>1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87-49A8-A1E6-3B56D8BD276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295935600"/>
        <c:axId val="295941840"/>
      </c:barChart>
      <c:catAx>
        <c:axId val="29593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95941840"/>
        <c:crosses val="autoZero"/>
        <c:auto val="1"/>
        <c:lblAlgn val="ctr"/>
        <c:lblOffset val="100"/>
        <c:noMultiLvlLbl val="0"/>
      </c:catAx>
      <c:valAx>
        <c:axId val="29594184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9593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762568862444026"/>
          <c:y val="0.36008915449227685"/>
          <c:w val="4.9891796334568798E-2"/>
          <c:h val="0.2164340149693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CANTIDAD</a:t>
            </a:r>
            <a:r>
              <a:rPr lang="en-US" sz="1100" b="1" baseline="0"/>
              <a:t> DE CRUCERISTAS ARRIBADOS</a:t>
            </a:r>
          </a:p>
          <a:p>
            <a:pPr>
              <a:defRPr/>
            </a:pPr>
            <a:r>
              <a:rPr lang="en-US" sz="1100" b="1" baseline="0"/>
              <a:t>JULIO-SEPTIEMBRE 2026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PASAJEROS!$B$25:$B$33</c:f>
              <c:strCache>
                <c:ptCount val="9"/>
                <c:pt idx="0">
                  <c:v>AMBER COVE</c:v>
                </c:pt>
                <c:pt idx="1">
                  <c:v>TAÍNO BAY</c:v>
                </c:pt>
                <c:pt idx="2">
                  <c:v>LA ROMANA</c:v>
                </c:pt>
                <c:pt idx="3">
                  <c:v>SANTA BÁRBARA</c:v>
                </c:pt>
                <c:pt idx="4">
                  <c:v>SANTO DOMINGO CRUCERO</c:v>
                </c:pt>
                <c:pt idx="5">
                  <c:v>SANTO DOMINGO FERRY</c:v>
                </c:pt>
                <c:pt idx="6">
                  <c:v>ISLAS CATALINA</c:v>
                </c:pt>
                <c:pt idx="7">
                  <c:v>CAP-CANA</c:v>
                </c:pt>
                <c:pt idx="8">
                  <c:v>PEDERNALES (CR)</c:v>
                </c:pt>
              </c:strCache>
            </c:strRef>
          </c:cat>
          <c:val>
            <c:numRef>
              <c:f>PASAJEROS!$C$25:$C$33</c:f>
              <c:numCache>
                <c:formatCode>#,##0</c:formatCode>
                <c:ptCount val="9"/>
                <c:pt idx="0">
                  <c:v>52</c:v>
                </c:pt>
                <c:pt idx="1">
                  <c:v>40</c:v>
                </c:pt>
                <c:pt idx="2">
                  <c:v>5</c:v>
                </c:pt>
                <c:pt idx="3">
                  <c:v>0</c:v>
                </c:pt>
                <c:pt idx="4">
                  <c:v>1</c:v>
                </c:pt>
                <c:pt idx="5">
                  <c:v>39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7D-44A6-81F7-77899E615F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99282480"/>
        <c:axId val="399283440"/>
      </c:barChart>
      <c:catAx>
        <c:axId val="39928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99283440"/>
        <c:crosses val="autoZero"/>
        <c:auto val="1"/>
        <c:lblAlgn val="ctr"/>
        <c:lblOffset val="100"/>
        <c:noMultiLvlLbl val="0"/>
      </c:catAx>
      <c:valAx>
        <c:axId val="39928344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399282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100" b="1">
                <a:latin typeface="+mn-lt"/>
              </a:rPr>
              <a:t>COMPARATIVO</a:t>
            </a:r>
            <a:r>
              <a:rPr lang="es-DO" sz="1100" b="1" baseline="0">
                <a:latin typeface="+mn-lt"/>
              </a:rPr>
              <a:t> DE LA CANTIDAD DE CRUCEROS ARRIBADOS </a:t>
            </a:r>
          </a:p>
          <a:p>
            <a:pPr>
              <a:defRPr/>
            </a:pPr>
            <a:r>
              <a:rPr lang="es-DO" sz="1100" b="1" baseline="0">
                <a:latin typeface="+mn-lt"/>
              </a:rPr>
              <a:t>JULIO-SEPTIEMBRE 2026 Vs2025</a:t>
            </a:r>
            <a:endParaRPr lang="es-DO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PASAJEROS!$E$58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PASAJEROS!$D$59:$D$67</c:f>
              <c:strCache>
                <c:ptCount val="9"/>
                <c:pt idx="0">
                  <c:v>AMBER COVE</c:v>
                </c:pt>
                <c:pt idx="1">
                  <c:v>TAÍNO BAY</c:v>
                </c:pt>
                <c:pt idx="2">
                  <c:v>LA ROMANA</c:v>
                </c:pt>
                <c:pt idx="3">
                  <c:v>SANTA BÁRBARA</c:v>
                </c:pt>
                <c:pt idx="4">
                  <c:v>SANTO DOMINGO CRUCERO</c:v>
                </c:pt>
                <c:pt idx="5">
                  <c:v>SANTO DOMINGO FERRY</c:v>
                </c:pt>
                <c:pt idx="6">
                  <c:v>ISLAS CATALINA</c:v>
                </c:pt>
                <c:pt idx="7">
                  <c:v>CAP-CANA</c:v>
                </c:pt>
                <c:pt idx="8">
                  <c:v>PEDERNALES (CR)</c:v>
                </c:pt>
              </c:strCache>
            </c:strRef>
          </c:cat>
          <c:val>
            <c:numRef>
              <c:f>PASAJEROS!$E$59:$E$67</c:f>
              <c:numCache>
                <c:formatCode>#,##0</c:formatCode>
                <c:ptCount val="9"/>
                <c:pt idx="0">
                  <c:v>200865</c:v>
                </c:pt>
                <c:pt idx="1">
                  <c:v>142105</c:v>
                </c:pt>
                <c:pt idx="2">
                  <c:v>2863</c:v>
                </c:pt>
                <c:pt idx="3">
                  <c:v>0</c:v>
                </c:pt>
                <c:pt idx="4">
                  <c:v>0</c:v>
                </c:pt>
                <c:pt idx="5">
                  <c:v>13383</c:v>
                </c:pt>
                <c:pt idx="6">
                  <c:v>0</c:v>
                </c:pt>
                <c:pt idx="7">
                  <c:v>0</c:v>
                </c:pt>
                <c:pt idx="8">
                  <c:v>31200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F-4993-91DB-5B75C8980F93}"/>
            </c:ext>
          </c:extLst>
        </c:ser>
        <c:ser>
          <c:idx val="1"/>
          <c:order val="1"/>
          <c:tx>
            <c:strRef>
              <c:f>PASAJEROS!$F$58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PASAJEROS!$D$59:$D$67</c:f>
              <c:strCache>
                <c:ptCount val="9"/>
                <c:pt idx="0">
                  <c:v>AMBER COVE</c:v>
                </c:pt>
                <c:pt idx="1">
                  <c:v>TAÍNO BAY</c:v>
                </c:pt>
                <c:pt idx="2">
                  <c:v>LA ROMANA</c:v>
                </c:pt>
                <c:pt idx="3">
                  <c:v>SANTA BÁRBARA</c:v>
                </c:pt>
                <c:pt idx="4">
                  <c:v>SANTO DOMINGO CRUCERO</c:v>
                </c:pt>
                <c:pt idx="5">
                  <c:v>SANTO DOMINGO FERRY</c:v>
                </c:pt>
                <c:pt idx="6">
                  <c:v>ISLAS CATALINA</c:v>
                </c:pt>
                <c:pt idx="7">
                  <c:v>CAP-CANA</c:v>
                </c:pt>
                <c:pt idx="8">
                  <c:v>PEDERNALES (CR)</c:v>
                </c:pt>
              </c:strCache>
            </c:strRef>
          </c:cat>
          <c:val>
            <c:numRef>
              <c:f>PASAJEROS!$F$59:$F$67</c:f>
              <c:numCache>
                <c:formatCode>#,##0</c:formatCode>
                <c:ptCount val="9"/>
                <c:pt idx="0">
                  <c:v>242646</c:v>
                </c:pt>
                <c:pt idx="1">
                  <c:v>156934</c:v>
                </c:pt>
                <c:pt idx="2">
                  <c:v>11695</c:v>
                </c:pt>
                <c:pt idx="3">
                  <c:v>0</c:v>
                </c:pt>
                <c:pt idx="4">
                  <c:v>451</c:v>
                </c:pt>
                <c:pt idx="5">
                  <c:v>15637</c:v>
                </c:pt>
                <c:pt idx="6">
                  <c:v>0</c:v>
                </c:pt>
                <c:pt idx="7">
                  <c:v>0</c:v>
                </c:pt>
                <c:pt idx="8">
                  <c:v>22338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F-4993-91DB-5B75C8980F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2223152"/>
        <c:axId val="42249072"/>
        <c:axId val="0"/>
      </c:bar3DChart>
      <c:catAx>
        <c:axId val="4222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2249072"/>
        <c:crosses val="autoZero"/>
        <c:auto val="1"/>
        <c:lblAlgn val="ctr"/>
        <c:lblOffset val="100"/>
        <c:noMultiLvlLbl val="0"/>
      </c:catAx>
      <c:valAx>
        <c:axId val="4224907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4222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7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4.png"/><Relationship Id="rId1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5.xml"/><Relationship Id="rId7" Type="http://schemas.openxmlformats.org/officeDocument/2006/relationships/chart" Target="../charts/chart8.xml"/><Relationship Id="rId2" Type="http://schemas.openxmlformats.org/officeDocument/2006/relationships/image" Target="../media/image5.png"/><Relationship Id="rId1" Type="http://schemas.openxmlformats.org/officeDocument/2006/relationships/image" Target="../media/image2.png"/><Relationship Id="rId6" Type="http://schemas.openxmlformats.org/officeDocument/2006/relationships/chart" Target="../charts/chart7.xml"/><Relationship Id="rId5" Type="http://schemas.openxmlformats.org/officeDocument/2006/relationships/image" Target="../media/image6.png"/><Relationship Id="rId4" Type="http://schemas.openxmlformats.org/officeDocument/2006/relationships/chart" Target="../charts/chart6.xml"/><Relationship Id="rId9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image" Target="../media/image8.png"/><Relationship Id="rId7" Type="http://schemas.openxmlformats.org/officeDocument/2006/relationships/chart" Target="../charts/chart15.xml"/><Relationship Id="rId2" Type="http://schemas.openxmlformats.org/officeDocument/2006/relationships/chart" Target="../charts/chart11.xml"/><Relationship Id="rId1" Type="http://schemas.openxmlformats.org/officeDocument/2006/relationships/image" Target="../media/image7.png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3" Type="http://schemas.openxmlformats.org/officeDocument/2006/relationships/image" Target="../media/image10.png"/><Relationship Id="rId7" Type="http://schemas.openxmlformats.org/officeDocument/2006/relationships/chart" Target="../charts/chart21.xml"/><Relationship Id="rId2" Type="http://schemas.openxmlformats.org/officeDocument/2006/relationships/image" Target="../media/image9.png"/><Relationship Id="rId1" Type="http://schemas.openxmlformats.org/officeDocument/2006/relationships/image" Target="../media/image2.png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0</xdr:row>
      <xdr:rowOff>0</xdr:rowOff>
    </xdr:from>
    <xdr:to>
      <xdr:col>7</xdr:col>
      <xdr:colOff>731519</xdr:colOff>
      <xdr:row>10</xdr:row>
      <xdr:rowOff>62116</xdr:rowOff>
    </xdr:to>
    <xdr:pic>
      <xdr:nvPicPr>
        <xdr:cNvPr id="4" name="Imagen 3" descr="Transparencia">
          <a:extLst>
            <a:ext uri="{FF2B5EF4-FFF2-40B4-BE49-F238E27FC236}">
              <a16:creationId xmlns:a16="http://schemas.microsoft.com/office/drawing/2014/main" id="{F64911D4-B1F6-0DA4-EDF3-C2C59A28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240" y="0"/>
          <a:ext cx="3596639" cy="1890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22</xdr:row>
      <xdr:rowOff>161925</xdr:rowOff>
    </xdr:from>
    <xdr:to>
      <xdr:col>5</xdr:col>
      <xdr:colOff>219075</xdr:colOff>
      <xdr:row>25</xdr:row>
      <xdr:rowOff>36635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8427636-902F-C397-16C7-8F5CCC8CE63A}"/>
            </a:ext>
          </a:extLst>
        </xdr:cNvPr>
        <xdr:cNvSpPr txBox="1"/>
      </xdr:nvSpPr>
      <xdr:spPr>
        <a:xfrm>
          <a:off x="912202" y="6177329"/>
          <a:ext cx="3153508" cy="4462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José David Terrero </a:t>
          </a:r>
        </a:p>
        <a:p>
          <a:pPr algn="ctr"/>
          <a:r>
            <a:rPr lang="es-DO" sz="1150" b="0" i="1">
              <a:solidFill>
                <a:schemeClr val="accent5">
                  <a:lumMod val="75000"/>
                </a:schemeClr>
              </a:solidFill>
            </a:rPr>
            <a:t>Director Interino de Planificación</a:t>
          </a:r>
          <a:r>
            <a:rPr lang="es-DO" sz="1150" b="0" i="1" baseline="0">
              <a:solidFill>
                <a:schemeClr val="accent5">
                  <a:lumMod val="75000"/>
                </a:schemeClr>
              </a:solidFill>
            </a:rPr>
            <a:t> y Desarrollo </a:t>
          </a:r>
          <a:endParaRPr lang="es-DO" sz="1150" b="0" i="1" u="none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16119</xdr:colOff>
      <xdr:row>26</xdr:row>
      <xdr:rowOff>73269</xdr:rowOff>
    </xdr:from>
    <xdr:to>
      <xdr:col>5</xdr:col>
      <xdr:colOff>92319</xdr:colOff>
      <xdr:row>28</xdr:row>
      <xdr:rowOff>93052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E081531A-6641-4F1C-9CCF-B07996CEAE23}"/>
            </a:ext>
          </a:extLst>
        </xdr:cNvPr>
        <xdr:cNvSpPr txBox="1"/>
      </xdr:nvSpPr>
      <xdr:spPr>
        <a:xfrm>
          <a:off x="785446" y="6850673"/>
          <a:ext cx="3153508" cy="8037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>
              <a:solidFill>
                <a:schemeClr val="tx1">
                  <a:lumMod val="75000"/>
                  <a:lumOff val="25000"/>
                </a:schemeClr>
              </a:solidFill>
              <a:latin typeface="+mj-lt"/>
            </a:rPr>
            <a:t>Celerky Benítez Medrano</a:t>
          </a:r>
        </a:p>
        <a:p>
          <a:pPr algn="ctr"/>
          <a:r>
            <a:rPr lang="es-DO" sz="1150" b="0" i="1">
              <a:solidFill>
                <a:schemeClr val="accent5">
                  <a:lumMod val="75000"/>
                </a:schemeClr>
              </a:solidFill>
            </a:rPr>
            <a:t>Encargada</a:t>
          </a:r>
          <a:r>
            <a:rPr lang="es-DO" sz="1150" b="0" i="1" baseline="0">
              <a:solidFill>
                <a:schemeClr val="accent5">
                  <a:lumMod val="75000"/>
                </a:schemeClr>
              </a:solidFill>
            </a:rPr>
            <a:t> de Estadísticas</a:t>
          </a:r>
          <a:endParaRPr lang="es-DO" sz="1150" b="0" i="1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1154836</xdr:colOff>
      <xdr:row>1</xdr:row>
      <xdr:rowOff>79169</xdr:rowOff>
    </xdr:from>
    <xdr:ext cx="1477528" cy="934234"/>
    <xdr:pic>
      <xdr:nvPicPr>
        <xdr:cNvPr id="7" name="2 Imagen" descr="Logotipo&#10;&#10;Descripción generada automáticament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070" y="257299"/>
          <a:ext cx="1477528" cy="934234"/>
        </a:xfrm>
        <a:prstGeom prst="rect">
          <a:avLst/>
        </a:prstGeom>
      </xdr:spPr>
    </xdr:pic>
    <xdr:clientData/>
  </xdr:oneCellAnchor>
  <xdr:oneCellAnchor>
    <xdr:from>
      <xdr:col>1</xdr:col>
      <xdr:colOff>1158421</xdr:colOff>
      <xdr:row>38</xdr:row>
      <xdr:rowOff>8617</xdr:rowOff>
    </xdr:from>
    <xdr:ext cx="1666876" cy="976620"/>
    <xdr:pic>
      <xdr:nvPicPr>
        <xdr:cNvPr id="3" name="2 Imagen" descr="Logotipo&#10;&#10;Descripción generada automáticamente">
          <a:extLst>
            <a:ext uri="{FF2B5EF4-FFF2-40B4-BE49-F238E27FC236}">
              <a16:creationId xmlns:a16="http://schemas.microsoft.com/office/drawing/2014/main" id="{78416F89-74BC-45C8-95E0-70247E5FFB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321" y="7476217"/>
          <a:ext cx="1666876" cy="976620"/>
        </a:xfrm>
        <a:prstGeom prst="rect">
          <a:avLst/>
        </a:prstGeom>
      </xdr:spPr>
    </xdr:pic>
    <xdr:clientData/>
  </xdr:oneCellAnchor>
  <xdr:twoCellAnchor>
    <xdr:from>
      <xdr:col>3</xdr:col>
      <xdr:colOff>44120</xdr:colOff>
      <xdr:row>42</xdr:row>
      <xdr:rowOff>181429</xdr:rowOff>
    </xdr:from>
    <xdr:to>
      <xdr:col>11</xdr:col>
      <xdr:colOff>45357</xdr:colOff>
      <xdr:row>67</xdr:row>
      <xdr:rowOff>170089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91F61BC-6848-2326-63E1-4CA181E7DE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918846</xdr:colOff>
      <xdr:row>0</xdr:row>
      <xdr:rowOff>28575</xdr:rowOff>
    </xdr:from>
    <xdr:to>
      <xdr:col>3</xdr:col>
      <xdr:colOff>23495</xdr:colOff>
      <xdr:row>4</xdr:row>
      <xdr:rowOff>162560</xdr:rowOff>
    </xdr:to>
    <xdr:pic>
      <xdr:nvPicPr>
        <xdr:cNvPr id="4" name="2 Imagen" descr="Logotipo&#10;&#10;Descripción generada automáticamente">
          <a:extLst>
            <a:ext uri="{FF2B5EF4-FFF2-40B4-BE49-F238E27FC236}">
              <a16:creationId xmlns:a16="http://schemas.microsoft.com/office/drawing/2014/main" id="{4431CE8D-A81A-4922-B8C1-2201908375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7596" y="28575"/>
          <a:ext cx="1619249" cy="895985"/>
        </a:xfrm>
        <a:prstGeom prst="rect">
          <a:avLst/>
        </a:prstGeom>
      </xdr:spPr>
    </xdr:pic>
    <xdr:clientData/>
  </xdr:twoCellAnchor>
  <xdr:twoCellAnchor>
    <xdr:from>
      <xdr:col>0</xdr:col>
      <xdr:colOff>33335</xdr:colOff>
      <xdr:row>31</xdr:row>
      <xdr:rowOff>14287</xdr:rowOff>
    </xdr:from>
    <xdr:to>
      <xdr:col>14</xdr:col>
      <xdr:colOff>28574</xdr:colOff>
      <xdr:row>60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FA933D-535F-3FD6-5A52-8C5F81BE1E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2</xdr:row>
      <xdr:rowOff>23813</xdr:rowOff>
    </xdr:from>
    <xdr:to>
      <xdr:col>3</xdr:col>
      <xdr:colOff>484826</xdr:colOff>
      <xdr:row>8</xdr:row>
      <xdr:rowOff>45663</xdr:rowOff>
    </xdr:to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844" y="381001"/>
          <a:ext cx="1742685" cy="1221440"/>
        </a:xfrm>
        <a:prstGeom prst="rect">
          <a:avLst/>
        </a:prstGeom>
      </xdr:spPr>
    </xdr:pic>
    <xdr:clientData/>
  </xdr:twoCellAnchor>
  <xdr:twoCellAnchor editAs="oneCell">
    <xdr:from>
      <xdr:col>1</xdr:col>
      <xdr:colOff>777688</xdr:colOff>
      <xdr:row>50</xdr:row>
      <xdr:rowOff>1</xdr:rowOff>
    </xdr:from>
    <xdr:to>
      <xdr:col>3</xdr:col>
      <xdr:colOff>341780</xdr:colOff>
      <xdr:row>56</xdr:row>
      <xdr:rowOff>169351</xdr:rowOff>
    </xdr:to>
    <xdr:pic>
      <xdr:nvPicPr>
        <xdr:cNvPr id="6" name="2 Imagen" descr="Logotipo&#10;&#10;Descripción generada automáticamente">
          <a:extLst>
            <a:ext uri="{FF2B5EF4-FFF2-40B4-BE49-F238E27FC236}">
              <a16:creationId xmlns:a16="http://schemas.microsoft.com/office/drawing/2014/main" id="{EC09DE2A-EE82-4CD3-9520-14CE174FF35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070" y="10264589"/>
          <a:ext cx="2320739" cy="1278734"/>
        </a:xfrm>
        <a:prstGeom prst="rect">
          <a:avLst/>
        </a:prstGeom>
      </xdr:spPr>
    </xdr:pic>
    <xdr:clientData/>
  </xdr:twoCellAnchor>
  <xdr:twoCellAnchor>
    <xdr:from>
      <xdr:col>1</xdr:col>
      <xdr:colOff>90209</xdr:colOff>
      <xdr:row>14</xdr:row>
      <xdr:rowOff>53225</xdr:rowOff>
    </xdr:from>
    <xdr:to>
      <xdr:col>11</xdr:col>
      <xdr:colOff>1008529</xdr:colOff>
      <xdr:row>42</xdr:row>
      <xdr:rowOff>134470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C4CDB7F-2F54-DA13-8BF1-9B28C2486D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89647</xdr:colOff>
      <xdr:row>57</xdr:row>
      <xdr:rowOff>177053</xdr:rowOff>
    </xdr:from>
    <xdr:to>
      <xdr:col>13</xdr:col>
      <xdr:colOff>605118</xdr:colOff>
      <xdr:row>82</xdr:row>
      <xdr:rowOff>252693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A99C404-D37D-F8D7-4C54-4AEC84FF36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2038125</xdr:colOff>
      <xdr:row>7</xdr:row>
      <xdr:rowOff>40752</xdr:rowOff>
    </xdr:from>
    <xdr:ext cx="2009775" cy="919654"/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84814D7C-3D54-4934-90F8-BB8CC50FAB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125" y="6232002"/>
          <a:ext cx="2009775" cy="919654"/>
        </a:xfrm>
        <a:prstGeom prst="rect">
          <a:avLst/>
        </a:prstGeom>
      </xdr:spPr>
    </xdr:pic>
    <xdr:clientData/>
  </xdr:oneCellAnchor>
  <xdr:oneCellAnchor>
    <xdr:from>
      <xdr:col>5</xdr:col>
      <xdr:colOff>594958</xdr:colOff>
      <xdr:row>0</xdr:row>
      <xdr:rowOff>172261</xdr:rowOff>
    </xdr:from>
    <xdr:ext cx="1946385" cy="1033564"/>
    <xdr:pic>
      <xdr:nvPicPr>
        <xdr:cNvPr id="3" name="2 Imagen" descr="Logotipo&#10;&#10;Descripción generada automáticamente">
          <a:extLst>
            <a:ext uri="{FF2B5EF4-FFF2-40B4-BE49-F238E27FC236}">
              <a16:creationId xmlns:a16="http://schemas.microsoft.com/office/drawing/2014/main" id="{E862AF13-39AC-48F7-A720-146795D7B84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3833" y="172261"/>
          <a:ext cx="1946385" cy="1033564"/>
        </a:xfrm>
        <a:prstGeom prst="rect">
          <a:avLst/>
        </a:prstGeom>
      </xdr:spPr>
    </xdr:pic>
    <xdr:clientData/>
  </xdr:oneCellAnchor>
  <xdr:twoCellAnchor>
    <xdr:from>
      <xdr:col>5</xdr:col>
      <xdr:colOff>53450</xdr:colOff>
      <xdr:row>75</xdr:row>
      <xdr:rowOff>15328</xdr:rowOff>
    </xdr:from>
    <xdr:to>
      <xdr:col>14</xdr:col>
      <xdr:colOff>774360</xdr:colOff>
      <xdr:row>101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8E2975A-ACF3-40AC-B55B-FC7485E00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10135</xdr:colOff>
      <xdr:row>113</xdr:row>
      <xdr:rowOff>56705</xdr:rowOff>
    </xdr:from>
    <xdr:to>
      <xdr:col>5</xdr:col>
      <xdr:colOff>168882</xdr:colOff>
      <xdr:row>142</xdr:row>
      <xdr:rowOff>98289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7C28A9D-1DF6-466A-B941-1E3BC6929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2041288</xdr:colOff>
      <xdr:row>66</xdr:row>
      <xdr:rowOff>81475</xdr:rowOff>
    </xdr:from>
    <xdr:ext cx="1867886" cy="1036944"/>
    <xdr:pic>
      <xdr:nvPicPr>
        <xdr:cNvPr id="6" name="2 Imagen" descr="Logotipo&#10;&#10;Descripción generada automáticamente">
          <a:extLst>
            <a:ext uri="{FF2B5EF4-FFF2-40B4-BE49-F238E27FC236}">
              <a16:creationId xmlns:a16="http://schemas.microsoft.com/office/drawing/2014/main" id="{69187337-FAFD-4892-B895-88930080DE1A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288" y="12336975"/>
          <a:ext cx="1867886" cy="1036944"/>
        </a:xfrm>
        <a:prstGeom prst="rect">
          <a:avLst/>
        </a:prstGeom>
      </xdr:spPr>
    </xdr:pic>
    <xdr:clientData/>
  </xdr:oneCellAnchor>
  <xdr:twoCellAnchor>
    <xdr:from>
      <xdr:col>5</xdr:col>
      <xdr:colOff>362643</xdr:colOff>
      <xdr:row>14</xdr:row>
      <xdr:rowOff>45578</xdr:rowOff>
    </xdr:from>
    <xdr:to>
      <xdr:col>13</xdr:col>
      <xdr:colOff>151995</xdr:colOff>
      <xdr:row>36</xdr:row>
      <xdr:rowOff>54336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DE7062C-F288-4AA0-AF20-8E8D6626E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</xdr:col>
      <xdr:colOff>128781</xdr:colOff>
      <xdr:row>98</xdr:row>
      <xdr:rowOff>9526</xdr:rowOff>
    </xdr:from>
    <xdr:ext cx="1833370" cy="803894"/>
    <xdr:pic>
      <xdr:nvPicPr>
        <xdr:cNvPr id="8" name="2 Imagen" descr="Logotipo&#10;&#10;Descripción generada automáticamente">
          <a:extLst>
            <a:ext uri="{FF2B5EF4-FFF2-40B4-BE49-F238E27FC236}">
              <a16:creationId xmlns:a16="http://schemas.microsoft.com/office/drawing/2014/main" id="{AA5591E5-898F-4C3A-8B41-C844EFF1C57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681" y="23250526"/>
          <a:ext cx="1833370" cy="803894"/>
        </a:xfrm>
        <a:prstGeom prst="rect">
          <a:avLst/>
        </a:prstGeom>
      </xdr:spPr>
    </xdr:pic>
    <xdr:clientData/>
  </xdr:oneCellAnchor>
  <xdr:twoCellAnchor>
    <xdr:from>
      <xdr:col>5</xdr:col>
      <xdr:colOff>352534</xdr:colOff>
      <xdr:row>38</xdr:row>
      <xdr:rowOff>150207</xdr:rowOff>
    </xdr:from>
    <xdr:to>
      <xdr:col>12</xdr:col>
      <xdr:colOff>667844</xdr:colOff>
      <xdr:row>61</xdr:row>
      <xdr:rowOff>76634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8EF26C5-C262-43F4-96D0-250F3BC0F4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20706</xdr:colOff>
      <xdr:row>38</xdr:row>
      <xdr:rowOff>136284</xdr:rowOff>
    </xdr:from>
    <xdr:to>
      <xdr:col>5</xdr:col>
      <xdr:colOff>75448</xdr:colOff>
      <xdr:row>63</xdr:row>
      <xdr:rowOff>28439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A9A9818C-DE2F-4574-B8B1-DABD436BF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530967</xdr:colOff>
      <xdr:row>158</xdr:row>
      <xdr:rowOff>128082</xdr:rowOff>
    </xdr:from>
    <xdr:to>
      <xdr:col>11</xdr:col>
      <xdr:colOff>678908</xdr:colOff>
      <xdr:row>177</xdr:row>
      <xdr:rowOff>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6AFBCA9C-D434-1A70-853E-8CDDBD972F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490006</xdr:colOff>
      <xdr:row>0</xdr:row>
      <xdr:rowOff>0</xdr:rowOff>
    </xdr:from>
    <xdr:ext cx="1556599" cy="714375"/>
    <xdr:pic>
      <xdr:nvPicPr>
        <xdr:cNvPr id="2" name="3 Imagen" descr="Logotipo&#10;&#10;Descripción generada automáticamente">
          <a:extLst>
            <a:ext uri="{FF2B5EF4-FFF2-40B4-BE49-F238E27FC236}">
              <a16:creationId xmlns:a16="http://schemas.microsoft.com/office/drawing/2014/main" id="{7F442597-5EF4-469E-84CD-13915D6108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906" y="0"/>
          <a:ext cx="1556599" cy="714375"/>
        </a:xfrm>
        <a:prstGeom prst="rect">
          <a:avLst/>
        </a:prstGeom>
      </xdr:spPr>
    </xdr:pic>
    <xdr:clientData/>
  </xdr:oneCellAnchor>
  <xdr:twoCellAnchor>
    <xdr:from>
      <xdr:col>0</xdr:col>
      <xdr:colOff>266700</xdr:colOff>
      <xdr:row>227</xdr:row>
      <xdr:rowOff>0</xdr:rowOff>
    </xdr:from>
    <xdr:to>
      <xdr:col>4</xdr:col>
      <xdr:colOff>742950</xdr:colOff>
      <xdr:row>227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F7DD881-733F-4ADE-B080-D54A1D463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</xdr:col>
      <xdr:colOff>301625</xdr:colOff>
      <xdr:row>192</xdr:row>
      <xdr:rowOff>126999</xdr:rowOff>
    </xdr:from>
    <xdr:ext cx="1739900" cy="884767"/>
    <xdr:pic>
      <xdr:nvPicPr>
        <xdr:cNvPr id="4" name="3 Imagen" descr="Logotipo&#10;&#10;Descripción generada automáticamente">
          <a:extLst>
            <a:ext uri="{FF2B5EF4-FFF2-40B4-BE49-F238E27FC236}">
              <a16:creationId xmlns:a16="http://schemas.microsoft.com/office/drawing/2014/main" id="{9DBCA019-D756-441B-8AD1-1EB36F48E1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0100" y="36274374"/>
          <a:ext cx="1739900" cy="884767"/>
        </a:xfrm>
        <a:prstGeom prst="rect">
          <a:avLst/>
        </a:prstGeom>
      </xdr:spPr>
    </xdr:pic>
    <xdr:clientData/>
  </xdr:oneCellAnchor>
  <xdr:oneCellAnchor>
    <xdr:from>
      <xdr:col>2</xdr:col>
      <xdr:colOff>268817</xdr:colOff>
      <xdr:row>69</xdr:row>
      <xdr:rowOff>38100</xdr:rowOff>
    </xdr:from>
    <xdr:ext cx="1637241" cy="879475"/>
    <xdr:pic>
      <xdr:nvPicPr>
        <xdr:cNvPr id="5" name="3 Imagen" descr="Logotipo&#10;&#10;Descripción generada automáticamente">
          <a:extLst>
            <a:ext uri="{FF2B5EF4-FFF2-40B4-BE49-F238E27FC236}">
              <a16:creationId xmlns:a16="http://schemas.microsoft.com/office/drawing/2014/main" id="{1A038475-E682-4EF5-B942-CCD291C8B4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617" y="13373100"/>
          <a:ext cx="1637241" cy="879475"/>
        </a:xfrm>
        <a:prstGeom prst="rect">
          <a:avLst/>
        </a:prstGeom>
      </xdr:spPr>
    </xdr:pic>
    <xdr:clientData/>
  </xdr:oneCellAnchor>
  <xdr:oneCellAnchor>
    <xdr:from>
      <xdr:col>3</xdr:col>
      <xdr:colOff>504826</xdr:colOff>
      <xdr:row>34</xdr:row>
      <xdr:rowOff>108585</xdr:rowOff>
    </xdr:from>
    <xdr:ext cx="1800000" cy="828000"/>
    <xdr:pic>
      <xdr:nvPicPr>
        <xdr:cNvPr id="6" name="3 Imagen" descr="Logotipo&#10;&#10;Descripción generada automáticamente">
          <a:extLst>
            <a:ext uri="{FF2B5EF4-FFF2-40B4-BE49-F238E27FC236}">
              <a16:creationId xmlns:a16="http://schemas.microsoft.com/office/drawing/2014/main" id="{DA8F09F3-5E00-4852-8665-56B484FDC37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1" y="6461760"/>
          <a:ext cx="1800000" cy="828000"/>
        </a:xfrm>
        <a:prstGeom prst="rect">
          <a:avLst/>
        </a:prstGeom>
      </xdr:spPr>
    </xdr:pic>
    <xdr:clientData/>
  </xdr:oneCellAnchor>
  <xdr:twoCellAnchor>
    <xdr:from>
      <xdr:col>1</xdr:col>
      <xdr:colOff>3175</xdr:colOff>
      <xdr:row>205</xdr:row>
      <xdr:rowOff>20108</xdr:rowOff>
    </xdr:from>
    <xdr:to>
      <xdr:col>6</xdr:col>
      <xdr:colOff>9525</xdr:colOff>
      <xdr:row>230</xdr:row>
      <xdr:rowOff>105833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8E14CF9-E69A-44CB-BE41-163058640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28573</xdr:colOff>
      <xdr:row>45</xdr:row>
      <xdr:rowOff>109535</xdr:rowOff>
    </xdr:from>
    <xdr:to>
      <xdr:col>7</xdr:col>
      <xdr:colOff>1123950</xdr:colOff>
      <xdr:row>67</xdr:row>
      <xdr:rowOff>52085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DE57B05-A1FC-43C0-83AE-C2B06BDB6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5080</xdr:colOff>
      <xdr:row>118</xdr:row>
      <xdr:rowOff>13017</xdr:rowOff>
    </xdr:from>
    <xdr:to>
      <xdr:col>6</xdr:col>
      <xdr:colOff>980440</xdr:colOff>
      <xdr:row>136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B5337C1-C559-42F2-A835-64138D6C29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628651</xdr:colOff>
      <xdr:row>142</xdr:row>
      <xdr:rowOff>71436</xdr:rowOff>
    </xdr:from>
    <xdr:to>
      <xdr:col>4</xdr:col>
      <xdr:colOff>400051</xdr:colOff>
      <xdr:row>160</xdr:row>
      <xdr:rowOff>63499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CD4E6D0-99C5-43E0-A349-B4004DF9B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643890</xdr:colOff>
      <xdr:row>171</xdr:row>
      <xdr:rowOff>90486</xdr:rowOff>
    </xdr:from>
    <xdr:to>
      <xdr:col>5</xdr:col>
      <xdr:colOff>339089</xdr:colOff>
      <xdr:row>191</xdr:row>
      <xdr:rowOff>6349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6A6577CC-57FE-402B-8983-308F8A64C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138111</xdr:colOff>
      <xdr:row>97</xdr:row>
      <xdr:rowOff>52387</xdr:rowOff>
    </xdr:from>
    <xdr:to>
      <xdr:col>5</xdr:col>
      <xdr:colOff>304799</xdr:colOff>
      <xdr:row>112</xdr:row>
      <xdr:rowOff>80962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B39148E-DF41-4C20-B172-C20D3B13F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1628775</xdr:colOff>
      <xdr:row>102</xdr:row>
      <xdr:rowOff>144145</xdr:rowOff>
    </xdr:from>
    <xdr:ext cx="2106930" cy="1266410"/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9B03C32D-7CCF-4030-B523-0657EDEAFF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775" y="21210270"/>
          <a:ext cx="2106930" cy="1266410"/>
        </a:xfrm>
        <a:prstGeom prst="rect">
          <a:avLst/>
        </a:prstGeom>
      </xdr:spPr>
    </xdr:pic>
    <xdr:clientData/>
  </xdr:oneCellAnchor>
  <xdr:oneCellAnchor>
    <xdr:from>
      <xdr:col>1</xdr:col>
      <xdr:colOff>790575</xdr:colOff>
      <xdr:row>1</xdr:row>
      <xdr:rowOff>85725</xdr:rowOff>
    </xdr:from>
    <xdr:ext cx="1905000" cy="863600"/>
    <xdr:pic>
      <xdr:nvPicPr>
        <xdr:cNvPr id="3" name="2 Imagen" descr="Logotipo&#10;&#10;Descripción generada automáticamente">
          <a:extLst>
            <a:ext uri="{FF2B5EF4-FFF2-40B4-BE49-F238E27FC236}">
              <a16:creationId xmlns:a16="http://schemas.microsoft.com/office/drawing/2014/main" id="{04786659-FD57-4152-AEFA-89A55A774E7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276225"/>
          <a:ext cx="1905000" cy="863600"/>
        </a:xfrm>
        <a:prstGeom prst="rect">
          <a:avLst/>
        </a:prstGeom>
      </xdr:spPr>
    </xdr:pic>
    <xdr:clientData/>
  </xdr:oneCellAnchor>
  <xdr:oneCellAnchor>
    <xdr:from>
      <xdr:col>1</xdr:col>
      <xdr:colOff>169544</xdr:colOff>
      <xdr:row>148</xdr:row>
      <xdr:rowOff>85726</xdr:rowOff>
    </xdr:from>
    <xdr:ext cx="1725002" cy="895662"/>
    <xdr:pic>
      <xdr:nvPicPr>
        <xdr:cNvPr id="4" name="2 Imagen" descr="Logotipo&#10;&#10;Descripción generada automáticamente">
          <a:extLst>
            <a:ext uri="{FF2B5EF4-FFF2-40B4-BE49-F238E27FC236}">
              <a16:creationId xmlns:a16="http://schemas.microsoft.com/office/drawing/2014/main" id="{6CAEE9D0-D753-4804-BA50-EDAD4DC248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4" y="29232226"/>
          <a:ext cx="1725002" cy="895662"/>
        </a:xfrm>
        <a:prstGeom prst="rect">
          <a:avLst/>
        </a:prstGeom>
      </xdr:spPr>
    </xdr:pic>
    <xdr:clientData/>
  </xdr:oneCellAnchor>
  <xdr:oneCellAnchor>
    <xdr:from>
      <xdr:col>2</xdr:col>
      <xdr:colOff>476250</xdr:colOff>
      <xdr:row>52</xdr:row>
      <xdr:rowOff>31751</xdr:rowOff>
    </xdr:from>
    <xdr:ext cx="1689100" cy="809624"/>
    <xdr:pic>
      <xdr:nvPicPr>
        <xdr:cNvPr id="5" name="2 Imagen" descr="Logotipo&#10;&#10;Descripción generada automáticamente">
          <a:extLst>
            <a:ext uri="{FF2B5EF4-FFF2-40B4-BE49-F238E27FC236}">
              <a16:creationId xmlns:a16="http://schemas.microsoft.com/office/drawing/2014/main" id="{A2F70A6C-7412-4290-80A0-0737A4ABCF7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1303001"/>
          <a:ext cx="1689100" cy="809624"/>
        </a:xfrm>
        <a:prstGeom prst="rect">
          <a:avLst/>
        </a:prstGeom>
      </xdr:spPr>
    </xdr:pic>
    <xdr:clientData/>
  </xdr:oneCellAnchor>
  <xdr:twoCellAnchor>
    <xdr:from>
      <xdr:col>3</xdr:col>
      <xdr:colOff>44450</xdr:colOff>
      <xdr:row>36</xdr:row>
      <xdr:rowOff>276225</xdr:rowOff>
    </xdr:from>
    <xdr:to>
      <xdr:col>7</xdr:col>
      <xdr:colOff>1162050</xdr:colOff>
      <xdr:row>48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ECFE42-49E3-4EB6-A027-7956503C6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9526</xdr:colOff>
      <xdr:row>116</xdr:row>
      <xdr:rowOff>107948</xdr:rowOff>
    </xdr:from>
    <xdr:to>
      <xdr:col>10</xdr:col>
      <xdr:colOff>568326</xdr:colOff>
      <xdr:row>138</xdr:row>
      <xdr:rowOff>133350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8527AEC-4AF5-4693-90C8-CC8C352FD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139700</xdr:colOff>
      <xdr:row>170</xdr:row>
      <xdr:rowOff>25400</xdr:rowOff>
    </xdr:from>
    <xdr:to>
      <xdr:col>8</xdr:col>
      <xdr:colOff>485775</xdr:colOff>
      <xdr:row>197</xdr:row>
      <xdr:rowOff>19050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EFED673-1ED0-4195-A88C-EEFADCCAE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85724</xdr:colOff>
      <xdr:row>22</xdr:row>
      <xdr:rowOff>28575</xdr:rowOff>
    </xdr:from>
    <xdr:to>
      <xdr:col>7</xdr:col>
      <xdr:colOff>971550</xdr:colOff>
      <xdr:row>34</xdr:row>
      <xdr:rowOff>161925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22B4E600-54AA-484B-85E9-1635903A3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1285876</xdr:colOff>
      <xdr:row>69</xdr:row>
      <xdr:rowOff>7935</xdr:rowOff>
    </xdr:from>
    <xdr:to>
      <xdr:col>8</xdr:col>
      <xdr:colOff>171451</xdr:colOff>
      <xdr:row>95</xdr:row>
      <xdr:rowOff>133349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71762D7-2C0E-4EFD-8724-F817F281E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2B72-74CB-48D0-BA62-E3974EB6F95B}">
  <sheetPr>
    <pageSetUpPr fitToPage="1"/>
  </sheetPr>
  <dimension ref="A1:K29"/>
  <sheetViews>
    <sheetView tabSelected="1" view="pageBreakPreview" topLeftCell="A14" zoomScale="130" zoomScaleNormal="100" zoomScaleSheetLayoutView="130" workbookViewId="0">
      <selection activeCell="H26" sqref="H26"/>
    </sheetView>
  </sheetViews>
  <sheetFormatPr baseColWidth="10" defaultColWidth="11.5703125" defaultRowHeight="15"/>
  <cols>
    <col min="1" max="16384" width="11.5703125" style="110"/>
  </cols>
  <sheetData>
    <row r="1" spans="1:11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</row>
    <row r="4" spans="1:11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</row>
    <row r="6" spans="1:11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</row>
    <row r="7" spans="1:11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1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</row>
    <row r="9" spans="1:11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</row>
    <row r="10" spans="1:11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</row>
    <row r="11" spans="1:11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</row>
    <row r="12" spans="1:11" ht="45.75">
      <c r="A12" s="218" t="s">
        <v>114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</row>
    <row r="13" spans="1:11">
      <c r="A13" s="219" t="s">
        <v>113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19"/>
    </row>
    <row r="14" spans="1:11" ht="68.45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</row>
    <row r="15" spans="1:11" ht="14.45" customHeight="1">
      <c r="A15" s="112"/>
      <c r="B15" s="112"/>
      <c r="C15" s="112"/>
      <c r="D15" s="112"/>
      <c r="E15" s="112"/>
      <c r="F15" s="112"/>
      <c r="G15" s="112"/>
      <c r="H15" s="112"/>
      <c r="I15" s="112"/>
      <c r="J15" s="111"/>
      <c r="K15" s="111"/>
    </row>
    <row r="16" spans="1:11" ht="76.150000000000006" customHeight="1">
      <c r="A16" s="219" t="s">
        <v>159</v>
      </c>
      <c r="B16" s="219"/>
      <c r="C16" s="219"/>
      <c r="D16" s="219"/>
      <c r="E16" s="219"/>
      <c r="F16" s="219"/>
      <c r="G16" s="219"/>
      <c r="H16" s="219"/>
      <c r="I16" s="219"/>
      <c r="J16" s="219"/>
      <c r="K16" s="219"/>
    </row>
    <row r="17" spans="1:1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1">
      <c r="A18" s="216" t="s">
        <v>160</v>
      </c>
      <c r="B18" s="217"/>
      <c r="C18" s="217"/>
      <c r="D18" s="217"/>
      <c r="E18" s="217"/>
      <c r="F18" s="217"/>
      <c r="G18" s="217"/>
      <c r="H18" s="217"/>
      <c r="I18" s="217"/>
      <c r="J18" s="217"/>
      <c r="K18" s="111"/>
    </row>
    <row r="19" spans="1:11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111"/>
    </row>
    <row r="20" spans="1:11">
      <c r="A20" s="206"/>
      <c r="B20" s="206"/>
      <c r="C20" s="206"/>
      <c r="D20" s="206"/>
      <c r="E20" s="206"/>
      <c r="F20" s="206"/>
      <c r="G20" s="206"/>
      <c r="H20" s="206"/>
      <c r="I20" s="206"/>
      <c r="J20" s="206"/>
      <c r="K20" s="206"/>
    </row>
    <row r="21" spans="1:11">
      <c r="A21" s="206"/>
      <c r="B21" s="206"/>
      <c r="C21" s="206"/>
      <c r="D21" s="206"/>
      <c r="E21" s="206"/>
      <c r="F21" s="206"/>
      <c r="G21" s="206"/>
      <c r="H21" s="206"/>
      <c r="I21" s="206"/>
      <c r="J21" s="206"/>
      <c r="K21" s="206"/>
    </row>
    <row r="22" spans="1:11">
      <c r="A22" s="206"/>
      <c r="B22" s="206"/>
      <c r="C22" s="206"/>
      <c r="D22" s="206"/>
      <c r="E22" s="206"/>
      <c r="F22" s="206"/>
      <c r="G22" s="206"/>
      <c r="H22" s="206"/>
      <c r="I22" s="206"/>
      <c r="J22" s="206"/>
      <c r="K22" s="206"/>
    </row>
    <row r="23" spans="1:11">
      <c r="A23" s="206"/>
      <c r="B23" s="206"/>
      <c r="C23" s="206"/>
      <c r="D23" s="206"/>
      <c r="E23" s="206"/>
      <c r="F23" s="206"/>
      <c r="G23" s="206"/>
      <c r="H23" s="206"/>
      <c r="I23" s="206"/>
      <c r="J23" s="206"/>
      <c r="K23" s="206"/>
    </row>
    <row r="24" spans="1:11">
      <c r="A24" s="206"/>
      <c r="B24" s="206"/>
      <c r="C24" s="206"/>
      <c r="D24" s="206"/>
      <c r="E24" s="206"/>
      <c r="F24" s="206"/>
      <c r="G24" s="206"/>
      <c r="H24" s="206"/>
      <c r="I24" s="206"/>
      <c r="J24" s="206"/>
      <c r="K24" s="206"/>
    </row>
    <row r="25" spans="1:11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</row>
    <row r="26" spans="1:11">
      <c r="A26" s="206"/>
      <c r="B26" s="206"/>
      <c r="C26" s="206"/>
      <c r="D26" s="206"/>
      <c r="E26" s="206"/>
      <c r="F26" s="206"/>
      <c r="G26" s="206"/>
      <c r="H26" s="206"/>
      <c r="I26" s="206"/>
      <c r="J26" s="206"/>
      <c r="K26" s="206"/>
    </row>
    <row r="27" spans="1:11">
      <c r="A27" s="206"/>
      <c r="B27" s="206"/>
      <c r="C27" s="206"/>
      <c r="D27" s="206"/>
      <c r="E27" s="206"/>
      <c r="F27" s="206"/>
      <c r="G27" s="206"/>
      <c r="H27" s="206"/>
      <c r="I27" s="206"/>
      <c r="J27" s="206"/>
      <c r="K27" s="206"/>
    </row>
    <row r="28" spans="1:11" ht="46.5" customHeight="1">
      <c r="A28" s="206"/>
      <c r="B28" s="206"/>
      <c r="C28" s="206"/>
      <c r="D28" s="206"/>
      <c r="E28" s="206"/>
      <c r="F28" s="206"/>
      <c r="G28" s="206"/>
      <c r="H28" s="206"/>
      <c r="I28" s="206"/>
      <c r="J28" s="206"/>
      <c r="K28" s="206"/>
    </row>
    <row r="29" spans="1:11" ht="53.25" customHeight="1">
      <c r="A29" s="206"/>
      <c r="B29" s="206"/>
      <c r="C29" s="206"/>
      <c r="D29" s="206"/>
      <c r="E29" s="206"/>
      <c r="F29" s="206"/>
      <c r="G29" s="206"/>
      <c r="H29" s="206"/>
      <c r="I29" s="206"/>
      <c r="J29" s="206"/>
      <c r="K29" s="206"/>
    </row>
  </sheetData>
  <mergeCells count="4">
    <mergeCell ref="A18:J19"/>
    <mergeCell ref="A12:K12"/>
    <mergeCell ref="A13:K14"/>
    <mergeCell ref="A16:K16"/>
  </mergeCells>
  <printOptions horizontalCentered="1" verticalCentered="1"/>
  <pageMargins left="0.25" right="0.25" top="0.75" bottom="0.75" header="0.3" footer="0.3"/>
  <pageSetup scale="7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2:P105"/>
  <sheetViews>
    <sheetView view="pageBreakPreview" zoomScale="77" zoomScaleNormal="100" zoomScaleSheetLayoutView="77" workbookViewId="0">
      <selection activeCell="C36" sqref="C36"/>
    </sheetView>
  </sheetViews>
  <sheetFormatPr baseColWidth="10" defaultColWidth="10.85546875" defaultRowHeight="14.25"/>
  <cols>
    <col min="1" max="1" width="10.85546875" style="72"/>
    <col min="2" max="2" width="30.28515625" style="1" customWidth="1"/>
    <col min="3" max="3" width="25.140625" style="1" customWidth="1"/>
    <col min="4" max="4" width="22.85546875" style="1" customWidth="1"/>
    <col min="5" max="5" width="16.7109375" style="1" customWidth="1"/>
    <col min="6" max="6" width="14.85546875" style="1" customWidth="1"/>
    <col min="7" max="7" width="15.140625" style="1" customWidth="1"/>
    <col min="8" max="8" width="13.28515625" style="1" customWidth="1"/>
    <col min="9" max="9" width="16.7109375" style="1" customWidth="1"/>
    <col min="10" max="10" width="15.140625" style="1" customWidth="1"/>
    <col min="11" max="11" width="17.85546875" style="1" customWidth="1"/>
    <col min="12" max="12" width="16.28515625" style="1" customWidth="1"/>
    <col min="13" max="13" width="11.7109375" style="1" customWidth="1"/>
    <col min="14" max="14" width="18.5703125" style="8" customWidth="1"/>
    <col min="15" max="16384" width="10.85546875" style="1"/>
  </cols>
  <sheetData>
    <row r="2" spans="2:14" s="72" customFormat="1">
      <c r="F2" s="73"/>
      <c r="G2" s="73"/>
      <c r="H2" s="73"/>
      <c r="I2" s="73"/>
      <c r="J2" s="73"/>
      <c r="K2" s="73"/>
      <c r="L2" s="73"/>
      <c r="N2" s="74"/>
    </row>
    <row r="3" spans="2:14" s="72" customFormat="1" ht="15">
      <c r="B3" s="220" t="s">
        <v>27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2:14" s="72" customFormat="1" ht="15">
      <c r="B4" s="220" t="s">
        <v>82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</row>
    <row r="5" spans="2:14" s="72" customFormat="1" ht="15">
      <c r="B5" s="220" t="s">
        <v>60</v>
      </c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</row>
    <row r="6" spans="2:14" s="72" customFormat="1" ht="15">
      <c r="B6" s="220" t="s">
        <v>161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2:14" s="72" customFormat="1" ht="15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2:14" ht="15">
      <c r="B8" s="179" t="s">
        <v>0</v>
      </c>
      <c r="C8" s="179" t="s">
        <v>104</v>
      </c>
      <c r="D8" s="179" t="s">
        <v>105</v>
      </c>
      <c r="E8" s="179" t="s">
        <v>18</v>
      </c>
      <c r="F8" s="179" t="s">
        <v>19</v>
      </c>
      <c r="G8" s="179" t="s">
        <v>20</v>
      </c>
      <c r="H8" s="179" t="s">
        <v>21</v>
      </c>
      <c r="I8" s="180" t="s">
        <v>22</v>
      </c>
      <c r="J8" s="180" t="s">
        <v>23</v>
      </c>
      <c r="K8" s="180" t="s">
        <v>24</v>
      </c>
      <c r="L8" s="180" t="s">
        <v>25</v>
      </c>
      <c r="M8" s="180" t="s">
        <v>26</v>
      </c>
      <c r="N8" s="180" t="s">
        <v>17</v>
      </c>
    </row>
    <row r="9" spans="2:14" ht="15">
      <c r="B9" s="183" t="s">
        <v>33</v>
      </c>
      <c r="C9" s="38">
        <v>0</v>
      </c>
      <c r="D9" s="38">
        <v>0</v>
      </c>
      <c r="E9" s="38">
        <v>0</v>
      </c>
      <c r="F9" s="38">
        <v>0</v>
      </c>
      <c r="G9" s="38">
        <v>52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86">
        <f>SUM(C9:M9)</f>
        <v>52</v>
      </c>
    </row>
    <row r="10" spans="2:14" ht="15">
      <c r="B10" s="183" t="s">
        <v>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86">
        <f t="shared" ref="N10:N31" si="0">SUM(C10:M10)</f>
        <v>0</v>
      </c>
    </row>
    <row r="11" spans="2:14" ht="15">
      <c r="B11" s="183" t="s">
        <v>2</v>
      </c>
      <c r="C11" s="38">
        <v>0</v>
      </c>
      <c r="D11" s="38">
        <v>0</v>
      </c>
      <c r="E11" s="38">
        <v>2</v>
      </c>
      <c r="F11" s="38">
        <v>10</v>
      </c>
      <c r="G11" s="38">
        <v>0</v>
      </c>
      <c r="H11" s="38">
        <v>0</v>
      </c>
      <c r="I11" s="38">
        <v>4</v>
      </c>
      <c r="J11" s="38">
        <v>1</v>
      </c>
      <c r="K11" s="38">
        <v>0</v>
      </c>
      <c r="L11" s="38">
        <v>0</v>
      </c>
      <c r="M11" s="38">
        <v>0</v>
      </c>
      <c r="N11" s="86">
        <f t="shared" si="0"/>
        <v>17</v>
      </c>
    </row>
    <row r="12" spans="2:14" ht="15">
      <c r="B12" s="183" t="s">
        <v>3</v>
      </c>
      <c r="C12" s="38">
        <v>0</v>
      </c>
      <c r="D12" s="38">
        <v>0</v>
      </c>
      <c r="E12" s="38">
        <v>5</v>
      </c>
      <c r="F12" s="38">
        <v>0</v>
      </c>
      <c r="G12" s="38">
        <v>0</v>
      </c>
      <c r="H12" s="38">
        <v>0</v>
      </c>
      <c r="I12" s="38">
        <v>6</v>
      </c>
      <c r="J12" s="38">
        <v>5</v>
      </c>
      <c r="K12" s="38">
        <v>0</v>
      </c>
      <c r="L12" s="38">
        <v>0</v>
      </c>
      <c r="M12" s="38">
        <v>0</v>
      </c>
      <c r="N12" s="86">
        <f t="shared" si="0"/>
        <v>16</v>
      </c>
    </row>
    <row r="13" spans="2:14" ht="15">
      <c r="B13" s="183" t="s">
        <v>4</v>
      </c>
      <c r="C13" s="68">
        <v>22</v>
      </c>
      <c r="D13" s="68">
        <v>0</v>
      </c>
      <c r="E13" s="68">
        <v>0</v>
      </c>
      <c r="F13" s="68">
        <v>11</v>
      </c>
      <c r="G13" s="68">
        <v>0</v>
      </c>
      <c r="H13" s="68">
        <v>1</v>
      </c>
      <c r="I13" s="68">
        <v>1</v>
      </c>
      <c r="J13" s="68">
        <v>1</v>
      </c>
      <c r="K13" s="68">
        <v>0</v>
      </c>
      <c r="L13" s="68">
        <v>0</v>
      </c>
      <c r="M13" s="68">
        <v>0</v>
      </c>
      <c r="N13" s="86">
        <f t="shared" si="0"/>
        <v>36</v>
      </c>
    </row>
    <row r="14" spans="2:14" ht="19.5" customHeight="1">
      <c r="B14" s="183" t="s">
        <v>78</v>
      </c>
      <c r="C14" s="68">
        <v>8</v>
      </c>
      <c r="D14" s="68">
        <v>0</v>
      </c>
      <c r="E14" s="68">
        <v>0</v>
      </c>
      <c r="F14" s="68">
        <v>1</v>
      </c>
      <c r="G14" s="68">
        <v>0</v>
      </c>
      <c r="H14" s="68">
        <v>0</v>
      </c>
      <c r="I14" s="68">
        <v>1</v>
      </c>
      <c r="J14" s="68">
        <v>1</v>
      </c>
      <c r="K14" s="68">
        <v>0</v>
      </c>
      <c r="L14" s="68">
        <v>0</v>
      </c>
      <c r="M14" s="68">
        <v>0</v>
      </c>
      <c r="N14" s="86">
        <f t="shared" si="0"/>
        <v>11</v>
      </c>
    </row>
    <row r="15" spans="2:14" ht="15">
      <c r="B15" s="183" t="s">
        <v>5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86">
        <f t="shared" si="0"/>
        <v>0</v>
      </c>
    </row>
    <row r="16" spans="2:14" ht="15">
      <c r="B16" s="183" t="s">
        <v>6</v>
      </c>
      <c r="C16" s="159">
        <v>5</v>
      </c>
      <c r="D16" s="159">
        <v>286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  <c r="J16" s="159">
        <v>0</v>
      </c>
      <c r="K16" s="159">
        <v>0</v>
      </c>
      <c r="L16" s="159">
        <v>0</v>
      </c>
      <c r="M16" s="159">
        <v>0</v>
      </c>
      <c r="N16" s="160">
        <f t="shared" si="0"/>
        <v>291</v>
      </c>
    </row>
    <row r="17" spans="2:14" ht="15">
      <c r="B17" s="183" t="s">
        <v>7</v>
      </c>
      <c r="C17" s="68">
        <v>0</v>
      </c>
      <c r="D17" s="68">
        <v>0</v>
      </c>
      <c r="E17" s="68">
        <v>0</v>
      </c>
      <c r="F17" s="68">
        <v>85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86">
        <f t="shared" si="0"/>
        <v>85</v>
      </c>
    </row>
    <row r="18" spans="2:14" ht="15">
      <c r="B18" s="183" t="s">
        <v>8</v>
      </c>
      <c r="C18" s="68">
        <v>2</v>
      </c>
      <c r="D18" s="68">
        <v>0</v>
      </c>
      <c r="E18" s="68">
        <v>0</v>
      </c>
      <c r="F18" s="68">
        <v>4</v>
      </c>
      <c r="G18" s="68">
        <v>5</v>
      </c>
      <c r="H18" s="68">
        <v>0</v>
      </c>
      <c r="I18" s="68">
        <v>3</v>
      </c>
      <c r="J18" s="68">
        <v>2</v>
      </c>
      <c r="K18" s="68">
        <v>0</v>
      </c>
      <c r="L18" s="68">
        <v>0</v>
      </c>
      <c r="M18" s="68">
        <v>0</v>
      </c>
      <c r="N18" s="86">
        <f t="shared" si="0"/>
        <v>16</v>
      </c>
    </row>
    <row r="19" spans="2:14" ht="15">
      <c r="B19" s="183" t="s">
        <v>80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53</v>
      </c>
      <c r="L19" s="68">
        <v>0</v>
      </c>
      <c r="M19" s="68">
        <v>0</v>
      </c>
      <c r="N19" s="86">
        <f t="shared" si="0"/>
        <v>53</v>
      </c>
    </row>
    <row r="20" spans="2:14" ht="15">
      <c r="B20" s="183" t="s">
        <v>79</v>
      </c>
      <c r="C20" s="68">
        <v>0</v>
      </c>
      <c r="D20" s="68">
        <v>0</v>
      </c>
      <c r="E20" s="68">
        <v>0</v>
      </c>
      <c r="F20" s="68">
        <v>0</v>
      </c>
      <c r="G20" s="68">
        <v>40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86">
        <f t="shared" si="0"/>
        <v>40</v>
      </c>
    </row>
    <row r="21" spans="2:14" ht="15">
      <c r="B21" s="184" t="s">
        <v>9</v>
      </c>
      <c r="C21" s="68">
        <v>22</v>
      </c>
      <c r="D21" s="68">
        <v>0</v>
      </c>
      <c r="E21" s="68">
        <v>0</v>
      </c>
      <c r="F21" s="68">
        <v>3</v>
      </c>
      <c r="G21" s="68">
        <v>0</v>
      </c>
      <c r="H21" s="68">
        <v>0</v>
      </c>
      <c r="I21" s="68">
        <v>2</v>
      </c>
      <c r="J21" s="68">
        <v>1</v>
      </c>
      <c r="K21" s="68">
        <v>0</v>
      </c>
      <c r="L21" s="68">
        <v>0</v>
      </c>
      <c r="M21" s="68">
        <v>0</v>
      </c>
      <c r="N21" s="86">
        <f t="shared" si="0"/>
        <v>28</v>
      </c>
    </row>
    <row r="22" spans="2:14" ht="15">
      <c r="B22" s="184" t="s">
        <v>10</v>
      </c>
      <c r="C22" s="68">
        <v>0</v>
      </c>
      <c r="D22" s="68">
        <v>0</v>
      </c>
      <c r="E22" s="68">
        <v>0</v>
      </c>
      <c r="F22" s="68">
        <v>0</v>
      </c>
      <c r="G22" s="68">
        <v>5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86">
        <f t="shared" si="0"/>
        <v>5</v>
      </c>
    </row>
    <row r="23" spans="2:14" ht="15">
      <c r="B23" s="184" t="s">
        <v>11</v>
      </c>
      <c r="C23" s="68">
        <v>2</v>
      </c>
      <c r="D23" s="68">
        <v>0</v>
      </c>
      <c r="E23" s="68">
        <v>4</v>
      </c>
      <c r="F23" s="68">
        <v>0</v>
      </c>
      <c r="G23" s="68">
        <v>0</v>
      </c>
      <c r="H23" s="68">
        <v>0</v>
      </c>
      <c r="I23" s="68">
        <v>5</v>
      </c>
      <c r="J23" s="68">
        <v>0</v>
      </c>
      <c r="K23" s="68">
        <v>0</v>
      </c>
      <c r="L23" s="68">
        <v>0</v>
      </c>
      <c r="M23" s="68">
        <v>0</v>
      </c>
      <c r="N23" s="86">
        <f t="shared" si="0"/>
        <v>11</v>
      </c>
    </row>
    <row r="24" spans="2:14" ht="15">
      <c r="B24" s="184" t="s">
        <v>12</v>
      </c>
      <c r="C24" s="68">
        <v>72</v>
      </c>
      <c r="D24" s="68">
        <v>65</v>
      </c>
      <c r="E24" s="68">
        <v>10</v>
      </c>
      <c r="F24" s="68">
        <v>1</v>
      </c>
      <c r="G24" s="68">
        <v>0</v>
      </c>
      <c r="H24" s="68">
        <v>0</v>
      </c>
      <c r="I24" s="68">
        <v>18</v>
      </c>
      <c r="J24" s="68">
        <v>16</v>
      </c>
      <c r="K24" s="68">
        <v>0</v>
      </c>
      <c r="L24" s="68">
        <v>0</v>
      </c>
      <c r="M24" s="68">
        <v>0</v>
      </c>
      <c r="N24" s="86">
        <f t="shared" si="0"/>
        <v>182</v>
      </c>
    </row>
    <row r="25" spans="2:14" ht="15">
      <c r="B25" s="184" t="s">
        <v>13</v>
      </c>
      <c r="C25" s="38">
        <v>0</v>
      </c>
      <c r="D25" s="38">
        <v>0</v>
      </c>
      <c r="E25" s="38">
        <v>9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86">
        <f t="shared" si="0"/>
        <v>9</v>
      </c>
    </row>
    <row r="26" spans="2:14" ht="15">
      <c r="B26" s="183" t="s">
        <v>94</v>
      </c>
      <c r="C26" s="68">
        <v>43</v>
      </c>
      <c r="D26" s="68">
        <v>256</v>
      </c>
      <c r="E26" s="68">
        <v>30</v>
      </c>
      <c r="F26" s="68">
        <v>33</v>
      </c>
      <c r="G26" s="68">
        <v>0</v>
      </c>
      <c r="H26" s="68">
        <v>0</v>
      </c>
      <c r="I26" s="68">
        <v>7</v>
      </c>
      <c r="J26" s="68">
        <v>7</v>
      </c>
      <c r="K26" s="68">
        <v>0</v>
      </c>
      <c r="L26" s="68">
        <v>0</v>
      </c>
      <c r="M26" s="68">
        <v>0</v>
      </c>
      <c r="N26" s="86">
        <f t="shared" si="0"/>
        <v>376</v>
      </c>
    </row>
    <row r="27" spans="2:14" ht="15">
      <c r="B27" s="183" t="s">
        <v>111</v>
      </c>
      <c r="C27" s="68">
        <v>12</v>
      </c>
      <c r="D27" s="68">
        <v>1</v>
      </c>
      <c r="E27" s="68">
        <v>43</v>
      </c>
      <c r="F27" s="68">
        <v>61</v>
      </c>
      <c r="G27" s="68">
        <v>0</v>
      </c>
      <c r="H27" s="68">
        <v>0</v>
      </c>
      <c r="I27" s="68">
        <v>1</v>
      </c>
      <c r="J27" s="68">
        <v>1</v>
      </c>
      <c r="K27" s="68">
        <v>0</v>
      </c>
      <c r="L27" s="68">
        <v>0</v>
      </c>
      <c r="M27" s="68">
        <v>0</v>
      </c>
      <c r="N27" s="86">
        <f t="shared" si="0"/>
        <v>119</v>
      </c>
    </row>
    <row r="28" spans="2:14" ht="15">
      <c r="B28" s="183" t="s">
        <v>31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86">
        <f t="shared" si="0"/>
        <v>0</v>
      </c>
    </row>
    <row r="29" spans="2:14" ht="19.5" customHeight="1">
      <c r="B29" s="183" t="s">
        <v>32</v>
      </c>
      <c r="C29" s="38">
        <v>10</v>
      </c>
      <c r="D29" s="38">
        <v>0</v>
      </c>
      <c r="E29" s="38">
        <v>0</v>
      </c>
      <c r="F29" s="38">
        <v>13</v>
      </c>
      <c r="G29" s="38">
        <v>0</v>
      </c>
      <c r="H29" s="38">
        <v>0</v>
      </c>
      <c r="I29" s="38">
        <v>7</v>
      </c>
      <c r="J29" s="38">
        <v>6</v>
      </c>
      <c r="K29" s="38">
        <v>0</v>
      </c>
      <c r="L29" s="38">
        <v>0</v>
      </c>
      <c r="M29" s="38">
        <v>0</v>
      </c>
      <c r="N29" s="86">
        <f t="shared" si="0"/>
        <v>36</v>
      </c>
    </row>
    <row r="30" spans="2:14" ht="21.75" customHeight="1">
      <c r="B30" s="185" t="s">
        <v>14</v>
      </c>
      <c r="C30" s="68">
        <v>1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2</v>
      </c>
      <c r="L30" s="68">
        <v>0</v>
      </c>
      <c r="M30" s="68">
        <v>0</v>
      </c>
      <c r="N30" s="86">
        <f t="shared" si="0"/>
        <v>3</v>
      </c>
    </row>
    <row r="31" spans="2:14" ht="22.5" customHeight="1">
      <c r="B31" s="185" t="s">
        <v>15</v>
      </c>
      <c r="C31" s="68">
        <v>53</v>
      </c>
      <c r="D31" s="68">
        <v>20</v>
      </c>
      <c r="E31" s="68">
        <v>0</v>
      </c>
      <c r="F31" s="68">
        <v>5</v>
      </c>
      <c r="G31" s="69">
        <v>1</v>
      </c>
      <c r="H31" s="68">
        <v>0</v>
      </c>
      <c r="I31" s="68">
        <v>2</v>
      </c>
      <c r="J31" s="68">
        <v>1</v>
      </c>
      <c r="K31" s="68">
        <v>0</v>
      </c>
      <c r="L31" s="68">
        <v>4</v>
      </c>
      <c r="M31" s="68">
        <v>39</v>
      </c>
      <c r="N31" s="86">
        <f t="shared" si="0"/>
        <v>125</v>
      </c>
    </row>
    <row r="32" spans="2:14" ht="15">
      <c r="B32" s="181" t="s">
        <v>17</v>
      </c>
      <c r="C32" s="182">
        <f>SUM(C9:C31)</f>
        <v>252</v>
      </c>
      <c r="D32" s="182">
        <f>SUM(D9:D31)</f>
        <v>628</v>
      </c>
      <c r="E32" s="182">
        <f t="shared" ref="E32:N32" si="1">SUM(E9:E31)</f>
        <v>103</v>
      </c>
      <c r="F32" s="182">
        <f t="shared" si="1"/>
        <v>227</v>
      </c>
      <c r="G32" s="182">
        <f t="shared" si="1"/>
        <v>103</v>
      </c>
      <c r="H32" s="182">
        <f t="shared" si="1"/>
        <v>1</v>
      </c>
      <c r="I32" s="182">
        <f t="shared" si="1"/>
        <v>57</v>
      </c>
      <c r="J32" s="182">
        <f t="shared" si="1"/>
        <v>42</v>
      </c>
      <c r="K32" s="182">
        <f t="shared" si="1"/>
        <v>55</v>
      </c>
      <c r="L32" s="182">
        <f t="shared" si="1"/>
        <v>4</v>
      </c>
      <c r="M32" s="182">
        <f t="shared" si="1"/>
        <v>39</v>
      </c>
      <c r="N32" s="182">
        <f t="shared" si="1"/>
        <v>1511</v>
      </c>
    </row>
    <row r="33" spans="1:16" s="72" customFormat="1" ht="15">
      <c r="B33" s="100" t="s">
        <v>61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6" s="72" customFormat="1">
      <c r="B34" s="221" t="s">
        <v>179</v>
      </c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</row>
    <row r="35" spans="1:16" s="72" customFormat="1"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</row>
    <row r="36" spans="1:16" s="72" customFormat="1"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</row>
    <row r="37" spans="1:16" s="72" customFormat="1"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</row>
    <row r="38" spans="1:16" s="72" customFormat="1">
      <c r="N38" s="74"/>
    </row>
    <row r="39" spans="1:16" s="72" customFormat="1" ht="15">
      <c r="A39" s="220" t="s">
        <v>27</v>
      </c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73"/>
      <c r="P39" s="73"/>
    </row>
    <row r="40" spans="1:16" s="72" customFormat="1" ht="15">
      <c r="A40" s="220" t="s">
        <v>82</v>
      </c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73"/>
      <c r="P40" s="73"/>
    </row>
    <row r="41" spans="1:16" s="72" customFormat="1" ht="15">
      <c r="A41" s="220" t="s">
        <v>157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73"/>
      <c r="P41" s="73"/>
    </row>
    <row r="42" spans="1:16" s="72" customFormat="1" ht="15">
      <c r="B42" s="220" t="s">
        <v>162</v>
      </c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88"/>
      <c r="O42" s="73"/>
      <c r="P42" s="73"/>
    </row>
    <row r="43" spans="1:16" s="72" customFormat="1" ht="15">
      <c r="C43" s="85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8"/>
      <c r="O43" s="73"/>
      <c r="P43" s="73"/>
    </row>
    <row r="44" spans="1:16" ht="28.5">
      <c r="B44" s="186" t="s">
        <v>77</v>
      </c>
      <c r="C44" s="187" t="s">
        <v>69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4"/>
      <c r="O44" s="72"/>
      <c r="P44" s="72"/>
    </row>
    <row r="45" spans="1:16" ht="15">
      <c r="B45" s="3" t="s">
        <v>154</v>
      </c>
      <c r="C45" s="32">
        <v>52</v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4"/>
      <c r="O45" s="72"/>
      <c r="P45" s="72"/>
    </row>
    <row r="46" spans="1:16" ht="15">
      <c r="B46" s="3" t="s">
        <v>1</v>
      </c>
      <c r="C46" s="32">
        <v>0</v>
      </c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4"/>
      <c r="O46" s="72"/>
      <c r="P46" s="72"/>
    </row>
    <row r="47" spans="1:16" ht="15">
      <c r="B47" s="3" t="s">
        <v>2</v>
      </c>
      <c r="C47" s="32">
        <v>17</v>
      </c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4"/>
      <c r="O47" s="72"/>
      <c r="P47" s="72"/>
    </row>
    <row r="48" spans="1:16" ht="15">
      <c r="B48" s="3" t="s">
        <v>3</v>
      </c>
      <c r="C48" s="32">
        <v>16</v>
      </c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4"/>
      <c r="O48" s="72"/>
      <c r="P48" s="72"/>
    </row>
    <row r="49" spans="2:16" ht="15">
      <c r="B49" s="3" t="s">
        <v>4</v>
      </c>
      <c r="C49" s="32">
        <v>36</v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4"/>
      <c r="O49" s="72"/>
      <c r="P49" s="72"/>
    </row>
    <row r="50" spans="2:16" ht="18.75" customHeight="1">
      <c r="B50" s="3" t="s">
        <v>155</v>
      </c>
      <c r="C50" s="32">
        <v>11</v>
      </c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4"/>
      <c r="O50" s="72"/>
      <c r="P50" s="72"/>
    </row>
    <row r="51" spans="2:16" ht="15">
      <c r="B51" s="3" t="s">
        <v>5</v>
      </c>
      <c r="C51" s="32">
        <v>0</v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4"/>
      <c r="O51" s="72"/>
      <c r="P51" s="72"/>
    </row>
    <row r="52" spans="2:16" ht="15">
      <c r="B52" s="3" t="s">
        <v>79</v>
      </c>
      <c r="C52" s="32">
        <v>40</v>
      </c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4"/>
      <c r="O52" s="72"/>
      <c r="P52" s="72"/>
    </row>
    <row r="53" spans="2:16" ht="15">
      <c r="B53" s="3" t="s">
        <v>6</v>
      </c>
      <c r="C53" s="32">
        <v>291</v>
      </c>
      <c r="D53" s="72"/>
      <c r="E53" s="72"/>
      <c r="F53" s="72"/>
      <c r="G53" s="72"/>
      <c r="H53" s="72"/>
      <c r="I53" s="72"/>
      <c r="J53" s="72"/>
      <c r="K53" s="72"/>
      <c r="L53" s="72"/>
      <c r="M53" s="72"/>
      <c r="O53" s="72"/>
      <c r="P53" s="72"/>
    </row>
    <row r="54" spans="2:16" ht="15">
      <c r="B54" s="3" t="s">
        <v>111</v>
      </c>
      <c r="C54" s="32">
        <v>119</v>
      </c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4"/>
      <c r="O54" s="72"/>
      <c r="P54" s="72"/>
    </row>
    <row r="55" spans="2:16" ht="15">
      <c r="B55" s="3" t="s">
        <v>94</v>
      </c>
      <c r="C55" s="32">
        <v>376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4"/>
      <c r="O55" s="72"/>
      <c r="P55" s="72"/>
    </row>
    <row r="56" spans="2:16" ht="15">
      <c r="B56" s="3" t="s">
        <v>7</v>
      </c>
      <c r="C56" s="32">
        <v>85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4"/>
      <c r="O56" s="72"/>
      <c r="P56" s="72"/>
    </row>
    <row r="57" spans="2:16" ht="15">
      <c r="B57" s="4" t="s">
        <v>8</v>
      </c>
      <c r="C57" s="32">
        <v>16</v>
      </c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4"/>
      <c r="O57" s="72"/>
      <c r="P57" s="72"/>
    </row>
    <row r="58" spans="2:16" ht="15">
      <c r="B58" s="4" t="s">
        <v>116</v>
      </c>
      <c r="C58" s="32">
        <v>53</v>
      </c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4"/>
      <c r="O58" s="72"/>
      <c r="P58" s="72"/>
    </row>
    <row r="59" spans="2:16" ht="15">
      <c r="B59" s="4" t="s">
        <v>9</v>
      </c>
      <c r="C59" s="32">
        <v>28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4"/>
      <c r="O59" s="72"/>
      <c r="P59" s="72"/>
    </row>
    <row r="60" spans="2:16" ht="15">
      <c r="B60" s="4" t="s">
        <v>10</v>
      </c>
      <c r="C60" s="32">
        <v>5</v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4"/>
      <c r="O60" s="72"/>
      <c r="P60" s="72"/>
    </row>
    <row r="61" spans="2:16" ht="15">
      <c r="B61" s="4" t="s">
        <v>31</v>
      </c>
      <c r="C61" s="32">
        <v>0</v>
      </c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4"/>
      <c r="O61" s="72"/>
      <c r="P61" s="72"/>
    </row>
    <row r="62" spans="2:16" ht="15">
      <c r="B62" s="3" t="s">
        <v>11</v>
      </c>
      <c r="C62" s="153">
        <v>11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4"/>
      <c r="O62" s="72"/>
      <c r="P62" s="72"/>
    </row>
    <row r="63" spans="2:16" ht="15">
      <c r="B63" s="3" t="s">
        <v>12</v>
      </c>
      <c r="C63" s="32">
        <v>182</v>
      </c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4"/>
      <c r="O63" s="72"/>
      <c r="P63" s="72"/>
    </row>
    <row r="64" spans="2:16" ht="15">
      <c r="B64" s="3" t="s">
        <v>13</v>
      </c>
      <c r="C64" s="32">
        <v>9</v>
      </c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4"/>
      <c r="O64" s="72"/>
      <c r="P64" s="72"/>
    </row>
    <row r="65" spans="2:16" ht="22.5" customHeight="1">
      <c r="B65" s="5" t="s">
        <v>156</v>
      </c>
      <c r="C65" s="32">
        <v>36</v>
      </c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4"/>
      <c r="O65" s="72"/>
      <c r="P65" s="72"/>
    </row>
    <row r="66" spans="2:16" ht="21" customHeight="1">
      <c r="B66" s="5" t="s">
        <v>14</v>
      </c>
      <c r="C66" s="32">
        <v>3</v>
      </c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4"/>
      <c r="O66" s="72"/>
      <c r="P66" s="72"/>
    </row>
    <row r="67" spans="2:16" ht="20.25" customHeight="1">
      <c r="B67" s="154" t="s">
        <v>15</v>
      </c>
      <c r="C67" s="153">
        <v>125</v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4"/>
      <c r="O67" s="72"/>
      <c r="P67" s="72"/>
    </row>
    <row r="68" spans="2:16" ht="15">
      <c r="B68" s="175" t="s">
        <v>17</v>
      </c>
      <c r="C68" s="188">
        <f>SUM(C45:C67)</f>
        <v>1511</v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4"/>
      <c r="O68" s="72"/>
      <c r="P68" s="72"/>
    </row>
    <row r="69" spans="2:16" s="72" customFormat="1" ht="15" customHeight="1">
      <c r="B69" s="99" t="s">
        <v>61</v>
      </c>
      <c r="D69" s="72" t="s">
        <v>181</v>
      </c>
      <c r="N69" s="74"/>
    </row>
    <row r="70" spans="2:16" s="72" customFormat="1">
      <c r="E70" s="89"/>
      <c r="F70" s="89"/>
      <c r="G70" s="89"/>
      <c r="H70" s="89"/>
      <c r="I70" s="89"/>
      <c r="J70" s="89"/>
      <c r="K70" s="89"/>
      <c r="N70" s="74"/>
    </row>
    <row r="71" spans="2:16" s="72" customFormat="1">
      <c r="N71" s="74"/>
    </row>
    <row r="72" spans="2:16" s="72" customFormat="1">
      <c r="N72" s="74"/>
    </row>
    <row r="73" spans="2:16" s="72" customFormat="1">
      <c r="N73" s="74"/>
    </row>
    <row r="74" spans="2:16" s="72" customFormat="1">
      <c r="N74" s="74"/>
    </row>
    <row r="75" spans="2:16" s="72" customFormat="1">
      <c r="N75" s="74"/>
    </row>
    <row r="76" spans="2:16" s="72" customFormat="1">
      <c r="N76" s="74"/>
    </row>
    <row r="77" spans="2:16" s="72" customFormat="1">
      <c r="N77" s="74"/>
    </row>
    <row r="78" spans="2:16" s="72" customFormat="1">
      <c r="N78" s="74"/>
    </row>
    <row r="79" spans="2:16" s="72" customFormat="1">
      <c r="N79" s="74"/>
    </row>
    <row r="80" spans="2:16" s="72" customFormat="1">
      <c r="N80" s="74"/>
    </row>
    <row r="81" spans="5:14" s="72" customFormat="1">
      <c r="E81" s="72" t="s">
        <v>52</v>
      </c>
      <c r="N81" s="74"/>
    </row>
    <row r="82" spans="5:14" s="72" customFormat="1">
      <c r="N82" s="74"/>
    </row>
    <row r="83" spans="5:14" s="72" customFormat="1">
      <c r="N83" s="74"/>
    </row>
    <row r="84" spans="5:14" s="72" customFormat="1">
      <c r="N84" s="74"/>
    </row>
    <row r="85" spans="5:14" s="72" customFormat="1">
      <c r="N85" s="74"/>
    </row>
    <row r="86" spans="5:14" s="72" customFormat="1">
      <c r="N86" s="74"/>
    </row>
    <row r="87" spans="5:14" s="72" customFormat="1">
      <c r="N87" s="74"/>
    </row>
    <row r="88" spans="5:14" s="72" customFormat="1">
      <c r="N88" s="74"/>
    </row>
    <row r="89" spans="5:14" s="72" customFormat="1">
      <c r="N89" s="74"/>
    </row>
    <row r="90" spans="5:14" s="72" customFormat="1">
      <c r="N90" s="74"/>
    </row>
    <row r="91" spans="5:14" s="72" customFormat="1">
      <c r="N91" s="74"/>
    </row>
    <row r="92" spans="5:14" s="72" customFormat="1">
      <c r="N92" s="74"/>
    </row>
    <row r="93" spans="5:14" s="72" customFormat="1">
      <c r="N93" s="74"/>
    </row>
    <row r="94" spans="5:14" s="72" customFormat="1">
      <c r="N94" s="74"/>
    </row>
    <row r="95" spans="5:14" s="72" customFormat="1">
      <c r="N95" s="74"/>
    </row>
    <row r="96" spans="5:14" s="72" customFormat="1">
      <c r="N96" s="74"/>
    </row>
    <row r="97" spans="14:14" s="72" customFormat="1">
      <c r="N97" s="74"/>
    </row>
    <row r="98" spans="14:14" s="72" customFormat="1">
      <c r="N98" s="74"/>
    </row>
    <row r="99" spans="14:14" s="72" customFormat="1">
      <c r="N99" s="74"/>
    </row>
    <row r="100" spans="14:14" s="72" customFormat="1">
      <c r="N100" s="74"/>
    </row>
    <row r="101" spans="14:14" s="72" customFormat="1">
      <c r="N101" s="74"/>
    </row>
    <row r="102" spans="14:14" s="72" customFormat="1">
      <c r="N102" s="74"/>
    </row>
    <row r="103" spans="14:14" s="72" customFormat="1">
      <c r="N103" s="74"/>
    </row>
    <row r="104" spans="14:14" s="72" customFormat="1">
      <c r="N104" s="74"/>
    </row>
    <row r="105" spans="14:14" s="72" customFormat="1">
      <c r="N105" s="74"/>
    </row>
  </sheetData>
  <mergeCells count="9">
    <mergeCell ref="B3:N3"/>
    <mergeCell ref="B6:N6"/>
    <mergeCell ref="B34:N34"/>
    <mergeCell ref="A39:N39"/>
    <mergeCell ref="B42:M42"/>
    <mergeCell ref="A40:N40"/>
    <mergeCell ref="A41:N41"/>
    <mergeCell ref="B5:N5"/>
    <mergeCell ref="B4:N4"/>
  </mergeCells>
  <printOptions horizontalCentered="1" verticalCentered="1"/>
  <pageMargins left="0.27559055118110237" right="0.31496062992125984" top="0.35433070866141736" bottom="0.35433070866141736" header="0" footer="0"/>
  <pageSetup scale="3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4DC-FF94-482E-80DF-71D3500B15D5}">
  <sheetPr>
    <tabColor theme="4" tint="0.39997558519241921"/>
  </sheetPr>
  <dimension ref="A1:O66"/>
  <sheetViews>
    <sheetView topLeftCell="A16" zoomScaleNormal="100" zoomScaleSheetLayoutView="100" workbookViewId="0">
      <selection activeCell="Q68" sqref="Q68"/>
    </sheetView>
  </sheetViews>
  <sheetFormatPr baseColWidth="10" defaultRowHeight="15"/>
  <cols>
    <col min="1" max="1" width="21.42578125" customWidth="1"/>
    <col min="2" max="2" width="16.42578125" customWidth="1"/>
    <col min="3" max="3" width="21.28515625" customWidth="1"/>
    <col min="4" max="4" width="14.7109375" customWidth="1"/>
    <col min="5" max="5" width="15.5703125" customWidth="1"/>
    <col min="6" max="6" width="13" customWidth="1"/>
    <col min="7" max="7" width="10.7109375" customWidth="1"/>
    <col min="8" max="8" width="8.28515625" customWidth="1"/>
    <col min="9" max="9" width="11.7109375" customWidth="1"/>
    <col min="10" max="10" width="8.28515625" customWidth="1"/>
    <col min="11" max="11" width="10.85546875" customWidth="1"/>
    <col min="12" max="12" width="9.5703125" customWidth="1"/>
    <col min="13" max="13" width="10.42578125" customWidth="1"/>
    <col min="14" max="14" width="13.7109375" customWidth="1"/>
    <col min="15" max="15" width="11.5703125" style="70"/>
  </cols>
  <sheetData>
    <row r="1" spans="1:14" s="70" customFormat="1"/>
    <row r="2" spans="1:14" s="70" customFormat="1">
      <c r="A2" s="212" t="s">
        <v>27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4" s="70" customFormat="1">
      <c r="A3" s="212" t="s">
        <v>82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14" s="70" customFormat="1">
      <c r="A4" s="212" t="s">
        <v>178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14" s="70" customFormat="1"/>
    <row r="6" spans="1:14" ht="30">
      <c r="A6" s="173" t="s">
        <v>73</v>
      </c>
      <c r="B6" s="174" t="s">
        <v>106</v>
      </c>
      <c r="C6" s="174" t="s">
        <v>105</v>
      </c>
      <c r="D6" s="174" t="s">
        <v>18</v>
      </c>
      <c r="E6" s="174" t="s">
        <v>19</v>
      </c>
      <c r="F6" s="174" t="s">
        <v>20</v>
      </c>
      <c r="G6" s="174" t="s">
        <v>81</v>
      </c>
      <c r="H6" s="174" t="s">
        <v>84</v>
      </c>
      <c r="I6" s="174" t="s">
        <v>23</v>
      </c>
      <c r="J6" s="174" t="s">
        <v>24</v>
      </c>
      <c r="K6" s="174" t="s">
        <v>107</v>
      </c>
      <c r="L6" s="174" t="s">
        <v>26</v>
      </c>
      <c r="M6" s="174" t="s">
        <v>17</v>
      </c>
      <c r="N6" s="174" t="s">
        <v>54</v>
      </c>
    </row>
    <row r="7" spans="1:14" ht="24.75" customHeight="1">
      <c r="A7" s="9" t="s">
        <v>33</v>
      </c>
      <c r="B7" s="38">
        <v>0</v>
      </c>
      <c r="C7" s="38">
        <v>0</v>
      </c>
      <c r="D7" s="38">
        <v>0</v>
      </c>
      <c r="E7" s="38">
        <v>0</v>
      </c>
      <c r="F7" s="38">
        <v>52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45">
        <f>SUM(B7:L7)</f>
        <v>52</v>
      </c>
      <c r="N7" s="46">
        <f t="shared" ref="N7:N30" si="0">M7/$M$30</f>
        <v>3.4414295168762411E-2</v>
      </c>
    </row>
    <row r="8" spans="1:14" ht="21" customHeight="1">
      <c r="A8" s="9" t="s">
        <v>1</v>
      </c>
      <c r="B8" s="38">
        <v>0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45">
        <f t="shared" ref="M8:M29" si="1">SUM(B8:L8)</f>
        <v>0</v>
      </c>
      <c r="N8" s="46">
        <f t="shared" si="0"/>
        <v>0</v>
      </c>
    </row>
    <row r="9" spans="1:14">
      <c r="A9" s="9" t="s">
        <v>2</v>
      </c>
      <c r="B9" s="38">
        <v>0</v>
      </c>
      <c r="C9" s="38">
        <v>0</v>
      </c>
      <c r="D9" s="38">
        <v>2</v>
      </c>
      <c r="E9" s="38">
        <v>10</v>
      </c>
      <c r="F9" s="38">
        <v>0</v>
      </c>
      <c r="G9" s="38">
        <v>0</v>
      </c>
      <c r="H9" s="38">
        <v>4</v>
      </c>
      <c r="I9" s="38">
        <v>1</v>
      </c>
      <c r="J9" s="38">
        <v>0</v>
      </c>
      <c r="K9" s="38">
        <v>0</v>
      </c>
      <c r="L9" s="38">
        <v>0</v>
      </c>
      <c r="M9" s="45">
        <f t="shared" si="1"/>
        <v>17</v>
      </c>
      <c r="N9" s="46">
        <f t="shared" si="0"/>
        <v>1.1250827266710787E-2</v>
      </c>
    </row>
    <row r="10" spans="1:14">
      <c r="A10" s="9" t="s">
        <v>3</v>
      </c>
      <c r="B10" s="38">
        <v>0</v>
      </c>
      <c r="C10" s="38">
        <v>0</v>
      </c>
      <c r="D10" s="38">
        <v>5</v>
      </c>
      <c r="E10" s="38">
        <v>0</v>
      </c>
      <c r="F10" s="38">
        <v>0</v>
      </c>
      <c r="G10" s="38">
        <v>0</v>
      </c>
      <c r="H10" s="38">
        <v>6</v>
      </c>
      <c r="I10" s="38">
        <v>5</v>
      </c>
      <c r="J10" s="38">
        <v>0</v>
      </c>
      <c r="K10" s="38">
        <v>0</v>
      </c>
      <c r="L10" s="38">
        <v>0</v>
      </c>
      <c r="M10" s="45">
        <f t="shared" si="1"/>
        <v>16</v>
      </c>
      <c r="N10" s="46">
        <f t="shared" si="0"/>
        <v>1.0589013898080741E-2</v>
      </c>
    </row>
    <row r="11" spans="1:14" ht="21" customHeight="1">
      <c r="A11" s="9" t="s">
        <v>4</v>
      </c>
      <c r="B11" s="68">
        <v>22</v>
      </c>
      <c r="C11" s="68">
        <v>0</v>
      </c>
      <c r="D11" s="68">
        <v>0</v>
      </c>
      <c r="E11" s="68">
        <v>11</v>
      </c>
      <c r="F11" s="68">
        <v>0</v>
      </c>
      <c r="G11" s="68">
        <v>1</v>
      </c>
      <c r="H11" s="68">
        <v>1</v>
      </c>
      <c r="I11" s="68">
        <v>1</v>
      </c>
      <c r="J11" s="68">
        <v>0</v>
      </c>
      <c r="K11" s="68">
        <v>0</v>
      </c>
      <c r="L11" s="68">
        <v>0</v>
      </c>
      <c r="M11" s="45">
        <f t="shared" si="1"/>
        <v>36</v>
      </c>
      <c r="N11" s="46">
        <f t="shared" si="0"/>
        <v>2.3825281270681668E-2</v>
      </c>
    </row>
    <row r="12" spans="1:14" ht="21" customHeight="1">
      <c r="A12" s="9" t="s">
        <v>78</v>
      </c>
      <c r="B12" s="68">
        <v>8</v>
      </c>
      <c r="C12" s="68">
        <v>0</v>
      </c>
      <c r="D12" s="68">
        <v>0</v>
      </c>
      <c r="E12" s="68">
        <v>1</v>
      </c>
      <c r="F12" s="68">
        <v>0</v>
      </c>
      <c r="G12" s="68">
        <v>0</v>
      </c>
      <c r="H12" s="68">
        <v>1</v>
      </c>
      <c r="I12" s="68">
        <v>1</v>
      </c>
      <c r="J12" s="68">
        <v>0</v>
      </c>
      <c r="K12" s="68">
        <v>0</v>
      </c>
      <c r="L12" s="68">
        <v>0</v>
      </c>
      <c r="M12" s="45">
        <f t="shared" si="1"/>
        <v>11</v>
      </c>
      <c r="N12" s="46">
        <f t="shared" si="0"/>
        <v>7.2799470549305099E-3</v>
      </c>
    </row>
    <row r="13" spans="1:14">
      <c r="A13" s="9" t="s">
        <v>5</v>
      </c>
      <c r="B13" s="68">
        <v>0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45">
        <f t="shared" si="1"/>
        <v>0</v>
      </c>
      <c r="N13" s="46">
        <f t="shared" si="0"/>
        <v>0</v>
      </c>
    </row>
    <row r="14" spans="1:14">
      <c r="A14" s="9" t="s">
        <v>6</v>
      </c>
      <c r="B14" s="68">
        <v>5</v>
      </c>
      <c r="C14" s="68">
        <v>286</v>
      </c>
      <c r="D14" s="68">
        <v>0</v>
      </c>
      <c r="E14" s="68">
        <v>0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45">
        <f t="shared" si="1"/>
        <v>291</v>
      </c>
      <c r="N14" s="46">
        <f t="shared" si="0"/>
        <v>0.19258769027134348</v>
      </c>
    </row>
    <row r="15" spans="1:14">
      <c r="A15" s="9" t="s">
        <v>7</v>
      </c>
      <c r="B15" s="68">
        <v>0</v>
      </c>
      <c r="C15" s="68">
        <v>0</v>
      </c>
      <c r="D15" s="68">
        <v>0</v>
      </c>
      <c r="E15" s="68">
        <v>85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45">
        <f t="shared" si="1"/>
        <v>85</v>
      </c>
      <c r="N15" s="46">
        <f t="shared" si="0"/>
        <v>5.6254136333553938E-2</v>
      </c>
    </row>
    <row r="16" spans="1:14" ht="18.75" customHeight="1">
      <c r="A16" s="9" t="s">
        <v>8</v>
      </c>
      <c r="B16" s="68">
        <v>2</v>
      </c>
      <c r="C16" s="68">
        <v>0</v>
      </c>
      <c r="D16" s="68">
        <v>0</v>
      </c>
      <c r="E16" s="68">
        <v>4</v>
      </c>
      <c r="F16" s="68">
        <v>5</v>
      </c>
      <c r="G16" s="68">
        <v>0</v>
      </c>
      <c r="H16" s="68">
        <v>3</v>
      </c>
      <c r="I16" s="68">
        <v>2</v>
      </c>
      <c r="J16" s="68">
        <v>0</v>
      </c>
      <c r="K16" s="68">
        <v>0</v>
      </c>
      <c r="L16" s="68">
        <v>0</v>
      </c>
      <c r="M16" s="45">
        <f t="shared" si="1"/>
        <v>16</v>
      </c>
      <c r="N16" s="46">
        <f t="shared" si="0"/>
        <v>1.0589013898080741E-2</v>
      </c>
    </row>
    <row r="17" spans="1:14">
      <c r="A17" s="9" t="s">
        <v>80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0</v>
      </c>
      <c r="J17" s="68">
        <v>53</v>
      </c>
      <c r="K17" s="68">
        <v>0</v>
      </c>
      <c r="L17" s="68">
        <v>0</v>
      </c>
      <c r="M17" s="45">
        <f t="shared" si="1"/>
        <v>53</v>
      </c>
      <c r="N17" s="46">
        <f t="shared" si="0"/>
        <v>3.5076108537392459E-2</v>
      </c>
    </row>
    <row r="18" spans="1:14">
      <c r="A18" s="9" t="s">
        <v>79</v>
      </c>
      <c r="B18" s="68">
        <v>0</v>
      </c>
      <c r="C18" s="68">
        <v>0</v>
      </c>
      <c r="D18" s="68">
        <v>0</v>
      </c>
      <c r="E18" s="68">
        <v>0</v>
      </c>
      <c r="F18" s="68">
        <v>40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45">
        <f t="shared" si="1"/>
        <v>40</v>
      </c>
      <c r="N18" s="46">
        <f t="shared" si="0"/>
        <v>2.6472534745201854E-2</v>
      </c>
    </row>
    <row r="19" spans="1:14">
      <c r="A19" s="9" t="s">
        <v>9</v>
      </c>
      <c r="B19" s="68">
        <v>22</v>
      </c>
      <c r="C19" s="68">
        <v>0</v>
      </c>
      <c r="D19" s="68">
        <v>0</v>
      </c>
      <c r="E19" s="68">
        <v>3</v>
      </c>
      <c r="F19" s="68">
        <v>0</v>
      </c>
      <c r="G19" s="68">
        <v>0</v>
      </c>
      <c r="H19" s="68">
        <v>2</v>
      </c>
      <c r="I19" s="68">
        <v>1</v>
      </c>
      <c r="J19" s="68">
        <v>0</v>
      </c>
      <c r="K19" s="68">
        <v>0</v>
      </c>
      <c r="L19" s="68">
        <v>0</v>
      </c>
      <c r="M19" s="45">
        <f t="shared" si="1"/>
        <v>28</v>
      </c>
      <c r="N19" s="46">
        <f t="shared" si="0"/>
        <v>1.8530774321641297E-2</v>
      </c>
    </row>
    <row r="20" spans="1:14">
      <c r="A20" s="9" t="s">
        <v>10</v>
      </c>
      <c r="B20" s="68">
        <v>0</v>
      </c>
      <c r="C20" s="68">
        <v>0</v>
      </c>
      <c r="D20" s="68">
        <v>0</v>
      </c>
      <c r="E20" s="68">
        <v>0</v>
      </c>
      <c r="F20" s="68">
        <v>5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45">
        <f t="shared" si="1"/>
        <v>5</v>
      </c>
      <c r="N20" s="46">
        <f t="shared" si="0"/>
        <v>3.3090668431502318E-3</v>
      </c>
    </row>
    <row r="21" spans="1:14">
      <c r="A21" s="9" t="s">
        <v>11</v>
      </c>
      <c r="B21" s="68">
        <v>2</v>
      </c>
      <c r="C21" s="68">
        <v>0</v>
      </c>
      <c r="D21" s="68">
        <v>4</v>
      </c>
      <c r="E21" s="68">
        <v>0</v>
      </c>
      <c r="F21" s="68">
        <v>0</v>
      </c>
      <c r="G21" s="68">
        <v>0</v>
      </c>
      <c r="H21" s="68">
        <v>5</v>
      </c>
      <c r="I21" s="68">
        <v>0</v>
      </c>
      <c r="J21" s="68">
        <v>0</v>
      </c>
      <c r="K21" s="68">
        <v>0</v>
      </c>
      <c r="L21" s="68">
        <v>0</v>
      </c>
      <c r="M21" s="45">
        <f t="shared" si="1"/>
        <v>11</v>
      </c>
      <c r="N21" s="46">
        <f t="shared" si="0"/>
        <v>7.2799470549305099E-3</v>
      </c>
    </row>
    <row r="22" spans="1:14">
      <c r="A22" s="9" t="s">
        <v>12</v>
      </c>
      <c r="B22" s="68">
        <v>72</v>
      </c>
      <c r="C22" s="68">
        <v>65</v>
      </c>
      <c r="D22" s="68">
        <v>10</v>
      </c>
      <c r="E22" s="68">
        <v>1</v>
      </c>
      <c r="F22" s="68">
        <v>0</v>
      </c>
      <c r="G22" s="68">
        <v>0</v>
      </c>
      <c r="H22" s="68">
        <v>18</v>
      </c>
      <c r="I22" s="68">
        <v>16</v>
      </c>
      <c r="J22" s="68">
        <v>0</v>
      </c>
      <c r="K22" s="68">
        <v>0</v>
      </c>
      <c r="L22" s="68">
        <v>0</v>
      </c>
      <c r="M22" s="45">
        <f t="shared" si="1"/>
        <v>182</v>
      </c>
      <c r="N22" s="46">
        <f t="shared" si="0"/>
        <v>0.12045003309066843</v>
      </c>
    </row>
    <row r="23" spans="1:14">
      <c r="A23" s="9" t="s">
        <v>13</v>
      </c>
      <c r="B23" s="38">
        <v>0</v>
      </c>
      <c r="C23" s="38">
        <v>0</v>
      </c>
      <c r="D23" s="38">
        <v>9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45">
        <f t="shared" si="1"/>
        <v>9</v>
      </c>
      <c r="N23" s="46">
        <f t="shared" si="0"/>
        <v>5.9563203176704171E-3</v>
      </c>
    </row>
    <row r="24" spans="1:14">
      <c r="A24" s="9" t="s">
        <v>94</v>
      </c>
      <c r="B24" s="68">
        <v>43</v>
      </c>
      <c r="C24" s="68">
        <v>256</v>
      </c>
      <c r="D24" s="68">
        <v>30</v>
      </c>
      <c r="E24" s="68">
        <v>33</v>
      </c>
      <c r="F24" s="68">
        <v>0</v>
      </c>
      <c r="G24" s="68">
        <v>0</v>
      </c>
      <c r="H24" s="68">
        <v>7</v>
      </c>
      <c r="I24" s="68">
        <v>7</v>
      </c>
      <c r="J24" s="68">
        <v>0</v>
      </c>
      <c r="K24" s="68">
        <v>0</v>
      </c>
      <c r="L24" s="68">
        <v>0</v>
      </c>
      <c r="M24" s="45">
        <f t="shared" si="1"/>
        <v>376</v>
      </c>
      <c r="N24" s="46">
        <f t="shared" si="0"/>
        <v>0.24884182660489743</v>
      </c>
    </row>
    <row r="25" spans="1:14" ht="21" customHeight="1">
      <c r="A25" s="9" t="s">
        <v>111</v>
      </c>
      <c r="B25" s="68">
        <v>12</v>
      </c>
      <c r="C25" s="68">
        <v>1</v>
      </c>
      <c r="D25" s="68">
        <v>43</v>
      </c>
      <c r="E25" s="68">
        <v>61</v>
      </c>
      <c r="F25" s="68">
        <v>0</v>
      </c>
      <c r="G25" s="68">
        <v>0</v>
      </c>
      <c r="H25" s="68">
        <v>1</v>
      </c>
      <c r="I25" s="68">
        <v>1</v>
      </c>
      <c r="J25" s="68">
        <v>0</v>
      </c>
      <c r="K25" s="68">
        <v>0</v>
      </c>
      <c r="L25" s="68">
        <v>0</v>
      </c>
      <c r="M25" s="45">
        <f t="shared" si="1"/>
        <v>119</v>
      </c>
      <c r="N25" s="46">
        <f t="shared" si="0"/>
        <v>7.8755790866975511E-2</v>
      </c>
    </row>
    <row r="26" spans="1:14" ht="16.5" customHeight="1">
      <c r="A26" s="9" t="s">
        <v>31</v>
      </c>
      <c r="B26" s="68">
        <v>0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45">
        <f t="shared" si="1"/>
        <v>0</v>
      </c>
      <c r="N26" s="46">
        <f t="shared" si="0"/>
        <v>0</v>
      </c>
    </row>
    <row r="27" spans="1:14" ht="31.5" customHeight="1">
      <c r="A27" s="177" t="s">
        <v>32</v>
      </c>
      <c r="B27" s="38">
        <v>10</v>
      </c>
      <c r="C27" s="38">
        <v>0</v>
      </c>
      <c r="D27" s="38">
        <v>0</v>
      </c>
      <c r="E27" s="38">
        <v>13</v>
      </c>
      <c r="F27" s="38">
        <v>0</v>
      </c>
      <c r="G27" s="38">
        <v>0</v>
      </c>
      <c r="H27" s="38">
        <v>7</v>
      </c>
      <c r="I27" s="38">
        <v>6</v>
      </c>
      <c r="J27" s="38">
        <v>0</v>
      </c>
      <c r="K27" s="38">
        <v>0</v>
      </c>
      <c r="L27" s="38">
        <v>0</v>
      </c>
      <c r="M27" s="45">
        <f t="shared" si="1"/>
        <v>36</v>
      </c>
      <c r="N27" s="46">
        <f t="shared" si="0"/>
        <v>2.3825281270681668E-2</v>
      </c>
    </row>
    <row r="28" spans="1:14" ht="18.75" customHeight="1">
      <c r="A28" s="178" t="s">
        <v>14</v>
      </c>
      <c r="B28" s="68">
        <v>1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2</v>
      </c>
      <c r="K28" s="68">
        <v>0</v>
      </c>
      <c r="L28" s="68">
        <v>0</v>
      </c>
      <c r="M28" s="45">
        <f t="shared" si="1"/>
        <v>3</v>
      </c>
      <c r="N28" s="46">
        <f t="shared" si="0"/>
        <v>1.9854401058901389E-3</v>
      </c>
    </row>
    <row r="29" spans="1:14" ht="18.75" customHeight="1">
      <c r="A29" s="178" t="s">
        <v>15</v>
      </c>
      <c r="B29" s="68">
        <v>53</v>
      </c>
      <c r="C29" s="68">
        <v>20</v>
      </c>
      <c r="D29" s="68">
        <v>0</v>
      </c>
      <c r="E29" s="68">
        <v>5</v>
      </c>
      <c r="F29" s="69">
        <v>1</v>
      </c>
      <c r="G29" s="68">
        <v>0</v>
      </c>
      <c r="H29" s="68">
        <v>2</v>
      </c>
      <c r="I29" s="68">
        <v>1</v>
      </c>
      <c r="J29" s="68">
        <v>0</v>
      </c>
      <c r="K29" s="68">
        <v>4</v>
      </c>
      <c r="L29" s="68">
        <v>39</v>
      </c>
      <c r="M29" s="45">
        <f t="shared" si="1"/>
        <v>125</v>
      </c>
      <c r="N29" s="46">
        <f t="shared" si="0"/>
        <v>8.2726671078755795E-2</v>
      </c>
    </row>
    <row r="30" spans="1:14">
      <c r="A30" s="175" t="s">
        <v>17</v>
      </c>
      <c r="B30" s="176">
        <f>SUM(B7:B29)</f>
        <v>252</v>
      </c>
      <c r="C30" s="176">
        <f>SUM(C7:C29)</f>
        <v>628</v>
      </c>
      <c r="D30" s="176">
        <f t="shared" ref="D30:L30" si="2">SUM(D7:D29)</f>
        <v>103</v>
      </c>
      <c r="E30" s="176">
        <f t="shared" si="2"/>
        <v>227</v>
      </c>
      <c r="F30" s="176">
        <f t="shared" si="2"/>
        <v>103</v>
      </c>
      <c r="G30" s="176">
        <f t="shared" si="2"/>
        <v>1</v>
      </c>
      <c r="H30" s="176">
        <f t="shared" si="2"/>
        <v>57</v>
      </c>
      <c r="I30" s="176">
        <f t="shared" si="2"/>
        <v>42</v>
      </c>
      <c r="J30" s="176">
        <f t="shared" si="2"/>
        <v>55</v>
      </c>
      <c r="K30" s="176">
        <f t="shared" si="2"/>
        <v>4</v>
      </c>
      <c r="L30" s="176">
        <f t="shared" si="2"/>
        <v>39</v>
      </c>
      <c r="M30" s="176">
        <f>SUM(M7:M29)</f>
        <v>1511</v>
      </c>
      <c r="N30" s="47">
        <f t="shared" si="0"/>
        <v>1</v>
      </c>
    </row>
    <row r="31" spans="1:14" s="70" customFormat="1">
      <c r="A31" s="77" t="s">
        <v>61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8"/>
    </row>
    <row r="32" spans="1:14" s="70" customForma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s="70" customForma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</row>
    <row r="34" spans="1:14" s="70" customFormat="1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</row>
    <row r="35" spans="1:14" s="70" customFormat="1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</row>
    <row r="36" spans="1:14" s="70" customFormat="1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4" s="70" customForma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4" s="70" customFormat="1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4" s="70" customForma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4" s="70" customFormat="1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4" s="70" customFormat="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4" s="70" customFormat="1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4" s="70" customFormat="1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4" s="70" customForma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4" s="70" customFormat="1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4" s="70" customFormat="1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4" s="70" customFormat="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</row>
    <row r="48" spans="1:14" s="70" customFormat="1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</row>
    <row r="49" spans="1:14" s="70" customForma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</row>
    <row r="50" spans="1:14" s="70" customForma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</row>
    <row r="51" spans="1:14" s="70" customForma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</row>
    <row r="52" spans="1:14" s="70" customForma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4" s="70" customForma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1:14" s="70" customForma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</row>
    <row r="55" spans="1:14" s="70" customForma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1:14" s="70" customForma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s="70" customForma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1:14" s="70" customForma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1:14" s="70" customForma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1:14" s="70" customForma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1:14" s="70" customFormat="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1:14" s="70" customForma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3">
    <mergeCell ref="A4:N4"/>
    <mergeCell ref="A3:N3"/>
    <mergeCell ref="A2:N2"/>
  </mergeCells>
  <printOptions horizontalCentered="1" verticalCentered="1"/>
  <pageMargins left="0.51181102362204722" right="0.51181102362204722" top="0.35433070866141736" bottom="0.35433070866141736" header="0.31496062992125984" footer="0.31496062992125984"/>
  <pageSetup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S104"/>
  <sheetViews>
    <sheetView view="pageBreakPreview" topLeftCell="A65" zoomScale="80" zoomScaleNormal="85" zoomScaleSheetLayoutView="80" workbookViewId="0">
      <selection activeCell="B55" sqref="B55"/>
    </sheetView>
  </sheetViews>
  <sheetFormatPr baseColWidth="10" defaultColWidth="10.85546875" defaultRowHeight="14.25"/>
  <cols>
    <col min="1" max="1" width="10.85546875" style="74"/>
    <col min="2" max="2" width="21" style="8" customWidth="1"/>
    <col min="3" max="3" width="20.28515625" style="8" customWidth="1"/>
    <col min="4" max="4" width="23.5703125" style="8" customWidth="1"/>
    <col min="5" max="5" width="19.140625" style="8" customWidth="1"/>
    <col min="6" max="6" width="18.28515625" style="8" customWidth="1"/>
    <col min="7" max="7" width="14.28515625" style="8" customWidth="1"/>
    <col min="8" max="8" width="14.85546875" style="8" customWidth="1"/>
    <col min="9" max="9" width="20.7109375" style="8" customWidth="1"/>
    <col min="10" max="10" width="13" style="8" customWidth="1"/>
    <col min="11" max="11" width="13.140625" style="8" customWidth="1"/>
    <col min="12" max="12" width="15.7109375" style="8" bestFit="1" customWidth="1"/>
    <col min="13" max="13" width="11.5703125" style="8" customWidth="1"/>
    <col min="14" max="14" width="11.140625" style="8" customWidth="1"/>
    <col min="15" max="19" width="10.85546875" style="74"/>
    <col min="20" max="16384" width="10.85546875" style="8"/>
  </cols>
  <sheetData>
    <row r="1" spans="1:14" s="74" customFormat="1" ht="15">
      <c r="E1" s="88"/>
      <c r="F1" s="88"/>
      <c r="G1" s="88"/>
      <c r="H1" s="88"/>
      <c r="I1" s="88"/>
      <c r="J1" s="88"/>
      <c r="K1" s="88"/>
    </row>
    <row r="2" spans="1:14" s="74" customFormat="1" ht="15">
      <c r="E2" s="223" t="s">
        <v>27</v>
      </c>
      <c r="F2" s="223"/>
      <c r="G2" s="223"/>
      <c r="H2" s="223"/>
      <c r="I2" s="223"/>
      <c r="J2" s="223"/>
      <c r="K2" s="223"/>
    </row>
    <row r="3" spans="1:14" s="74" customFormat="1" ht="15">
      <c r="E3" s="223" t="s">
        <v>83</v>
      </c>
      <c r="F3" s="223"/>
      <c r="G3" s="223"/>
      <c r="H3" s="223"/>
      <c r="I3" s="223"/>
      <c r="J3" s="223"/>
      <c r="K3" s="223"/>
    </row>
    <row r="4" spans="1:14" s="74" customFormat="1" ht="15">
      <c r="E4" s="223" t="s">
        <v>180</v>
      </c>
      <c r="F4" s="223"/>
      <c r="G4" s="223"/>
      <c r="H4" s="223"/>
      <c r="I4" s="223"/>
      <c r="J4" s="223"/>
      <c r="K4" s="223"/>
    </row>
    <row r="5" spans="1:14" s="74" customFormat="1" ht="15" thickBot="1"/>
    <row r="6" spans="1:14" ht="16.5" thickBot="1">
      <c r="B6" s="74"/>
      <c r="C6" s="74"/>
      <c r="D6" s="74"/>
      <c r="E6" s="224" t="s">
        <v>70</v>
      </c>
      <c r="F6" s="224"/>
      <c r="G6" s="224"/>
      <c r="H6" s="225" t="s">
        <v>28</v>
      </c>
      <c r="I6" s="225"/>
      <c r="J6" s="225" t="s">
        <v>29</v>
      </c>
      <c r="K6" s="225"/>
      <c r="L6" s="74"/>
      <c r="M6" s="74"/>
      <c r="N6" s="74"/>
    </row>
    <row r="7" spans="1:14" ht="18" customHeight="1" thickBot="1">
      <c r="B7" s="74"/>
      <c r="C7" s="74"/>
      <c r="D7" s="74"/>
      <c r="E7" s="226" t="s">
        <v>30</v>
      </c>
      <c r="F7" s="227"/>
      <c r="G7" s="228"/>
      <c r="H7" s="155" t="s">
        <v>163</v>
      </c>
      <c r="I7" s="155" t="s">
        <v>164</v>
      </c>
      <c r="J7" s="90" t="s">
        <v>85</v>
      </c>
      <c r="K7" s="91" t="s">
        <v>86</v>
      </c>
      <c r="L7" s="74"/>
      <c r="M7" s="74"/>
      <c r="N7" s="74"/>
    </row>
    <row r="8" spans="1:14" ht="15.75" customHeight="1" thickBot="1">
      <c r="A8" s="92"/>
      <c r="B8" s="74"/>
      <c r="C8" s="74"/>
      <c r="D8" s="74"/>
      <c r="E8" s="229"/>
      <c r="F8" s="230"/>
      <c r="G8" s="231"/>
      <c r="H8" s="156">
        <v>1404</v>
      </c>
      <c r="I8" s="156">
        <v>1511</v>
      </c>
      <c r="J8" s="113">
        <f>I8-H8</f>
        <v>107</v>
      </c>
      <c r="K8" s="114">
        <f>J8/H8</f>
        <v>7.6210826210826213E-2</v>
      </c>
      <c r="L8" s="74"/>
      <c r="M8" s="74"/>
      <c r="N8" s="74"/>
    </row>
    <row r="9" spans="1:14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</row>
    <row r="10" spans="1:14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1:14" ht="31.9" customHeight="1">
      <c r="B11" s="189" t="s">
        <v>108</v>
      </c>
      <c r="C11" s="189" t="s">
        <v>104</v>
      </c>
      <c r="D11" s="189" t="s">
        <v>112</v>
      </c>
      <c r="E11" s="189" t="s">
        <v>18</v>
      </c>
      <c r="F11" s="189" t="s">
        <v>19</v>
      </c>
      <c r="G11" s="189" t="s">
        <v>20</v>
      </c>
      <c r="H11" s="189" t="s">
        <v>21</v>
      </c>
      <c r="I11" s="190" t="s">
        <v>22</v>
      </c>
      <c r="J11" s="190" t="s">
        <v>23</v>
      </c>
      <c r="K11" s="190" t="s">
        <v>24</v>
      </c>
      <c r="L11" s="189" t="s">
        <v>25</v>
      </c>
      <c r="M11" s="190" t="s">
        <v>26</v>
      </c>
      <c r="N11" s="189" t="s">
        <v>17</v>
      </c>
    </row>
    <row r="12" spans="1:14" ht="15">
      <c r="B12" s="127">
        <v>2025</v>
      </c>
      <c r="C12" s="128">
        <v>302</v>
      </c>
      <c r="D12" s="128">
        <v>542</v>
      </c>
      <c r="E12" s="128">
        <v>99</v>
      </c>
      <c r="F12" s="128">
        <v>206</v>
      </c>
      <c r="G12" s="128">
        <v>82</v>
      </c>
      <c r="H12" s="128">
        <v>3</v>
      </c>
      <c r="I12" s="128">
        <v>47</v>
      </c>
      <c r="J12" s="128">
        <v>36</v>
      </c>
      <c r="K12" s="128">
        <v>44</v>
      </c>
      <c r="L12" s="128">
        <v>3</v>
      </c>
      <c r="M12" s="128">
        <v>40</v>
      </c>
      <c r="N12" s="129">
        <f>SUM(C12:M12)</f>
        <v>1404</v>
      </c>
    </row>
    <row r="13" spans="1:14" ht="15">
      <c r="B13" s="127">
        <v>2026</v>
      </c>
      <c r="C13" s="130">
        <v>252</v>
      </c>
      <c r="D13" s="128">
        <v>628</v>
      </c>
      <c r="E13" s="128">
        <v>103</v>
      </c>
      <c r="F13" s="128">
        <v>227</v>
      </c>
      <c r="G13" s="128">
        <v>103</v>
      </c>
      <c r="H13" s="128">
        <v>1</v>
      </c>
      <c r="I13" s="128">
        <v>57</v>
      </c>
      <c r="J13" s="128">
        <v>42</v>
      </c>
      <c r="K13" s="128">
        <v>55</v>
      </c>
      <c r="L13" s="128">
        <v>4</v>
      </c>
      <c r="M13" s="128">
        <v>39</v>
      </c>
      <c r="N13" s="129">
        <f>SUM(C13:M13)</f>
        <v>1511</v>
      </c>
    </row>
    <row r="14" spans="1:14" s="74" customFormat="1">
      <c r="B14" s="98" t="s">
        <v>61</v>
      </c>
      <c r="C14" s="94"/>
    </row>
    <row r="15" spans="1:14" s="74" customFormat="1"/>
    <row r="16" spans="1:14" s="74" customFormat="1"/>
    <row r="17" s="74" customFormat="1"/>
    <row r="18" s="74" customFormat="1"/>
    <row r="19" s="74" customFormat="1"/>
    <row r="20" s="74" customFormat="1"/>
    <row r="21" s="74" customFormat="1"/>
    <row r="22" s="74" customFormat="1"/>
    <row r="23" s="74" customFormat="1"/>
    <row r="24" s="74" customFormat="1"/>
    <row r="25" s="74" customFormat="1"/>
    <row r="26" s="74" customFormat="1"/>
    <row r="27" s="74" customFormat="1"/>
    <row r="28" s="74" customFormat="1"/>
    <row r="29" s="74" customFormat="1"/>
    <row r="30" s="74" customFormat="1"/>
    <row r="31" s="74" customFormat="1"/>
    <row r="32" s="74" customFormat="1"/>
    <row r="33" s="74" customFormat="1"/>
    <row r="34" s="74" customFormat="1"/>
    <row r="35" s="74" customFormat="1"/>
    <row r="36" s="74" customFormat="1"/>
    <row r="37" s="74" customFormat="1"/>
    <row r="38" s="74" customFormat="1"/>
    <row r="39" s="74" customFormat="1"/>
    <row r="40" s="74" customFormat="1"/>
    <row r="41" s="74" customFormat="1"/>
    <row r="42" s="74" customFormat="1"/>
    <row r="43" s="74" customFormat="1"/>
    <row r="44" s="74" customFormat="1"/>
    <row r="45" s="74" customFormat="1"/>
    <row r="46" s="74" customFormat="1"/>
    <row r="47" s="74" customFormat="1"/>
    <row r="48" s="74" customFormat="1"/>
    <row r="49" spans="2:10" s="74" customFormat="1"/>
    <row r="50" spans="2:10" s="74" customFormat="1"/>
    <row r="51" spans="2:10" s="74" customFormat="1"/>
    <row r="52" spans="2:10" s="74" customFormat="1"/>
    <row r="53" spans="2:10" s="74" customFormat="1" ht="15">
      <c r="D53" s="223" t="s">
        <v>27</v>
      </c>
      <c r="E53" s="223"/>
      <c r="F53" s="223"/>
      <c r="G53" s="223"/>
      <c r="H53" s="223"/>
      <c r="I53" s="223"/>
      <c r="J53" s="223"/>
    </row>
    <row r="54" spans="2:10" s="74" customFormat="1" ht="15">
      <c r="D54" s="223" t="s">
        <v>83</v>
      </c>
      <c r="E54" s="223"/>
      <c r="F54" s="223"/>
      <c r="G54" s="223"/>
      <c r="H54" s="223"/>
      <c r="I54" s="223"/>
      <c r="J54" s="223"/>
    </row>
    <row r="55" spans="2:10" s="74" customFormat="1" ht="15">
      <c r="D55" s="223" t="s">
        <v>165</v>
      </c>
      <c r="E55" s="223"/>
      <c r="F55" s="223"/>
      <c r="G55" s="223"/>
      <c r="H55" s="223"/>
      <c r="I55" s="223"/>
      <c r="J55" s="223"/>
    </row>
    <row r="56" spans="2:10" s="74" customFormat="1">
      <c r="B56" s="222"/>
      <c r="C56" s="222"/>
      <c r="D56" s="222"/>
      <c r="E56" s="222"/>
      <c r="F56" s="222"/>
      <c r="G56" s="222"/>
    </row>
    <row r="57" spans="2:10" s="74" customFormat="1"/>
    <row r="58" spans="2:10" s="74" customFormat="1" ht="15">
      <c r="D58" s="88" t="s">
        <v>123</v>
      </c>
    </row>
    <row r="59" spans="2:10" ht="30" customHeight="1">
      <c r="B59" s="191" t="s">
        <v>109</v>
      </c>
      <c r="C59" s="191" t="s">
        <v>163</v>
      </c>
      <c r="D59" s="191" t="s">
        <v>164</v>
      </c>
      <c r="E59" s="191" t="s">
        <v>58</v>
      </c>
      <c r="F59" s="191" t="s">
        <v>59</v>
      </c>
    </row>
    <row r="60" spans="2:10" ht="15">
      <c r="B60" s="183" t="s">
        <v>33</v>
      </c>
      <c r="C60" s="104">
        <v>42</v>
      </c>
      <c r="D60" s="109">
        <v>52</v>
      </c>
      <c r="E60" s="194">
        <f>D60-C60</f>
        <v>10</v>
      </c>
      <c r="F60" s="95">
        <f>E60/C60</f>
        <v>0.23809523809523808</v>
      </c>
    </row>
    <row r="61" spans="2:10" ht="15">
      <c r="B61" s="183" t="s">
        <v>1</v>
      </c>
      <c r="C61" s="104">
        <v>0</v>
      </c>
      <c r="D61" s="109">
        <v>0</v>
      </c>
      <c r="E61" s="93">
        <f t="shared" ref="E61:E83" si="0">D61-C61</f>
        <v>0</v>
      </c>
      <c r="F61" s="95">
        <v>0</v>
      </c>
    </row>
    <row r="62" spans="2:10" ht="15">
      <c r="B62" s="183" t="s">
        <v>2</v>
      </c>
      <c r="C62" s="104">
        <v>15</v>
      </c>
      <c r="D62" s="109">
        <v>17</v>
      </c>
      <c r="E62" s="93">
        <f t="shared" si="0"/>
        <v>2</v>
      </c>
      <c r="F62" s="95">
        <f t="shared" ref="F62:F82" si="1">E62/C62</f>
        <v>0.13333333333333333</v>
      </c>
    </row>
    <row r="63" spans="2:10" ht="15">
      <c r="B63" s="183" t="s">
        <v>3</v>
      </c>
      <c r="C63" s="104">
        <v>12</v>
      </c>
      <c r="D63" s="109">
        <v>16</v>
      </c>
      <c r="E63" s="93">
        <f t="shared" si="0"/>
        <v>4</v>
      </c>
      <c r="F63" s="95">
        <f t="shared" si="1"/>
        <v>0.33333333333333331</v>
      </c>
    </row>
    <row r="64" spans="2:10" ht="20.25" customHeight="1">
      <c r="B64" s="183" t="s">
        <v>4</v>
      </c>
      <c r="C64" s="104">
        <v>29</v>
      </c>
      <c r="D64" s="109">
        <v>36</v>
      </c>
      <c r="E64" s="93">
        <f t="shared" si="0"/>
        <v>7</v>
      </c>
      <c r="F64" s="95">
        <f t="shared" si="1"/>
        <v>0.2413793103448276</v>
      </c>
    </row>
    <row r="65" spans="2:6" ht="18.75" customHeight="1">
      <c r="B65" s="183" t="s">
        <v>78</v>
      </c>
      <c r="C65" s="104">
        <v>8</v>
      </c>
      <c r="D65" s="109">
        <v>11</v>
      </c>
      <c r="E65" s="93">
        <f t="shared" si="0"/>
        <v>3</v>
      </c>
      <c r="F65" s="95">
        <f t="shared" si="1"/>
        <v>0.375</v>
      </c>
    </row>
    <row r="66" spans="2:6" ht="18.75" customHeight="1">
      <c r="B66" s="183" t="s">
        <v>5</v>
      </c>
      <c r="C66" s="104">
        <v>0</v>
      </c>
      <c r="D66" s="109">
        <v>0</v>
      </c>
      <c r="E66" s="93">
        <f t="shared" si="0"/>
        <v>0</v>
      </c>
      <c r="F66" s="95">
        <v>0</v>
      </c>
    </row>
    <row r="67" spans="2:6" ht="15">
      <c r="B67" s="183" t="s">
        <v>6</v>
      </c>
      <c r="C67" s="104">
        <v>276</v>
      </c>
      <c r="D67" s="109">
        <v>291</v>
      </c>
      <c r="E67" s="93">
        <f t="shared" si="0"/>
        <v>15</v>
      </c>
      <c r="F67" s="95">
        <f t="shared" si="1"/>
        <v>5.434782608695652E-2</v>
      </c>
    </row>
    <row r="68" spans="2:6" ht="15">
      <c r="B68" s="183" t="s">
        <v>7</v>
      </c>
      <c r="C68" s="104">
        <v>71</v>
      </c>
      <c r="D68" s="109">
        <v>85</v>
      </c>
      <c r="E68" s="93">
        <f t="shared" si="0"/>
        <v>14</v>
      </c>
      <c r="F68" s="95">
        <f t="shared" si="1"/>
        <v>0.19718309859154928</v>
      </c>
    </row>
    <row r="69" spans="2:6" ht="15">
      <c r="B69" s="183" t="s">
        <v>8</v>
      </c>
      <c r="C69" s="104">
        <v>14</v>
      </c>
      <c r="D69" s="109">
        <v>16</v>
      </c>
      <c r="E69" s="93">
        <f t="shared" si="0"/>
        <v>2</v>
      </c>
      <c r="F69" s="95">
        <f t="shared" si="1"/>
        <v>0.14285714285714285</v>
      </c>
    </row>
    <row r="70" spans="2:6" ht="15">
      <c r="B70" s="183" t="s">
        <v>80</v>
      </c>
      <c r="C70" s="104">
        <v>41</v>
      </c>
      <c r="D70" s="109">
        <v>53</v>
      </c>
      <c r="E70" s="93">
        <f t="shared" si="0"/>
        <v>12</v>
      </c>
      <c r="F70" s="95">
        <f t="shared" si="1"/>
        <v>0.29268292682926828</v>
      </c>
    </row>
    <row r="71" spans="2:6" ht="15">
      <c r="B71" s="183" t="s">
        <v>79</v>
      </c>
      <c r="C71" s="104">
        <v>33</v>
      </c>
      <c r="D71" s="109">
        <v>40</v>
      </c>
      <c r="E71" s="93">
        <f t="shared" si="0"/>
        <v>7</v>
      </c>
      <c r="F71" s="95">
        <f t="shared" si="1"/>
        <v>0.21212121212121213</v>
      </c>
    </row>
    <row r="72" spans="2:6" ht="15">
      <c r="B72" s="184" t="s">
        <v>9</v>
      </c>
      <c r="C72" s="105">
        <v>34</v>
      </c>
      <c r="D72" s="109">
        <v>28</v>
      </c>
      <c r="E72" s="93">
        <f t="shared" si="0"/>
        <v>-6</v>
      </c>
      <c r="F72" s="95">
        <f t="shared" si="1"/>
        <v>-0.17647058823529413</v>
      </c>
    </row>
    <row r="73" spans="2:6" ht="15">
      <c r="B73" s="184" t="s">
        <v>10</v>
      </c>
      <c r="C73" s="105">
        <v>7</v>
      </c>
      <c r="D73" s="109">
        <v>5</v>
      </c>
      <c r="E73" s="93">
        <f t="shared" si="0"/>
        <v>-2</v>
      </c>
      <c r="F73" s="95">
        <v>1</v>
      </c>
    </row>
    <row r="74" spans="2:6" ht="15">
      <c r="B74" s="184" t="s">
        <v>11</v>
      </c>
      <c r="C74" s="105">
        <v>12</v>
      </c>
      <c r="D74" s="109">
        <v>11</v>
      </c>
      <c r="E74" s="93">
        <f t="shared" si="0"/>
        <v>-1</v>
      </c>
      <c r="F74" s="95">
        <f t="shared" si="1"/>
        <v>-8.3333333333333329E-2</v>
      </c>
    </row>
    <row r="75" spans="2:6" ht="15">
      <c r="B75" s="184" t="s">
        <v>12</v>
      </c>
      <c r="C75" s="105">
        <v>177</v>
      </c>
      <c r="D75" s="109">
        <v>182</v>
      </c>
      <c r="E75" s="93">
        <f t="shared" si="0"/>
        <v>5</v>
      </c>
      <c r="F75" s="95">
        <f t="shared" si="1"/>
        <v>2.8248587570621469E-2</v>
      </c>
    </row>
    <row r="76" spans="2:6" ht="15">
      <c r="B76" s="184" t="s">
        <v>13</v>
      </c>
      <c r="C76" s="105">
        <v>8</v>
      </c>
      <c r="D76" s="109">
        <v>9</v>
      </c>
      <c r="E76" s="93">
        <f t="shared" si="0"/>
        <v>1</v>
      </c>
      <c r="F76" s="95">
        <f t="shared" si="1"/>
        <v>0.125</v>
      </c>
    </row>
    <row r="77" spans="2:6" ht="15">
      <c r="B77" s="183" t="s">
        <v>94</v>
      </c>
      <c r="C77" s="105">
        <v>352</v>
      </c>
      <c r="D77" s="109">
        <v>376</v>
      </c>
      <c r="E77" s="93">
        <f t="shared" si="0"/>
        <v>24</v>
      </c>
      <c r="F77" s="95">
        <f t="shared" si="1"/>
        <v>6.8181818181818177E-2</v>
      </c>
    </row>
    <row r="78" spans="2:6" ht="15">
      <c r="B78" s="183" t="s">
        <v>111</v>
      </c>
      <c r="C78" s="105">
        <v>120</v>
      </c>
      <c r="D78" s="109">
        <v>119</v>
      </c>
      <c r="E78" s="93">
        <f t="shared" si="0"/>
        <v>-1</v>
      </c>
      <c r="F78" s="95">
        <f t="shared" si="1"/>
        <v>-8.3333333333333332E-3</v>
      </c>
    </row>
    <row r="79" spans="2:6" ht="15">
      <c r="B79" s="183" t="s">
        <v>31</v>
      </c>
      <c r="C79" s="105">
        <v>0</v>
      </c>
      <c r="D79" s="109">
        <v>0</v>
      </c>
      <c r="E79" s="93">
        <f t="shared" si="0"/>
        <v>0</v>
      </c>
      <c r="F79" s="95">
        <v>0</v>
      </c>
    </row>
    <row r="80" spans="2:6" ht="14.25" customHeight="1">
      <c r="B80" s="183" t="s">
        <v>32</v>
      </c>
      <c r="C80" s="105">
        <v>37</v>
      </c>
      <c r="D80" s="109">
        <v>36</v>
      </c>
      <c r="E80" s="93">
        <f t="shared" si="0"/>
        <v>-1</v>
      </c>
      <c r="F80" s="95">
        <f t="shared" si="1"/>
        <v>-2.7027027027027029E-2</v>
      </c>
    </row>
    <row r="81" spans="2:7" ht="19.5" customHeight="1">
      <c r="B81" s="185" t="s">
        <v>14</v>
      </c>
      <c r="C81" s="104">
        <v>5</v>
      </c>
      <c r="D81" s="93">
        <v>3</v>
      </c>
      <c r="E81" s="93">
        <f t="shared" si="0"/>
        <v>-2</v>
      </c>
      <c r="F81" s="95">
        <f t="shared" si="1"/>
        <v>-0.4</v>
      </c>
    </row>
    <row r="82" spans="2:7" ht="21.75" customHeight="1">
      <c r="B82" s="185" t="s">
        <v>15</v>
      </c>
      <c r="C82" s="104">
        <v>111</v>
      </c>
      <c r="D82" s="109">
        <v>125</v>
      </c>
      <c r="E82" s="93">
        <f t="shared" si="0"/>
        <v>14</v>
      </c>
      <c r="F82" s="95">
        <f t="shared" si="1"/>
        <v>0.12612612612612611</v>
      </c>
    </row>
    <row r="83" spans="2:7" ht="21" customHeight="1">
      <c r="B83" s="192" t="s">
        <v>17</v>
      </c>
      <c r="C83" s="192">
        <f>SUM(C60:C82)</f>
        <v>1404</v>
      </c>
      <c r="D83" s="192">
        <f>SUM(D60:D82)</f>
        <v>1511</v>
      </c>
      <c r="E83" s="192">
        <f t="shared" si="0"/>
        <v>107</v>
      </c>
      <c r="F83" s="193">
        <f>E83/C83</f>
        <v>7.6210826210826213E-2</v>
      </c>
    </row>
    <row r="84" spans="2:7" s="74" customFormat="1">
      <c r="B84" s="96" t="s">
        <v>61</v>
      </c>
      <c r="C84" s="96"/>
      <c r="D84" s="97"/>
      <c r="E84" s="97"/>
      <c r="F84" s="97"/>
      <c r="G84" s="97"/>
    </row>
    <row r="85" spans="2:7" s="74" customFormat="1"/>
    <row r="86" spans="2:7" s="74" customFormat="1"/>
    <row r="87" spans="2:7" s="74" customFormat="1"/>
    <row r="88" spans="2:7" s="74" customFormat="1"/>
    <row r="89" spans="2:7" s="74" customFormat="1"/>
    <row r="90" spans="2:7" s="74" customFormat="1"/>
    <row r="91" spans="2:7" s="74" customFormat="1"/>
    <row r="92" spans="2:7" s="74" customFormat="1"/>
    <row r="93" spans="2:7" s="74" customFormat="1"/>
    <row r="94" spans="2:7" s="74" customFormat="1"/>
    <row r="95" spans="2:7" s="74" customFormat="1"/>
    <row r="96" spans="2:7" s="74" customFormat="1"/>
    <row r="97" s="74" customFormat="1"/>
    <row r="98" s="74" customFormat="1"/>
    <row r="99" s="74" customFormat="1"/>
    <row r="100" s="74" customFormat="1"/>
    <row r="101" s="74" customFormat="1"/>
    <row r="102" s="74" customFormat="1"/>
    <row r="103" s="74" customFormat="1"/>
    <row r="104" s="74" customFormat="1"/>
  </sheetData>
  <mergeCells count="11">
    <mergeCell ref="B56:G56"/>
    <mergeCell ref="E2:K2"/>
    <mergeCell ref="E3:K3"/>
    <mergeCell ref="E4:K4"/>
    <mergeCell ref="E6:G6"/>
    <mergeCell ref="H6:I6"/>
    <mergeCell ref="J6:K6"/>
    <mergeCell ref="E7:G8"/>
    <mergeCell ref="D53:J53"/>
    <mergeCell ref="D54:J54"/>
    <mergeCell ref="D55:J55"/>
  </mergeCells>
  <pageMargins left="0.7" right="0.7" top="0.75" bottom="0.75" header="0.3" footer="0.3"/>
  <pageSetup scale="53" fitToHeight="0" orientation="landscape" r:id="rId1"/>
  <rowBreaks count="1" manualBreakCount="1">
    <brk id="45" max="13" man="1"/>
  </rowBreaks>
  <ignoredErrors>
    <ignoredError sqref="C83:D83 N12:N1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703C-8B1C-4B7B-9FE9-9D45FBBE4AD2}">
  <sheetPr>
    <tabColor rgb="FFFFC000"/>
  </sheetPr>
  <dimension ref="A1:P169"/>
  <sheetViews>
    <sheetView view="pageBreakPreview" topLeftCell="A10" zoomScale="60" zoomScaleNormal="94" workbookViewId="0">
      <selection sqref="A1:P179"/>
    </sheetView>
  </sheetViews>
  <sheetFormatPr baseColWidth="10" defaultColWidth="10.85546875" defaultRowHeight="12.75"/>
  <cols>
    <col min="1" max="1" width="32.85546875" style="2" customWidth="1"/>
    <col min="2" max="2" width="17.5703125" style="2" customWidth="1"/>
    <col min="3" max="3" width="13.140625" style="2" customWidth="1"/>
    <col min="4" max="4" width="14.42578125" style="2" customWidth="1"/>
    <col min="5" max="5" width="15.42578125" style="2" customWidth="1"/>
    <col min="6" max="6" width="10" style="2" customWidth="1"/>
    <col min="7" max="7" width="14" style="2" customWidth="1"/>
    <col min="8" max="8" width="11.7109375" style="2" customWidth="1"/>
    <col min="9" max="9" width="14.140625" style="2" customWidth="1"/>
    <col min="10" max="10" width="14" style="2" customWidth="1"/>
    <col min="11" max="11" width="12.5703125" style="2" customWidth="1"/>
    <col min="12" max="12" width="15.140625" style="2" customWidth="1"/>
    <col min="13" max="13" width="10.28515625" style="2" customWidth="1"/>
    <col min="14" max="14" width="15.28515625" style="2" customWidth="1"/>
    <col min="15" max="15" width="11.85546875" style="2" customWidth="1"/>
    <col min="16" max="16" width="14" style="2" customWidth="1"/>
    <col min="17" max="16384" width="10.85546875" style="2"/>
  </cols>
  <sheetData>
    <row r="1" spans="1:16" s="75" customFormat="1" ht="36" customHeight="1"/>
    <row r="2" spans="1:16" s="75" customFormat="1" ht="80.25" customHeight="1">
      <c r="A2" s="212" t="s">
        <v>53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</row>
    <row r="3" spans="1:16" s="75" customFormat="1" ht="24.75" customHeight="1">
      <c r="A3" s="212" t="s">
        <v>82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</row>
    <row r="4" spans="1:16" s="75" customFormat="1" ht="24.75" customHeight="1">
      <c r="A4" s="212" t="s">
        <v>101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1:16" s="75" customFormat="1" ht="15">
      <c r="A5" s="208" t="s">
        <v>174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</row>
    <row r="6" spans="1:16" s="75" customFormat="1" ht="5.25" customHeight="1"/>
    <row r="7" spans="1:16" s="75" customFormat="1"/>
    <row r="8" spans="1:16" s="75" customFormat="1"/>
    <row r="9" spans="1:16" s="75" customFormat="1">
      <c r="G9" s="119"/>
    </row>
    <row r="10" spans="1:16" s="75" customFormat="1"/>
    <row r="11" spans="1:16" s="75" customFormat="1"/>
    <row r="12" spans="1:16" s="75" customFormat="1"/>
    <row r="13" spans="1:16" s="75" customFormat="1" ht="15">
      <c r="A13" s="70"/>
      <c r="B13" s="70"/>
      <c r="C13" s="70"/>
      <c r="D13" s="70"/>
      <c r="E13" s="70"/>
    </row>
    <row r="14" spans="1:16" s="75" customFormat="1" ht="15">
      <c r="A14" s="220" t="s">
        <v>153</v>
      </c>
      <c r="B14" s="220"/>
      <c r="C14" s="220"/>
      <c r="D14" s="220"/>
      <c r="E14" s="220"/>
    </row>
    <row r="15" spans="1:16" s="75" customFormat="1" ht="15">
      <c r="A15" s="232" t="s">
        <v>175</v>
      </c>
      <c r="B15" s="232"/>
      <c r="C15" s="232"/>
      <c r="D15" s="232"/>
      <c r="E15" s="232"/>
    </row>
    <row r="16" spans="1:16" s="75" customFormat="1"/>
    <row r="17" spans="1:15" ht="30" customHeight="1">
      <c r="A17" s="21" t="s">
        <v>43</v>
      </c>
      <c r="B17" s="21">
        <v>2025</v>
      </c>
      <c r="C17" s="21">
        <v>2026</v>
      </c>
      <c r="D17" s="21" t="s">
        <v>57</v>
      </c>
      <c r="E17" s="21" t="s">
        <v>65</v>
      </c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1:15" ht="15">
      <c r="A18" s="22" t="s">
        <v>68</v>
      </c>
      <c r="B18" s="20">
        <v>657580</v>
      </c>
      <c r="C18" s="20">
        <v>565734</v>
      </c>
      <c r="D18" s="20">
        <f>C18-B18</f>
        <v>-91846</v>
      </c>
      <c r="E18" s="23">
        <f>D18/B18</f>
        <v>-0.13967273943854741</v>
      </c>
      <c r="F18" s="75"/>
      <c r="G18" s="75"/>
      <c r="H18" s="75"/>
      <c r="I18" s="75"/>
      <c r="J18" s="75"/>
      <c r="K18" s="75"/>
      <c r="L18" s="75"/>
      <c r="M18" s="75"/>
      <c r="N18" s="75"/>
      <c r="O18" s="75"/>
    </row>
    <row r="19" spans="1:15" ht="15">
      <c r="A19" s="22" t="s">
        <v>66</v>
      </c>
      <c r="B19" s="20">
        <v>1797001</v>
      </c>
      <c r="C19" s="20">
        <v>1699153</v>
      </c>
      <c r="D19" s="20">
        <f>C19-B19</f>
        <v>-97848</v>
      </c>
      <c r="E19" s="23">
        <f>D19/B19</f>
        <v>-5.4450720951184778E-2</v>
      </c>
      <c r="F19" s="75"/>
      <c r="G19" s="75"/>
      <c r="H19" s="75"/>
      <c r="I19" s="75"/>
      <c r="J19" s="75"/>
      <c r="K19" s="75"/>
      <c r="L19" s="75"/>
      <c r="M19" s="75"/>
      <c r="N19" s="75"/>
      <c r="O19" s="75"/>
    </row>
    <row r="20" spans="1:15" ht="15">
      <c r="A20" s="22" t="s">
        <v>44</v>
      </c>
      <c r="B20" s="20">
        <v>2125650</v>
      </c>
      <c r="C20" s="20">
        <v>2378339</v>
      </c>
      <c r="D20" s="20">
        <f>C20-B20</f>
        <v>252689</v>
      </c>
      <c r="E20" s="23">
        <f>D20/B20</f>
        <v>0.11887610848446357</v>
      </c>
      <c r="F20" s="75"/>
      <c r="G20" s="75"/>
      <c r="H20" s="75"/>
      <c r="I20" s="75"/>
      <c r="J20" s="75"/>
      <c r="K20" s="75"/>
      <c r="L20" s="75"/>
      <c r="M20" s="75"/>
      <c r="N20" s="75"/>
      <c r="O20" s="75"/>
    </row>
    <row r="21" spans="1:15" ht="15">
      <c r="A21" s="22" t="s">
        <v>45</v>
      </c>
      <c r="B21" s="20">
        <v>2202843</v>
      </c>
      <c r="C21" s="20">
        <v>2248431</v>
      </c>
      <c r="D21" s="20">
        <f>C21-B21</f>
        <v>45588</v>
      </c>
      <c r="E21" s="23">
        <f>D21/B21</f>
        <v>2.0695074501451079E-2</v>
      </c>
      <c r="F21" s="75"/>
      <c r="G21" s="75"/>
      <c r="H21" s="75"/>
      <c r="I21" s="75"/>
      <c r="J21" s="75"/>
      <c r="K21" s="75"/>
      <c r="L21" s="75"/>
      <c r="M21" s="75"/>
      <c r="N21" s="75"/>
      <c r="O21" s="75"/>
    </row>
    <row r="22" spans="1:15" ht="15">
      <c r="A22" s="24" t="s">
        <v>46</v>
      </c>
      <c r="B22" s="25">
        <f>SUM(B18:B21)</f>
        <v>6783074</v>
      </c>
      <c r="C22" s="25">
        <f>SUM(C18:C21)</f>
        <v>6891657</v>
      </c>
      <c r="D22" s="25">
        <f>SUM(D18:D21)</f>
        <v>108583</v>
      </c>
      <c r="E22" s="37">
        <f>D22/B22</f>
        <v>1.6007933865972861E-2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</row>
    <row r="23" spans="1:15" ht="15">
      <c r="A23" s="22"/>
      <c r="B23" s="19"/>
      <c r="C23" s="19"/>
      <c r="D23" s="20"/>
      <c r="E23" s="26"/>
      <c r="F23" s="75"/>
      <c r="G23" s="75"/>
      <c r="H23" s="75"/>
      <c r="I23" s="75"/>
      <c r="J23" s="75"/>
      <c r="K23" s="75"/>
      <c r="L23" s="75"/>
      <c r="M23" s="75"/>
      <c r="N23" s="75"/>
      <c r="O23" s="75"/>
    </row>
    <row r="24" spans="1:15" ht="26.25" customHeight="1">
      <c r="A24" s="21" t="s">
        <v>41</v>
      </c>
      <c r="B24" s="21">
        <v>2025</v>
      </c>
      <c r="C24" s="21">
        <v>2026</v>
      </c>
      <c r="D24" s="21" t="s">
        <v>57</v>
      </c>
      <c r="E24" s="21" t="s">
        <v>65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5" ht="15">
      <c r="A25" s="22" t="s">
        <v>67</v>
      </c>
      <c r="B25" s="20">
        <v>261417</v>
      </c>
      <c r="C25" s="20">
        <v>179881</v>
      </c>
      <c r="D25" s="20">
        <f>C25-B25</f>
        <v>-81536</v>
      </c>
      <c r="E25" s="23">
        <f>D25/B25</f>
        <v>-0.3119001442140335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</row>
    <row r="26" spans="1:15" ht="15">
      <c r="A26" s="22" t="s">
        <v>66</v>
      </c>
      <c r="B26" s="20">
        <v>698068</v>
      </c>
      <c r="C26" s="20">
        <v>616561</v>
      </c>
      <c r="D26" s="20">
        <f>C26-B26</f>
        <v>-81507</v>
      </c>
      <c r="E26" s="23">
        <f>D26/B26</f>
        <v>-0.11676083132302298</v>
      </c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1:15" ht="15">
      <c r="A27" s="22" t="s">
        <v>90</v>
      </c>
      <c r="B27" s="20">
        <v>137942</v>
      </c>
      <c r="C27" s="20">
        <v>202355</v>
      </c>
      <c r="D27" s="20">
        <f>C27-B27</f>
        <v>64413</v>
      </c>
      <c r="E27" s="23">
        <f>D27/B27</f>
        <v>0.46695712690841079</v>
      </c>
      <c r="F27" s="75"/>
      <c r="G27" s="75"/>
      <c r="H27" s="75"/>
      <c r="I27" s="75"/>
      <c r="J27" s="75"/>
      <c r="K27" s="75"/>
      <c r="L27" s="75"/>
      <c r="M27" s="75"/>
      <c r="N27" s="75"/>
      <c r="O27" s="75"/>
    </row>
    <row r="28" spans="1:15" ht="15">
      <c r="A28" s="22" t="s">
        <v>89</v>
      </c>
      <c r="B28" s="20">
        <v>329171</v>
      </c>
      <c r="C28" s="20">
        <v>405419</v>
      </c>
      <c r="D28" s="20">
        <f>C28-B28</f>
        <v>76248</v>
      </c>
      <c r="E28" s="23">
        <f>D28/B28</f>
        <v>0.23163644427972088</v>
      </c>
      <c r="F28" s="75"/>
      <c r="G28" s="75"/>
      <c r="H28" s="75"/>
      <c r="I28" s="75"/>
      <c r="J28" s="75"/>
      <c r="K28" s="75"/>
      <c r="L28" s="75"/>
      <c r="M28" s="75"/>
      <c r="N28" s="75"/>
      <c r="O28" s="75"/>
    </row>
    <row r="29" spans="1:15" ht="15">
      <c r="A29" s="24" t="s">
        <v>56</v>
      </c>
      <c r="B29" s="25">
        <f>SUM(B25:B28)</f>
        <v>1426598</v>
      </c>
      <c r="C29" s="25">
        <f>SUM(C25:C28)</f>
        <v>1404216</v>
      </c>
      <c r="D29" s="25">
        <f>SUM(D25:D28)</f>
        <v>-22382</v>
      </c>
      <c r="E29" s="37">
        <f>D29/B29</f>
        <v>-1.568907288528373E-2</v>
      </c>
      <c r="F29" s="75"/>
      <c r="G29" s="75"/>
      <c r="H29" s="75"/>
      <c r="I29" s="75"/>
      <c r="J29" s="75"/>
      <c r="K29" s="75"/>
      <c r="L29" s="75"/>
      <c r="M29" s="75"/>
      <c r="N29" s="75"/>
      <c r="O29" s="75"/>
    </row>
    <row r="30" spans="1:15" ht="15">
      <c r="A30" s="22"/>
      <c r="B30" s="19"/>
      <c r="C30" s="19"/>
      <c r="D30" s="20"/>
      <c r="E30" s="26"/>
      <c r="F30" s="118"/>
      <c r="G30" s="75"/>
      <c r="H30" s="75"/>
      <c r="I30" s="75"/>
      <c r="J30" s="75"/>
      <c r="K30" s="75"/>
      <c r="L30" s="75"/>
      <c r="M30" s="75"/>
      <c r="N30" s="75"/>
      <c r="O30" s="75"/>
    </row>
    <row r="31" spans="1:15" ht="24" customHeight="1">
      <c r="A31" s="21" t="s">
        <v>42</v>
      </c>
      <c r="B31" s="21">
        <v>2025</v>
      </c>
      <c r="C31" s="21">
        <v>2026</v>
      </c>
      <c r="D31" s="21" t="s">
        <v>57</v>
      </c>
      <c r="E31" s="21" t="s">
        <v>65</v>
      </c>
      <c r="F31" s="75"/>
      <c r="G31" s="75"/>
      <c r="H31" s="75"/>
      <c r="I31" s="75"/>
      <c r="J31" s="75"/>
      <c r="K31" s="75"/>
      <c r="L31" s="75"/>
      <c r="M31" s="75"/>
      <c r="N31" s="75"/>
      <c r="O31" s="75"/>
    </row>
    <row r="32" spans="1:15" ht="15">
      <c r="A32" s="22" t="s">
        <v>39</v>
      </c>
      <c r="B32" s="27">
        <v>620444</v>
      </c>
      <c r="C32" s="27">
        <v>776018</v>
      </c>
      <c r="D32" s="20">
        <f>C32-B32</f>
        <v>155574</v>
      </c>
      <c r="E32" s="23">
        <f>D32/B32</f>
        <v>0.25074623978957006</v>
      </c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5">
      <c r="A33" s="22" t="s">
        <v>47</v>
      </c>
      <c r="B33" s="27">
        <v>623815</v>
      </c>
      <c r="C33" s="27">
        <v>679191</v>
      </c>
      <c r="D33" s="20">
        <f>C33-B33</f>
        <v>55376</v>
      </c>
      <c r="E33" s="23">
        <f>D33/B33</f>
        <v>8.8769907745084684E-2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</row>
    <row r="34" spans="1:15" ht="15">
      <c r="A34" s="24" t="s">
        <v>55</v>
      </c>
      <c r="B34" s="28">
        <f>SUM(B32:B33)</f>
        <v>1244259</v>
      </c>
      <c r="C34" s="28">
        <f>SUM(C32:C33)</f>
        <v>1455209</v>
      </c>
      <c r="D34" s="28">
        <f>SUM(D32:D33)</f>
        <v>210950</v>
      </c>
      <c r="E34" s="36">
        <f>D34/B34</f>
        <v>0.16953865714453342</v>
      </c>
      <c r="F34" s="75"/>
      <c r="G34" s="75"/>
      <c r="H34" s="75"/>
      <c r="I34" s="75"/>
      <c r="J34" s="75"/>
      <c r="K34" s="75"/>
      <c r="L34" s="75"/>
      <c r="M34" s="75"/>
      <c r="N34" s="75"/>
      <c r="O34" s="75"/>
    </row>
    <row r="35" spans="1:15" ht="15">
      <c r="A35" s="19"/>
      <c r="B35" s="29"/>
      <c r="C35" s="29"/>
      <c r="D35" s="20"/>
      <c r="E35" s="23"/>
      <c r="F35" s="75"/>
      <c r="G35" s="75"/>
      <c r="H35" s="75"/>
      <c r="I35" s="75"/>
      <c r="J35" s="75"/>
      <c r="K35" s="75"/>
      <c r="L35" s="75"/>
      <c r="M35" s="75"/>
      <c r="N35" s="75"/>
      <c r="O35" s="75"/>
    </row>
    <row r="36" spans="1:15" ht="15">
      <c r="A36" s="30" t="s">
        <v>102</v>
      </c>
      <c r="B36" s="28">
        <f>B22+B29+B34</f>
        <v>9453931</v>
      </c>
      <c r="C36" s="28">
        <f>C22+C29+C34</f>
        <v>9751082</v>
      </c>
      <c r="D36" s="28">
        <f>D22+D29+D34</f>
        <v>297151</v>
      </c>
      <c r="E36" s="36">
        <f>D36/B36</f>
        <v>3.1431475435985304E-2</v>
      </c>
      <c r="F36" s="75"/>
      <c r="G36" s="75"/>
      <c r="H36" s="75"/>
      <c r="I36" s="75"/>
      <c r="J36" s="75"/>
      <c r="K36" s="75"/>
      <c r="L36" s="75"/>
      <c r="M36" s="75"/>
      <c r="N36" s="75"/>
      <c r="O36" s="75"/>
    </row>
    <row r="37" spans="1:15" s="75" customFormat="1" ht="14.25">
      <c r="A37" s="77" t="s">
        <v>61</v>
      </c>
      <c r="B37" s="115"/>
      <c r="C37" s="72"/>
      <c r="D37" s="72"/>
      <c r="E37" s="72"/>
    </row>
    <row r="38" spans="1:15" s="75" customFormat="1">
      <c r="A38" s="167"/>
      <c r="B38" s="168"/>
      <c r="C38" s="168"/>
    </row>
    <row r="39" spans="1:15" s="75" customFormat="1"/>
    <row r="40" spans="1:15" s="75" customFormat="1"/>
    <row r="41" spans="1:15" s="75" customFormat="1"/>
    <row r="42" spans="1:15" s="75" customFormat="1"/>
    <row r="43" spans="1:15" s="75" customFormat="1"/>
    <row r="44" spans="1:15" s="75" customFormat="1"/>
    <row r="45" spans="1:15" s="75" customFormat="1"/>
    <row r="46" spans="1:15" s="75" customFormat="1"/>
    <row r="47" spans="1:15" s="75" customFormat="1"/>
    <row r="48" spans="1:15" s="75" customFormat="1"/>
    <row r="49" s="75" customFormat="1"/>
    <row r="50" s="75" customFormat="1"/>
    <row r="51" s="75" customFormat="1"/>
    <row r="52" s="75" customFormat="1"/>
    <row r="53" s="75" customFormat="1"/>
    <row r="54" s="75" customFormat="1"/>
    <row r="55" s="75" customFormat="1"/>
    <row r="56" s="75" customFormat="1"/>
    <row r="57" s="75" customFormat="1"/>
    <row r="58" s="75" customFormat="1"/>
    <row r="59" s="75" customFormat="1"/>
    <row r="60" s="75" customFormat="1"/>
    <row r="61" s="75" customFormat="1"/>
    <row r="62" s="75" customFormat="1"/>
    <row r="63" s="75" customFormat="1"/>
    <row r="64" s="75" customFormat="1"/>
    <row r="65" spans="1:5" s="75" customFormat="1"/>
    <row r="66" spans="1:5" s="75" customFormat="1"/>
    <row r="67" spans="1:5" s="75" customFormat="1"/>
    <row r="68" spans="1:5" s="75" customFormat="1"/>
    <row r="69" spans="1:5" s="75" customFormat="1"/>
    <row r="70" spans="1:5" s="75" customFormat="1"/>
    <row r="71" spans="1:5" s="75" customFormat="1"/>
    <row r="72" spans="1:5" s="75" customFormat="1"/>
    <row r="73" spans="1:5" s="75" customFormat="1"/>
    <row r="74" spans="1:5" s="75" customFormat="1">
      <c r="E74" s="117"/>
    </row>
    <row r="75" spans="1:5" s="75" customFormat="1" ht="15" customHeight="1">
      <c r="A75" s="220" t="s">
        <v>91</v>
      </c>
      <c r="B75" s="220"/>
      <c r="C75" s="220"/>
      <c r="D75" s="220"/>
      <c r="E75" s="220"/>
    </row>
    <row r="76" spans="1:5" s="75" customFormat="1" ht="15" customHeight="1">
      <c r="A76" s="234" t="s">
        <v>177</v>
      </c>
      <c r="B76" s="234"/>
      <c r="C76" s="234"/>
      <c r="D76" s="234"/>
      <c r="E76" s="234"/>
    </row>
    <row r="77" spans="1:5" ht="15">
      <c r="A77" s="6" t="s">
        <v>73</v>
      </c>
      <c r="B77" s="200">
        <v>2025</v>
      </c>
      <c r="C77" s="200">
        <v>2026</v>
      </c>
      <c r="D77" s="200" t="s">
        <v>75</v>
      </c>
      <c r="E77" s="200" t="s">
        <v>74</v>
      </c>
    </row>
    <row r="78" spans="1:5" ht="15">
      <c r="A78" s="3" t="s">
        <v>2</v>
      </c>
      <c r="B78" s="151">
        <v>65184</v>
      </c>
      <c r="C78" s="151">
        <v>144482</v>
      </c>
      <c r="D78" s="151">
        <f t="shared" ref="D78:D92" si="0">C78-B78</f>
        <v>79298</v>
      </c>
      <c r="E78" s="152">
        <f t="shared" ref="E78:E87" si="1">D78/B78</f>
        <v>1.2165255277368678</v>
      </c>
    </row>
    <row r="79" spans="1:5" ht="15">
      <c r="A79" s="3" t="s">
        <v>3</v>
      </c>
      <c r="B79" s="151">
        <v>69239</v>
      </c>
      <c r="C79" s="151">
        <v>101813</v>
      </c>
      <c r="D79" s="151">
        <f t="shared" si="0"/>
        <v>32574</v>
      </c>
      <c r="E79" s="152">
        <f t="shared" si="1"/>
        <v>0.470457401175638</v>
      </c>
    </row>
    <row r="80" spans="1:5" ht="15">
      <c r="A80" s="3" t="s">
        <v>4</v>
      </c>
      <c r="B80" s="169">
        <v>493499</v>
      </c>
      <c r="C80" s="169">
        <v>505507</v>
      </c>
      <c r="D80" s="169">
        <f t="shared" si="0"/>
        <v>12008</v>
      </c>
      <c r="E80" s="170">
        <f t="shared" si="1"/>
        <v>2.4332369467820605E-2</v>
      </c>
    </row>
    <row r="81" spans="1:5" ht="15">
      <c r="A81" s="3" t="s">
        <v>6</v>
      </c>
      <c r="B81" s="151">
        <v>2904494</v>
      </c>
      <c r="C81" s="151">
        <v>3090079</v>
      </c>
      <c r="D81" s="151">
        <f t="shared" si="0"/>
        <v>185585</v>
      </c>
      <c r="E81" s="152">
        <f t="shared" si="1"/>
        <v>6.3895811112021583E-2</v>
      </c>
    </row>
    <row r="82" spans="1:5" ht="15">
      <c r="A82" s="3" t="s">
        <v>7</v>
      </c>
      <c r="B82" s="151">
        <v>757319</v>
      </c>
      <c r="C82" s="151">
        <v>941197</v>
      </c>
      <c r="D82" s="151">
        <f t="shared" si="0"/>
        <v>183878</v>
      </c>
      <c r="E82" s="152">
        <f t="shared" si="1"/>
        <v>0.24280125019971768</v>
      </c>
    </row>
    <row r="83" spans="1:5" ht="15">
      <c r="A83" s="3" t="s">
        <v>8</v>
      </c>
      <c r="B83" s="151">
        <v>114135</v>
      </c>
      <c r="C83" s="151">
        <v>34881</v>
      </c>
      <c r="D83" s="151">
        <f t="shared" si="0"/>
        <v>-79254</v>
      </c>
      <c r="E83" s="152">
        <f t="shared" si="1"/>
        <v>-0.69438822447102111</v>
      </c>
    </row>
    <row r="84" spans="1:5" ht="15">
      <c r="A84" s="4" t="s">
        <v>9</v>
      </c>
      <c r="B84" s="169">
        <v>186462</v>
      </c>
      <c r="C84" s="169">
        <v>50868</v>
      </c>
      <c r="D84" s="169">
        <f t="shared" si="0"/>
        <v>-135594</v>
      </c>
      <c r="E84" s="170">
        <f t="shared" si="1"/>
        <v>-0.72719374456993924</v>
      </c>
    </row>
    <row r="85" spans="1:5" ht="15">
      <c r="A85" s="4" t="s">
        <v>11</v>
      </c>
      <c r="B85" s="151">
        <v>55220</v>
      </c>
      <c r="C85" s="151">
        <v>79218</v>
      </c>
      <c r="D85" s="151">
        <f>C85-B85</f>
        <v>23998</v>
      </c>
      <c r="E85" s="152">
        <f t="shared" si="1"/>
        <v>0.43458891705903657</v>
      </c>
    </row>
    <row r="86" spans="1:5" ht="15">
      <c r="A86" s="4" t="s">
        <v>12</v>
      </c>
      <c r="B86" s="151">
        <v>395612</v>
      </c>
      <c r="C86" s="151">
        <v>421635</v>
      </c>
      <c r="D86" s="151">
        <f>C86-B86</f>
        <v>26023</v>
      </c>
      <c r="E86" s="152">
        <f t="shared" si="1"/>
        <v>6.5779096690696939E-2</v>
      </c>
    </row>
    <row r="87" spans="1:5" ht="15">
      <c r="A87" s="4" t="s">
        <v>94</v>
      </c>
      <c r="B87" s="151">
        <v>1695649</v>
      </c>
      <c r="C87" s="151">
        <v>1787800</v>
      </c>
      <c r="D87" s="151">
        <f>C87-B87</f>
        <v>92151</v>
      </c>
      <c r="E87" s="152">
        <f t="shared" si="1"/>
        <v>5.4345563262208157E-2</v>
      </c>
    </row>
    <row r="88" spans="1:5" ht="15">
      <c r="A88" s="4" t="s">
        <v>111</v>
      </c>
      <c r="B88" s="169">
        <v>1791336</v>
      </c>
      <c r="C88" s="169">
        <v>1705735</v>
      </c>
      <c r="D88" s="169">
        <f>C88-B88</f>
        <v>-85601</v>
      </c>
      <c r="E88" s="170">
        <f>D88/B88</f>
        <v>-4.7786121643287466E-2</v>
      </c>
    </row>
    <row r="89" spans="1:5" ht="15">
      <c r="A89" s="4" t="s">
        <v>13</v>
      </c>
      <c r="B89" s="151">
        <v>475352</v>
      </c>
      <c r="C89" s="151">
        <v>502502</v>
      </c>
      <c r="D89" s="151">
        <f t="shared" si="0"/>
        <v>27150</v>
      </c>
      <c r="E89" s="152">
        <f>D89/B89</f>
        <v>5.711556909406082E-2</v>
      </c>
    </row>
    <row r="90" spans="1:5" ht="15">
      <c r="A90" s="3" t="s">
        <v>32</v>
      </c>
      <c r="B90" s="151">
        <v>225578</v>
      </c>
      <c r="C90" s="151">
        <v>143784</v>
      </c>
      <c r="D90" s="151">
        <f t="shared" si="0"/>
        <v>-81794</v>
      </c>
      <c r="E90" s="152">
        <f>D90/B90</f>
        <v>-0.36259741641472132</v>
      </c>
    </row>
    <row r="91" spans="1:5" ht="15">
      <c r="A91" s="5" t="s">
        <v>14</v>
      </c>
      <c r="B91" s="151">
        <v>2</v>
      </c>
      <c r="C91" s="151">
        <v>1</v>
      </c>
      <c r="D91" s="151">
        <f t="shared" si="0"/>
        <v>-1</v>
      </c>
      <c r="E91" s="152">
        <v>1</v>
      </c>
    </row>
    <row r="92" spans="1:5" ht="15">
      <c r="A92" s="5" t="s">
        <v>15</v>
      </c>
      <c r="B92" s="151">
        <v>224850</v>
      </c>
      <c r="C92" s="151">
        <v>241580</v>
      </c>
      <c r="D92" s="151">
        <f t="shared" si="0"/>
        <v>16730</v>
      </c>
      <c r="E92" s="152">
        <f>D92/B92</f>
        <v>7.4405158994885479E-2</v>
      </c>
    </row>
    <row r="93" spans="1:5" ht="15">
      <c r="A93" s="201" t="s">
        <v>115</v>
      </c>
      <c r="B93" s="202">
        <f>SUM(B78:B92)</f>
        <v>9453931</v>
      </c>
      <c r="C93" s="202">
        <f>SUM(C78:C92)</f>
        <v>9751082</v>
      </c>
      <c r="D93" s="202">
        <f>C93-B93</f>
        <v>297151</v>
      </c>
      <c r="E93" s="203">
        <f>D93/B93</f>
        <v>3.1431475435985304E-2</v>
      </c>
    </row>
    <row r="94" spans="1:5" s="75" customFormat="1" ht="14.25">
      <c r="A94" s="77" t="s">
        <v>61</v>
      </c>
      <c r="B94" s="115"/>
      <c r="C94" s="72"/>
      <c r="D94" s="72"/>
      <c r="E94" s="72"/>
    </row>
    <row r="95" spans="1:5" s="75" customFormat="1">
      <c r="A95" s="167" t="s">
        <v>188</v>
      </c>
    </row>
    <row r="96" spans="1:5" s="75" customFormat="1"/>
    <row r="97" spans="1:16" s="75" customFormat="1"/>
    <row r="98" spans="1:16" s="75" customFormat="1"/>
    <row r="99" spans="1:16" s="75" customFormat="1"/>
    <row r="100" spans="1:16" s="75" customFormat="1"/>
    <row r="101" spans="1:16" s="75" customFormat="1"/>
    <row r="102" spans="1:16" s="75" customFormat="1"/>
    <row r="103" spans="1:16" s="75" customFormat="1"/>
    <row r="104" spans="1:16" s="75" customFormat="1">
      <c r="A104" s="233" t="s">
        <v>176</v>
      </c>
      <c r="B104" s="233"/>
      <c r="C104" s="233"/>
      <c r="D104" s="233"/>
      <c r="E104" s="233"/>
    </row>
    <row r="105" spans="1:16" s="75" customFormat="1" ht="15" customHeight="1">
      <c r="A105" s="85"/>
      <c r="B105" s="85"/>
      <c r="C105" s="85"/>
      <c r="D105" s="85"/>
      <c r="E105" s="85"/>
    </row>
    <row r="106" spans="1:16" ht="14.25">
      <c r="A106" s="200" t="s">
        <v>76</v>
      </c>
      <c r="B106" s="200">
        <v>2025</v>
      </c>
      <c r="C106" s="200">
        <v>2026</v>
      </c>
      <c r="D106" s="200" t="s">
        <v>95</v>
      </c>
      <c r="E106" s="200" t="s">
        <v>74</v>
      </c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</row>
    <row r="107" spans="1:16" ht="15">
      <c r="A107" s="31" t="s">
        <v>43</v>
      </c>
      <c r="B107" s="32">
        <v>6783074</v>
      </c>
      <c r="C107" s="32">
        <v>6891657</v>
      </c>
      <c r="D107" s="32">
        <f>C107-B107</f>
        <v>108583</v>
      </c>
      <c r="E107" s="33">
        <f>D107/B107</f>
        <v>1.6007933865972861E-2</v>
      </c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</row>
    <row r="108" spans="1:16" ht="15">
      <c r="A108" s="31" t="s">
        <v>51</v>
      </c>
      <c r="B108" s="32">
        <v>1426598</v>
      </c>
      <c r="C108" s="32">
        <v>1404216</v>
      </c>
      <c r="D108" s="32">
        <f>C108-B108</f>
        <v>-22382</v>
      </c>
      <c r="E108" s="33">
        <f>D108/B108</f>
        <v>-1.568907288528373E-2</v>
      </c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</row>
    <row r="109" spans="1:16" ht="15">
      <c r="A109" s="31" t="s">
        <v>42</v>
      </c>
      <c r="B109" s="32">
        <v>1244259</v>
      </c>
      <c r="C109" s="32">
        <v>1455209</v>
      </c>
      <c r="D109" s="32">
        <f>C109-B109</f>
        <v>210950</v>
      </c>
      <c r="E109" s="33">
        <f>D109/B109</f>
        <v>0.16953865714453342</v>
      </c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</row>
    <row r="110" spans="1:16" ht="15">
      <c r="A110" s="34" t="s">
        <v>16</v>
      </c>
      <c r="B110" s="34">
        <f>SUM(B107:B109)</f>
        <v>9453931</v>
      </c>
      <c r="C110" s="34">
        <f>SUM(C107:C109)</f>
        <v>9751082</v>
      </c>
      <c r="D110" s="34">
        <f>C110-B110</f>
        <v>297151</v>
      </c>
      <c r="E110" s="35">
        <f>D110/B110</f>
        <v>3.1431475435985304E-2</v>
      </c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</row>
    <row r="111" spans="1:16" s="75" customFormat="1" ht="14.25">
      <c r="A111" s="77" t="s">
        <v>61</v>
      </c>
      <c r="B111" s="72"/>
      <c r="C111" s="72"/>
      <c r="D111" s="72"/>
      <c r="E111" s="72"/>
    </row>
    <row r="112" spans="1:16" s="75" customFormat="1" ht="14.25">
      <c r="A112" s="75" t="s">
        <v>189</v>
      </c>
      <c r="B112" s="72"/>
      <c r="C112" s="72"/>
      <c r="D112" s="72"/>
      <c r="E112" s="72"/>
    </row>
    <row r="113" s="75" customFormat="1"/>
    <row r="114" s="75" customFormat="1"/>
    <row r="115" s="75" customFormat="1"/>
    <row r="116" s="75" customFormat="1"/>
    <row r="117" s="75" customFormat="1"/>
    <row r="118" s="75" customFormat="1"/>
    <row r="119" s="75" customFormat="1"/>
    <row r="120" s="75" customFormat="1"/>
    <row r="121" s="75" customFormat="1"/>
    <row r="122" s="75" customFormat="1"/>
    <row r="123" s="75" customFormat="1"/>
    <row r="124" s="75" customFormat="1"/>
    <row r="125" s="75" customFormat="1"/>
    <row r="126" s="75" customFormat="1"/>
    <row r="127" s="75" customFormat="1"/>
    <row r="128" s="75" customFormat="1"/>
    <row r="129" s="75" customFormat="1"/>
    <row r="130" s="75" customFormat="1"/>
    <row r="131" s="75" customFormat="1"/>
    <row r="132" s="75" customFormat="1"/>
    <row r="133" s="75" customFormat="1"/>
    <row r="134" s="75" customFormat="1"/>
    <row r="135" s="75" customFormat="1"/>
    <row r="136" s="75" customFormat="1"/>
    <row r="137" s="75" customFormat="1"/>
    <row r="138" s="75" customFormat="1"/>
    <row r="139" s="75" customFormat="1"/>
    <row r="140" s="75" customFormat="1"/>
    <row r="141" s="75" customFormat="1"/>
    <row r="142" s="75" customFormat="1"/>
    <row r="143" s="75" customFormat="1"/>
    <row r="144" s="75" customFormat="1"/>
    <row r="145" spans="1:16" s="75" customFormat="1"/>
    <row r="146" spans="1:16" s="75" customFormat="1"/>
    <row r="147" spans="1:16" s="75" customFormat="1"/>
    <row r="148" spans="1:16" s="75" customFormat="1"/>
    <row r="149" spans="1:16" s="75" customFormat="1"/>
    <row r="150" spans="1:16" s="75" customFormat="1"/>
    <row r="151" spans="1:16"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</row>
    <row r="152" spans="1:16" ht="15">
      <c r="A152" s="6" t="s">
        <v>73</v>
      </c>
      <c r="B152" s="200">
        <v>2026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</row>
    <row r="153" spans="1:16" ht="15">
      <c r="A153" s="3" t="s">
        <v>2</v>
      </c>
      <c r="B153" s="151">
        <v>144482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</row>
    <row r="154" spans="1:16" ht="15">
      <c r="A154" s="3" t="s">
        <v>3</v>
      </c>
      <c r="B154" s="151">
        <v>101813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</row>
    <row r="155" spans="1:16" ht="15">
      <c r="A155" s="3" t="s">
        <v>4</v>
      </c>
      <c r="B155" s="169">
        <v>505507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</row>
    <row r="156" spans="1:16" ht="15">
      <c r="A156" s="3" t="s">
        <v>6</v>
      </c>
      <c r="B156" s="151">
        <v>3090079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</row>
    <row r="157" spans="1:16" ht="15">
      <c r="A157" s="3" t="s">
        <v>7</v>
      </c>
      <c r="B157" s="151">
        <v>941197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</row>
    <row r="158" spans="1:16" ht="15">
      <c r="A158" s="3" t="s">
        <v>8</v>
      </c>
      <c r="B158" s="151">
        <v>34881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</row>
    <row r="159" spans="1:16" ht="15">
      <c r="A159" s="4" t="s">
        <v>9</v>
      </c>
      <c r="B159" s="169">
        <v>50868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</row>
    <row r="160" spans="1:16" ht="15">
      <c r="A160" s="4" t="s">
        <v>11</v>
      </c>
      <c r="B160" s="151">
        <v>79218</v>
      </c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</row>
    <row r="161" spans="1:16" ht="15">
      <c r="A161" s="4" t="s">
        <v>12</v>
      </c>
      <c r="B161" s="151">
        <v>421635</v>
      </c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</row>
    <row r="162" spans="1:16" ht="15">
      <c r="A162" s="4" t="s">
        <v>94</v>
      </c>
      <c r="B162" s="151">
        <v>1787800</v>
      </c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</row>
    <row r="163" spans="1:16" ht="15">
      <c r="A163" s="4" t="s">
        <v>111</v>
      </c>
      <c r="B163" s="169">
        <v>1705735</v>
      </c>
    </row>
    <row r="164" spans="1:16" ht="15">
      <c r="A164" s="4" t="s">
        <v>13</v>
      </c>
      <c r="B164" s="151">
        <v>502502</v>
      </c>
    </row>
    <row r="165" spans="1:16" ht="15">
      <c r="A165" s="3" t="s">
        <v>32</v>
      </c>
      <c r="B165" s="151">
        <v>143784</v>
      </c>
    </row>
    <row r="166" spans="1:16" ht="15">
      <c r="A166" s="5" t="s">
        <v>14</v>
      </c>
      <c r="B166" s="151">
        <v>1</v>
      </c>
    </row>
    <row r="167" spans="1:16" ht="15">
      <c r="A167" s="5" t="s">
        <v>15</v>
      </c>
      <c r="B167" s="151">
        <v>241580</v>
      </c>
    </row>
    <row r="168" spans="1:16" ht="15">
      <c r="A168" s="204" t="s">
        <v>115</v>
      </c>
      <c r="B168" s="205">
        <f>SUM(B153:B167)</f>
        <v>9751082</v>
      </c>
    </row>
    <row r="169" spans="1:16">
      <c r="A169" s="77" t="s">
        <v>61</v>
      </c>
    </row>
  </sheetData>
  <mergeCells count="9">
    <mergeCell ref="A15:E15"/>
    <mergeCell ref="A104:E104"/>
    <mergeCell ref="A2:P2"/>
    <mergeCell ref="A14:E14"/>
    <mergeCell ref="A5:P5"/>
    <mergeCell ref="A4:P4"/>
    <mergeCell ref="A3:P3"/>
    <mergeCell ref="A75:E75"/>
    <mergeCell ref="A76:E76"/>
  </mergeCells>
  <pageMargins left="0.70866141732283472" right="0.70866141732283472" top="0.74803149606299213" bottom="0.74803149606299213" header="0.31496062992125984" footer="0.31496062992125984"/>
  <pageSetup scale="49" orientation="landscape" horizontalDpi="4294967293" r:id="rId1"/>
  <rowBreaks count="2" manualBreakCount="2">
    <brk id="64" max="15" man="1"/>
    <brk id="143" max="15" man="1"/>
  </rowBreaks>
  <ignoredErrors>
    <ignoredError sqref="B93:C93 B22:C22 B29:C29 B34:C34 B110:C110 B168" formulaRange="1"/>
    <ignoredError sqref="E107:E110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05C9-0411-4A5B-9102-BA4A351C5D25}">
  <sheetPr>
    <tabColor theme="5" tint="0.39997558519241921"/>
  </sheetPr>
  <dimension ref="A1:J270"/>
  <sheetViews>
    <sheetView view="pageBreakPreview" zoomScale="70" zoomScaleNormal="100" zoomScaleSheetLayoutView="70" workbookViewId="0">
      <selection activeCell="K48" sqref="K48"/>
    </sheetView>
  </sheetViews>
  <sheetFormatPr baseColWidth="10" defaultColWidth="10.85546875" defaultRowHeight="14.25"/>
  <cols>
    <col min="1" max="1" width="10.85546875" style="72"/>
    <col min="2" max="2" width="34.7109375" style="1" customWidth="1"/>
    <col min="3" max="3" width="18" style="1" customWidth="1"/>
    <col min="4" max="4" width="16.140625" style="1" customWidth="1"/>
    <col min="5" max="5" width="18.42578125" style="1" customWidth="1"/>
    <col min="6" max="6" width="19.85546875" style="1" customWidth="1"/>
    <col min="7" max="7" width="19.42578125" style="1" customWidth="1"/>
    <col min="8" max="8" width="22" style="1" customWidth="1"/>
    <col min="9" max="9" width="11.28515625" style="72" customWidth="1"/>
    <col min="10" max="10" width="10.85546875" style="72"/>
    <col min="11" max="16384" width="10.85546875" style="1"/>
  </cols>
  <sheetData>
    <row r="1" spans="2:8" s="72" customFormat="1" ht="15">
      <c r="B1" s="70"/>
      <c r="C1" s="70"/>
      <c r="D1" s="79"/>
      <c r="E1" s="76" t="s">
        <v>27</v>
      </c>
      <c r="F1" s="79"/>
      <c r="G1" s="80"/>
      <c r="H1" s="80"/>
    </row>
    <row r="2" spans="2:8" s="72" customFormat="1" ht="15">
      <c r="B2" s="70"/>
      <c r="C2" s="70"/>
      <c r="D2" s="79"/>
      <c r="E2" s="76" t="s">
        <v>88</v>
      </c>
      <c r="F2" s="79"/>
      <c r="G2" s="70"/>
      <c r="H2" s="70"/>
    </row>
    <row r="3" spans="2:8" s="72" customFormat="1" ht="15">
      <c r="B3" s="70"/>
      <c r="C3" s="70"/>
      <c r="D3" s="70"/>
      <c r="E3" s="81" t="s">
        <v>62</v>
      </c>
      <c r="F3" s="70"/>
      <c r="G3" s="82"/>
      <c r="H3" s="82"/>
    </row>
    <row r="4" spans="2:8" s="72" customFormat="1" ht="15">
      <c r="B4" s="70"/>
      <c r="C4" s="195"/>
      <c r="D4" s="196"/>
      <c r="E4" s="197" t="s">
        <v>182</v>
      </c>
      <c r="F4" s="196"/>
      <c r="G4" s="198"/>
      <c r="H4" s="82"/>
    </row>
    <row r="5" spans="2:8">
      <c r="B5" s="215" t="s">
        <v>34</v>
      </c>
      <c r="C5" s="215" t="s">
        <v>6</v>
      </c>
      <c r="D5" s="215" t="s">
        <v>9</v>
      </c>
      <c r="E5" s="215" t="s">
        <v>12</v>
      </c>
      <c r="F5" s="215" t="s">
        <v>120</v>
      </c>
      <c r="G5" s="209" t="s">
        <v>15</v>
      </c>
      <c r="H5" s="209" t="s">
        <v>17</v>
      </c>
    </row>
    <row r="6" spans="2:8">
      <c r="B6" s="215"/>
      <c r="C6" s="215"/>
      <c r="D6" s="215"/>
      <c r="E6" s="215"/>
      <c r="F6" s="215"/>
      <c r="G6" s="209"/>
      <c r="H6" s="209"/>
    </row>
    <row r="7" spans="2:8" ht="15">
      <c r="B7" s="48" t="s">
        <v>35</v>
      </c>
      <c r="C7" s="49">
        <v>128630</v>
      </c>
      <c r="D7" s="14">
        <v>296</v>
      </c>
      <c r="E7" s="14">
        <v>1248.5</v>
      </c>
      <c r="F7" s="101">
        <v>57178.25</v>
      </c>
      <c r="G7" s="15">
        <v>2108</v>
      </c>
      <c r="H7" s="50">
        <f>SUM(C7:G7)</f>
        <v>189460.75</v>
      </c>
    </row>
    <row r="8" spans="2:8" ht="15">
      <c r="B8" s="51" t="s">
        <v>36</v>
      </c>
      <c r="C8" s="49">
        <v>860.25</v>
      </c>
      <c r="D8" s="49">
        <v>2597</v>
      </c>
      <c r="E8" s="49">
        <v>1781.75</v>
      </c>
      <c r="F8" s="52">
        <v>5658.75</v>
      </c>
      <c r="G8" s="49">
        <v>5442</v>
      </c>
      <c r="H8" s="50">
        <f>SUM(C8:G8)</f>
        <v>16339.75</v>
      </c>
    </row>
    <row r="9" spans="2:8" ht="15">
      <c r="B9" s="51" t="s">
        <v>122</v>
      </c>
      <c r="C9" s="50">
        <f>SUM(C7:C8)</f>
        <v>129490.25</v>
      </c>
      <c r="D9" s="50">
        <f>SUM(D7:D8)</f>
        <v>2893</v>
      </c>
      <c r="E9" s="50">
        <f>SUM(E7:E8)</f>
        <v>3030.25</v>
      </c>
      <c r="F9" s="50">
        <f>SUM(F7:F8)</f>
        <v>62837</v>
      </c>
      <c r="G9" s="50">
        <f>SUM(G7:G8)</f>
        <v>7550</v>
      </c>
      <c r="H9" s="50">
        <f>SUM(C9:G9)</f>
        <v>205800.5</v>
      </c>
    </row>
    <row r="10" spans="2:8" ht="15">
      <c r="B10" s="18"/>
      <c r="C10" s="18"/>
      <c r="D10" s="18"/>
      <c r="E10" s="18"/>
      <c r="F10" s="18"/>
      <c r="G10" s="18"/>
      <c r="H10" s="18"/>
    </row>
    <row r="11" spans="2:8">
      <c r="B11" s="210" t="s">
        <v>37</v>
      </c>
      <c r="C11" s="210" t="s">
        <v>6</v>
      </c>
      <c r="D11" s="210" t="s">
        <v>9</v>
      </c>
      <c r="E11" s="210" t="s">
        <v>12</v>
      </c>
      <c r="F11" s="210" t="s">
        <v>120</v>
      </c>
      <c r="G11" s="213" t="s">
        <v>15</v>
      </c>
      <c r="H11" s="213" t="s">
        <v>17</v>
      </c>
    </row>
    <row r="12" spans="2:8">
      <c r="B12" s="210"/>
      <c r="C12" s="210"/>
      <c r="D12" s="210"/>
      <c r="E12" s="210"/>
      <c r="F12" s="210"/>
      <c r="G12" s="213"/>
      <c r="H12" s="213"/>
    </row>
    <row r="13" spans="2:8" ht="15">
      <c r="B13" s="51" t="s">
        <v>35</v>
      </c>
      <c r="C13" s="49">
        <v>33303.5</v>
      </c>
      <c r="D13" s="49">
        <v>1568</v>
      </c>
      <c r="E13" s="116">
        <v>3205.5</v>
      </c>
      <c r="F13" s="52">
        <v>25165.5</v>
      </c>
      <c r="G13" s="49">
        <v>6776</v>
      </c>
      <c r="H13" s="50">
        <f>SUM(C13:G13)</f>
        <v>70018.5</v>
      </c>
    </row>
    <row r="14" spans="2:8" ht="15">
      <c r="B14" s="51" t="s">
        <v>36</v>
      </c>
      <c r="C14" s="49">
        <v>88111</v>
      </c>
      <c r="D14" s="49">
        <v>1362</v>
      </c>
      <c r="E14" s="49">
        <v>333.75</v>
      </c>
      <c r="F14" s="52">
        <v>36000.25</v>
      </c>
      <c r="G14" s="49">
        <v>2</v>
      </c>
      <c r="H14" s="50">
        <f>SUM(C14:G14)</f>
        <v>125809</v>
      </c>
    </row>
    <row r="15" spans="2:8" ht="15">
      <c r="B15" s="51" t="s">
        <v>121</v>
      </c>
      <c r="C15" s="50">
        <f>SUM(C13:C14)</f>
        <v>121414.5</v>
      </c>
      <c r="D15" s="50">
        <f>SUM(D13:D14)</f>
        <v>2930</v>
      </c>
      <c r="E15" s="50">
        <f>SUM(E13:E14)</f>
        <v>3539.25</v>
      </c>
      <c r="F15" s="50">
        <f>SUM(F13:F14)</f>
        <v>61165.75</v>
      </c>
      <c r="G15" s="50">
        <f>SUM(G13:G14)</f>
        <v>6778</v>
      </c>
      <c r="H15" s="50">
        <f>SUM(C15:G15)</f>
        <v>195827.5</v>
      </c>
    </row>
    <row r="16" spans="2:8" ht="15">
      <c r="B16" s="18"/>
      <c r="C16" s="18"/>
      <c r="D16" s="18"/>
      <c r="E16" s="18"/>
      <c r="F16" s="18"/>
      <c r="G16" s="18"/>
      <c r="H16" s="18"/>
    </row>
    <row r="17" spans="2:8">
      <c r="B17" s="210" t="s">
        <v>38</v>
      </c>
      <c r="C17" s="210" t="s">
        <v>6</v>
      </c>
      <c r="D17" s="210" t="s">
        <v>9</v>
      </c>
      <c r="E17" s="210" t="s">
        <v>12</v>
      </c>
      <c r="F17" s="210" t="s">
        <v>120</v>
      </c>
      <c r="G17" s="213" t="s">
        <v>15</v>
      </c>
      <c r="H17" s="213" t="s">
        <v>17</v>
      </c>
    </row>
    <row r="18" spans="2:8">
      <c r="B18" s="210"/>
      <c r="C18" s="210"/>
      <c r="D18" s="210"/>
      <c r="E18" s="210"/>
      <c r="F18" s="210"/>
      <c r="G18" s="213"/>
      <c r="H18" s="213"/>
    </row>
    <row r="19" spans="2:8" ht="15">
      <c r="B19" s="51" t="s">
        <v>35</v>
      </c>
      <c r="C19" s="116">
        <v>63968</v>
      </c>
      <c r="D19" s="49">
        <v>0</v>
      </c>
      <c r="E19" s="53">
        <v>0</v>
      </c>
      <c r="F19" s="53">
        <v>7067.75</v>
      </c>
      <c r="G19" s="49">
        <v>0</v>
      </c>
      <c r="H19" s="15">
        <f>SUM(C19:G19)</f>
        <v>71035.75</v>
      </c>
    </row>
    <row r="20" spans="2:8" ht="15">
      <c r="B20" s="51" t="s">
        <v>36</v>
      </c>
      <c r="C20" s="49">
        <v>41022.25</v>
      </c>
      <c r="D20" s="49">
        <v>0</v>
      </c>
      <c r="E20" s="54">
        <v>0</v>
      </c>
      <c r="F20" s="53">
        <v>252.5</v>
      </c>
      <c r="G20" s="49">
        <v>0</v>
      </c>
      <c r="H20" s="15">
        <f>SUM(C20:G20)</f>
        <v>41274.75</v>
      </c>
    </row>
    <row r="21" spans="2:8" ht="15">
      <c r="B21" s="161" t="s">
        <v>39</v>
      </c>
      <c r="C21" s="106">
        <f t="shared" ref="C21:G21" si="0">SUM(C19:C20)</f>
        <v>104990.25</v>
      </c>
      <c r="D21" s="106">
        <f t="shared" si="0"/>
        <v>0</v>
      </c>
      <c r="E21" s="106">
        <f t="shared" si="0"/>
        <v>0</v>
      </c>
      <c r="F21" s="106">
        <f t="shared" si="0"/>
        <v>7320.25</v>
      </c>
      <c r="G21" s="106">
        <f t="shared" si="0"/>
        <v>0</v>
      </c>
      <c r="H21" s="106">
        <f>SUM(H19:H20)</f>
        <v>112310.5</v>
      </c>
    </row>
    <row r="22" spans="2:8" ht="15">
      <c r="B22" s="51" t="s">
        <v>35</v>
      </c>
      <c r="C22" s="49">
        <v>63190.5</v>
      </c>
      <c r="D22" s="50">
        <v>0</v>
      </c>
      <c r="E22" s="50">
        <v>0</v>
      </c>
      <c r="F22" s="53">
        <v>4107.5</v>
      </c>
      <c r="G22" s="49">
        <v>0</v>
      </c>
      <c r="H22" s="15">
        <f>SUM(C22:G22)</f>
        <v>67298</v>
      </c>
    </row>
    <row r="23" spans="2:8" ht="15">
      <c r="B23" s="51" t="s">
        <v>36</v>
      </c>
      <c r="C23" s="49">
        <v>36834.5</v>
      </c>
      <c r="D23" s="49">
        <v>0</v>
      </c>
      <c r="E23" s="53">
        <v>0</v>
      </c>
      <c r="F23" s="53">
        <v>502.25</v>
      </c>
      <c r="G23" s="49">
        <v>0</v>
      </c>
      <c r="H23" s="15">
        <f>SUM(C23:G23)</f>
        <v>37336.75</v>
      </c>
    </row>
    <row r="24" spans="2:8" ht="15">
      <c r="B24" s="125" t="s">
        <v>40</v>
      </c>
      <c r="C24" s="50">
        <f>SUM(C22:C23)</f>
        <v>100025</v>
      </c>
      <c r="D24" s="50">
        <f>SUM(D22:D23)</f>
        <v>0</v>
      </c>
      <c r="E24" s="50">
        <f>SUM(E22:E23)</f>
        <v>0</v>
      </c>
      <c r="F24" s="50">
        <f>SUM(F22:F23)</f>
        <v>4609.75</v>
      </c>
      <c r="G24" s="50">
        <f>SUM(G22:G23)</f>
        <v>0</v>
      </c>
      <c r="H24" s="50">
        <f>SUM(C24:G24)</f>
        <v>104634.75</v>
      </c>
    </row>
    <row r="25" spans="2:8" ht="15">
      <c r="B25" s="51" t="s">
        <v>119</v>
      </c>
      <c r="C25" s="50">
        <f t="shared" ref="C25:G25" si="1">C21+C24</f>
        <v>205015.25</v>
      </c>
      <c r="D25" s="50">
        <f t="shared" si="1"/>
        <v>0</v>
      </c>
      <c r="E25" s="50">
        <f t="shared" si="1"/>
        <v>0</v>
      </c>
      <c r="F25" s="50">
        <f t="shared" si="1"/>
        <v>11930</v>
      </c>
      <c r="G25" s="50">
        <f t="shared" si="1"/>
        <v>0</v>
      </c>
      <c r="H25" s="50">
        <f>H21+H24</f>
        <v>216945.25</v>
      </c>
    </row>
    <row r="26" spans="2:8" ht="15">
      <c r="B26" s="51"/>
      <c r="C26" s="15"/>
      <c r="D26" s="15"/>
      <c r="E26" s="15"/>
      <c r="F26" s="55"/>
      <c r="G26" s="15"/>
      <c r="H26" s="18"/>
    </row>
    <row r="27" spans="2:8" ht="15">
      <c r="B27" s="56" t="s">
        <v>100</v>
      </c>
      <c r="C27" s="57">
        <f>C9+C15+C25</f>
        <v>455920</v>
      </c>
      <c r="D27" s="57">
        <f>D9+D15+D25</f>
        <v>5823</v>
      </c>
      <c r="E27" s="57">
        <f t="shared" ref="E27:F27" si="2">E9+E15+E25</f>
        <v>6569.5</v>
      </c>
      <c r="F27" s="57">
        <f t="shared" si="2"/>
        <v>135932.75</v>
      </c>
      <c r="G27" s="57">
        <f>G9+G15+G25</f>
        <v>14328</v>
      </c>
      <c r="H27" s="57">
        <f>H9+H15+H25</f>
        <v>618573.25</v>
      </c>
    </row>
    <row r="28" spans="2:8" s="72" customFormat="1">
      <c r="B28" s="77" t="s">
        <v>71</v>
      </c>
    </row>
    <row r="29" spans="2:8" s="72" customFormat="1">
      <c r="B29" s="77" t="s">
        <v>61</v>
      </c>
    </row>
    <row r="30" spans="2:8" s="72" customFormat="1">
      <c r="B30" s="77"/>
    </row>
    <row r="31" spans="2:8" s="72" customFormat="1"/>
    <row r="32" spans="2:8" s="72" customFormat="1"/>
    <row r="33" spans="1:8" s="72" customFormat="1"/>
    <row r="34" spans="1:8" s="72" customFormat="1"/>
    <row r="35" spans="1:8" s="72" customFormat="1"/>
    <row r="36" spans="1:8" s="72" customFormat="1"/>
    <row r="37" spans="1:8" s="72" customFormat="1" ht="34.5" customHeight="1"/>
    <row r="38" spans="1:8" s="72" customFormat="1" ht="27.75" customHeight="1">
      <c r="A38" s="212" t="s">
        <v>183</v>
      </c>
      <c r="B38" s="212"/>
      <c r="C38" s="212"/>
      <c r="D38" s="212"/>
      <c r="E38" s="212"/>
      <c r="F38" s="212"/>
      <c r="G38" s="212"/>
      <c r="H38" s="212"/>
    </row>
    <row r="39" spans="1:8" s="72" customFormat="1" ht="15" customHeight="1">
      <c r="A39" s="83"/>
      <c r="B39" s="214" t="s">
        <v>158</v>
      </c>
      <c r="C39" s="214"/>
      <c r="D39" s="214"/>
      <c r="E39" s="214"/>
      <c r="F39" s="214"/>
      <c r="G39" s="214"/>
      <c r="H39" s="214"/>
    </row>
    <row r="40" spans="1:8" ht="15">
      <c r="A40" s="83"/>
      <c r="B40" s="6" t="s">
        <v>87</v>
      </c>
      <c r="C40" s="6" t="s">
        <v>6</v>
      </c>
      <c r="D40" s="6" t="s">
        <v>9</v>
      </c>
      <c r="E40" s="6" t="s">
        <v>12</v>
      </c>
      <c r="F40" s="6" t="s">
        <v>72</v>
      </c>
      <c r="G40" s="6" t="s">
        <v>15</v>
      </c>
      <c r="H40" s="6" t="s">
        <v>16</v>
      </c>
    </row>
    <row r="41" spans="1:8" ht="15">
      <c r="A41" s="83"/>
      <c r="B41" s="102" t="s">
        <v>50</v>
      </c>
      <c r="C41" s="50">
        <v>129490.25</v>
      </c>
      <c r="D41" s="15">
        <v>2893</v>
      </c>
      <c r="E41" s="16">
        <v>3030.25</v>
      </c>
      <c r="F41" s="15">
        <v>62837</v>
      </c>
      <c r="G41" s="16">
        <v>7550</v>
      </c>
      <c r="H41" s="17">
        <f>SUM(C41:G41)</f>
        <v>205800.5</v>
      </c>
    </row>
    <row r="42" spans="1:8" ht="15">
      <c r="A42" s="83"/>
      <c r="B42" s="102" t="s">
        <v>51</v>
      </c>
      <c r="C42" s="50">
        <v>121414.5</v>
      </c>
      <c r="D42" s="50">
        <v>2930</v>
      </c>
      <c r="E42" s="50">
        <v>3539.25</v>
      </c>
      <c r="F42" s="16">
        <v>61165.75</v>
      </c>
      <c r="G42" s="16">
        <v>6776</v>
      </c>
      <c r="H42" s="17">
        <f>SUM(C42:G42)</f>
        <v>195825.5</v>
      </c>
    </row>
    <row r="43" spans="1:8" ht="15">
      <c r="A43" s="83"/>
      <c r="B43" s="102" t="s">
        <v>42</v>
      </c>
      <c r="C43" s="50">
        <v>205015.25</v>
      </c>
      <c r="D43" s="16">
        <v>0</v>
      </c>
      <c r="E43" s="16">
        <v>0</v>
      </c>
      <c r="F43" s="16">
        <v>11930</v>
      </c>
      <c r="G43" s="16">
        <v>0</v>
      </c>
      <c r="H43" s="17">
        <f>SUM(C43:G43)</f>
        <v>216945.25</v>
      </c>
    </row>
    <row r="44" spans="1:8" ht="15">
      <c r="A44" s="83"/>
      <c r="B44" s="136" t="s">
        <v>100</v>
      </c>
      <c r="C44" s="42">
        <f>SUM(C41:C43)</f>
        <v>455920</v>
      </c>
      <c r="D44" s="42">
        <f>SUM(D41:D43)</f>
        <v>5823</v>
      </c>
      <c r="E44" s="42">
        <f>SUM(E41:E43)</f>
        <v>6569.5</v>
      </c>
      <c r="F44" s="42">
        <f>SUM(F41:F43)</f>
        <v>135932.75</v>
      </c>
      <c r="G44" s="42">
        <f>SUM(G41:G43)</f>
        <v>14326</v>
      </c>
      <c r="H44" s="42">
        <f>SUM(C44:G44)</f>
        <v>618571.25</v>
      </c>
    </row>
    <row r="45" spans="1:8" s="72" customFormat="1">
      <c r="B45" s="77" t="s">
        <v>61</v>
      </c>
      <c r="C45" s="124"/>
      <c r="D45" s="124"/>
      <c r="E45" s="124"/>
      <c r="F45" s="124"/>
      <c r="G45" s="199" t="s">
        <v>184</v>
      </c>
    </row>
    <row r="46" spans="1:8" s="72" customFormat="1"/>
    <row r="47" spans="1:8" s="72" customFormat="1"/>
    <row r="48" spans="1:8" s="72" customFormat="1"/>
    <row r="49" spans="2:2" s="72" customFormat="1"/>
    <row r="50" spans="2:2" s="72" customFormat="1"/>
    <row r="51" spans="2:2" s="72" customFormat="1"/>
    <row r="52" spans="2:2" s="72" customFormat="1">
      <c r="B52" s="72" t="s">
        <v>48</v>
      </c>
    </row>
    <row r="53" spans="2:2" s="72" customFormat="1"/>
    <row r="54" spans="2:2" s="72" customFormat="1"/>
    <row r="55" spans="2:2" s="72" customFormat="1"/>
    <row r="56" spans="2:2" s="72" customFormat="1"/>
    <row r="57" spans="2:2" s="72" customFormat="1"/>
    <row r="58" spans="2:2" s="72" customFormat="1"/>
    <row r="59" spans="2:2" s="72" customFormat="1"/>
    <row r="60" spans="2:2" s="72" customFormat="1"/>
    <row r="61" spans="2:2" s="72" customFormat="1"/>
    <row r="62" spans="2:2" s="72" customFormat="1"/>
    <row r="63" spans="2:2" s="72" customFormat="1"/>
    <row r="64" spans="2:2" s="72" customFormat="1"/>
    <row r="65" spans="2:8" s="72" customFormat="1"/>
    <row r="66" spans="2:8" s="72" customFormat="1"/>
    <row r="67" spans="2:8" s="72" customFormat="1"/>
    <row r="68" spans="2:8" s="72" customFormat="1"/>
    <row r="69" spans="2:8" s="72" customFormat="1"/>
    <row r="70" spans="2:8" s="72" customFormat="1"/>
    <row r="71" spans="2:8" s="72" customFormat="1"/>
    <row r="72" spans="2:8" s="72" customFormat="1"/>
    <row r="73" spans="2:8" s="72" customFormat="1">
      <c r="F73" s="115"/>
    </row>
    <row r="74" spans="2:8" s="72" customFormat="1"/>
    <row r="75" spans="2:8" s="72" customFormat="1" ht="30" customHeight="1">
      <c r="B75" s="212" t="s">
        <v>124</v>
      </c>
      <c r="C75" s="212"/>
      <c r="D75" s="212"/>
      <c r="E75" s="212"/>
      <c r="F75" s="212"/>
    </row>
    <row r="76" spans="2:8" s="72" customFormat="1" ht="15">
      <c r="B76" s="211" t="s">
        <v>166</v>
      </c>
      <c r="C76" s="211"/>
      <c r="D76" s="211"/>
      <c r="E76" s="211"/>
      <c r="F76" s="211"/>
    </row>
    <row r="77" spans="2:8" ht="15">
      <c r="B77" s="10" t="s">
        <v>34</v>
      </c>
      <c r="C77" s="13">
        <v>2025</v>
      </c>
      <c r="D77" s="13">
        <v>2026</v>
      </c>
      <c r="E77" s="13" t="s">
        <v>64</v>
      </c>
      <c r="F77" s="13" t="s">
        <v>63</v>
      </c>
      <c r="G77" s="72"/>
      <c r="H77" s="72"/>
    </row>
    <row r="78" spans="2:8" ht="15">
      <c r="B78" s="58" t="s">
        <v>35</v>
      </c>
      <c r="C78" s="7">
        <v>190937</v>
      </c>
      <c r="D78" s="7">
        <v>189460.75</v>
      </c>
      <c r="E78" s="7">
        <f>D78-C78</f>
        <v>-1476.25</v>
      </c>
      <c r="F78" s="59">
        <f>E78/C78</f>
        <v>-7.7316078078109533E-3</v>
      </c>
      <c r="G78" s="72"/>
      <c r="H78" s="72"/>
    </row>
    <row r="79" spans="2:8" ht="15">
      <c r="B79" s="60" t="s">
        <v>36</v>
      </c>
      <c r="C79" s="7">
        <v>18661.75</v>
      </c>
      <c r="D79" s="7">
        <v>16339.75</v>
      </c>
      <c r="E79" s="7">
        <f>D79-C79</f>
        <v>-2322</v>
      </c>
      <c r="F79" s="59">
        <f>E79/C79</f>
        <v>-0.12442562996503544</v>
      </c>
      <c r="G79" s="72"/>
      <c r="H79" s="72"/>
    </row>
    <row r="80" spans="2:8" ht="15">
      <c r="B80" s="60" t="s">
        <v>118</v>
      </c>
      <c r="C80" s="50">
        <f>+C78+C79</f>
        <v>209598.75</v>
      </c>
      <c r="D80" s="50">
        <f t="shared" ref="D80:E80" si="3">+D78+D79</f>
        <v>205800.5</v>
      </c>
      <c r="E80" s="50">
        <f t="shared" si="3"/>
        <v>-3798.25</v>
      </c>
      <c r="F80" s="59">
        <v>1</v>
      </c>
      <c r="G80" s="72"/>
      <c r="H80" s="72"/>
    </row>
    <row r="81" spans="2:9" ht="15">
      <c r="B81" s="61"/>
      <c r="C81" s="103"/>
      <c r="D81" s="103"/>
      <c r="E81" s="7"/>
      <c r="F81" s="62"/>
      <c r="G81" s="72"/>
      <c r="H81" s="72"/>
    </row>
    <row r="82" spans="2:9" ht="15">
      <c r="B82" s="10" t="s">
        <v>37</v>
      </c>
      <c r="C82" s="13">
        <v>2025</v>
      </c>
      <c r="D82" s="13">
        <v>2026</v>
      </c>
      <c r="E82" s="13" t="s">
        <v>64</v>
      </c>
      <c r="F82" s="13" t="s">
        <v>63</v>
      </c>
      <c r="G82" s="72"/>
      <c r="H82" s="72"/>
    </row>
    <row r="83" spans="2:9" ht="15">
      <c r="B83" s="60" t="s">
        <v>35</v>
      </c>
      <c r="C83" s="7">
        <v>75392</v>
      </c>
      <c r="D83" s="7">
        <v>70018.5</v>
      </c>
      <c r="E83" s="7">
        <f>D83-C83</f>
        <v>-5373.5</v>
      </c>
      <c r="F83" s="63">
        <f>E83/C83</f>
        <v>-7.127414049235993E-2</v>
      </c>
      <c r="G83" s="72"/>
      <c r="H83" s="72"/>
    </row>
    <row r="84" spans="2:9" ht="15">
      <c r="B84" s="60" t="s">
        <v>36</v>
      </c>
      <c r="C84" s="7">
        <v>143653.75</v>
      </c>
      <c r="D84" s="7">
        <v>125809</v>
      </c>
      <c r="E84" s="7">
        <f>D84-C84</f>
        <v>-17844.75</v>
      </c>
      <c r="F84" s="63">
        <f>E84/C84</f>
        <v>-0.12422056507400607</v>
      </c>
      <c r="G84" s="72"/>
      <c r="H84" s="72"/>
    </row>
    <row r="85" spans="2:9" ht="15">
      <c r="B85" s="165" t="s">
        <v>117</v>
      </c>
      <c r="C85" s="57">
        <f>+C83+C84</f>
        <v>219045.75</v>
      </c>
      <c r="D85" s="57">
        <f t="shared" ref="D85:E85" si="4">+D83+D84</f>
        <v>195827.5</v>
      </c>
      <c r="E85" s="57">
        <f t="shared" si="4"/>
        <v>-23218.25</v>
      </c>
      <c r="F85" s="166">
        <f>E85/C85</f>
        <v>-0.10599726312882127</v>
      </c>
      <c r="G85" s="72"/>
      <c r="H85" s="72"/>
    </row>
    <row r="86" spans="2:9" ht="15">
      <c r="B86" s="61"/>
      <c r="C86" s="103"/>
      <c r="D86" s="103"/>
      <c r="E86" s="7"/>
      <c r="F86" s="62"/>
      <c r="G86" s="72"/>
      <c r="H86" s="72"/>
    </row>
    <row r="87" spans="2:9" ht="15">
      <c r="B87" s="10" t="s">
        <v>38</v>
      </c>
      <c r="C87" s="13">
        <v>2025</v>
      </c>
      <c r="D87" s="13">
        <v>2026</v>
      </c>
      <c r="E87" s="13" t="s">
        <v>64</v>
      </c>
      <c r="F87" s="13" t="s">
        <v>63</v>
      </c>
      <c r="G87" s="72"/>
      <c r="H87" s="72"/>
    </row>
    <row r="88" spans="2:9" ht="15">
      <c r="B88" s="60" t="s">
        <v>35</v>
      </c>
      <c r="C88" s="7">
        <v>59434.5</v>
      </c>
      <c r="D88" s="7">
        <v>71035.75</v>
      </c>
      <c r="E88" s="7">
        <f>D88-C88</f>
        <v>11601.25</v>
      </c>
      <c r="F88" s="63">
        <f>E88/C88</f>
        <v>0.19519386888086884</v>
      </c>
      <c r="G88" s="72"/>
      <c r="H88" s="72"/>
    </row>
    <row r="89" spans="2:9" ht="15">
      <c r="B89" s="60" t="s">
        <v>36</v>
      </c>
      <c r="C89" s="7">
        <v>26100.5</v>
      </c>
      <c r="D89" s="7">
        <v>41274.75</v>
      </c>
      <c r="E89" s="7">
        <f>D89-C89</f>
        <v>15174.25</v>
      </c>
      <c r="F89" s="63">
        <f t="shared" ref="F89:F94" si="5">E89/C89</f>
        <v>0.5813777513840731</v>
      </c>
      <c r="G89" s="72"/>
      <c r="H89" s="72"/>
      <c r="I89" s="73"/>
    </row>
    <row r="90" spans="2:9" ht="15">
      <c r="B90" s="163" t="s">
        <v>39</v>
      </c>
      <c r="C90" s="108">
        <f>+C88+C89</f>
        <v>85535</v>
      </c>
      <c r="D90" s="108">
        <f t="shared" ref="D90:E90" si="6">+D88+D89</f>
        <v>112310.5</v>
      </c>
      <c r="E90" s="108">
        <f t="shared" si="6"/>
        <v>26775.5</v>
      </c>
      <c r="F90" s="164">
        <f t="shared" si="5"/>
        <v>0.31303559946220844</v>
      </c>
      <c r="G90" s="72"/>
      <c r="H90" s="72"/>
    </row>
    <row r="91" spans="2:9" ht="15">
      <c r="B91" s="60" t="s">
        <v>35</v>
      </c>
      <c r="C91" s="7">
        <v>63354</v>
      </c>
      <c r="D91" s="7">
        <v>67298</v>
      </c>
      <c r="E91" s="7">
        <f>D91-C91</f>
        <v>3944</v>
      </c>
      <c r="F91" s="63">
        <f t="shared" si="5"/>
        <v>6.2253369952962719E-2</v>
      </c>
      <c r="G91" s="72"/>
      <c r="H91" s="72"/>
    </row>
    <row r="92" spans="2:9" ht="15">
      <c r="B92" s="60" t="s">
        <v>36</v>
      </c>
      <c r="C92" s="7">
        <v>27673</v>
      </c>
      <c r="D92" s="7">
        <v>37336.75</v>
      </c>
      <c r="E92" s="7">
        <f>D92-C92</f>
        <v>9663.75</v>
      </c>
      <c r="F92" s="63">
        <f t="shared" si="5"/>
        <v>0.34921222852600009</v>
      </c>
      <c r="G92" s="72"/>
      <c r="H92" s="72"/>
    </row>
    <row r="93" spans="2:9" ht="15">
      <c r="B93" s="163" t="s">
        <v>40</v>
      </c>
      <c r="C93" s="108">
        <f>+C91+C92</f>
        <v>91027</v>
      </c>
      <c r="D93" s="108">
        <f>+D91+D92</f>
        <v>104634.75</v>
      </c>
      <c r="E93" s="108">
        <f t="shared" ref="E93" si="7">SUM(E91:E92)</f>
        <v>13607.75</v>
      </c>
      <c r="F93" s="164">
        <f>E93/C93</f>
        <v>0.14949135970646071</v>
      </c>
      <c r="G93" s="72"/>
      <c r="H93" s="72"/>
    </row>
    <row r="94" spans="2:9" ht="15">
      <c r="B94" s="60" t="s">
        <v>38</v>
      </c>
      <c r="C94" s="45">
        <f>+C93+C90</f>
        <v>176562</v>
      </c>
      <c r="D94" s="45">
        <f t="shared" ref="D94:E94" si="8">+D93+D90</f>
        <v>216945.25</v>
      </c>
      <c r="E94" s="45">
        <f t="shared" si="8"/>
        <v>40383.25</v>
      </c>
      <c r="F94" s="107">
        <f t="shared" si="5"/>
        <v>0.22871993973788243</v>
      </c>
      <c r="G94" s="72"/>
      <c r="H94" s="72"/>
    </row>
    <row r="95" spans="2:9" ht="15">
      <c r="B95" s="64"/>
      <c r="C95" s="7"/>
      <c r="D95" s="7"/>
      <c r="E95" s="7"/>
      <c r="F95" s="63"/>
      <c r="G95" s="72"/>
      <c r="H95" s="72"/>
    </row>
    <row r="96" spans="2:9" ht="15">
      <c r="B96" s="65" t="s">
        <v>17</v>
      </c>
      <c r="C96" s="43">
        <f>C80+C85+C94</f>
        <v>605206.5</v>
      </c>
      <c r="D96" s="43">
        <f>D80+D85+D94</f>
        <v>618573.25</v>
      </c>
      <c r="E96" s="43">
        <f>E80+E85+E94</f>
        <v>13366.75</v>
      </c>
      <c r="F96" s="44">
        <f>E96/C96</f>
        <v>2.2086263118456264E-2</v>
      </c>
      <c r="G96" s="72"/>
      <c r="H96" s="72"/>
    </row>
    <row r="97" spans="2:8">
      <c r="B97" s="77" t="s">
        <v>61</v>
      </c>
      <c r="C97" s="115"/>
      <c r="D97" s="72"/>
      <c r="E97" s="72"/>
      <c r="F97" s="72"/>
      <c r="G97" s="72"/>
      <c r="H97" s="72"/>
    </row>
    <row r="98" spans="2:8">
      <c r="B98" s="120"/>
      <c r="C98" s="72"/>
      <c r="D98" s="72">
        <v>571120</v>
      </c>
      <c r="E98" s="72"/>
      <c r="F98" s="72"/>
      <c r="G98" s="72"/>
      <c r="H98" s="72"/>
    </row>
    <row r="99" spans="2:8">
      <c r="B99" s="120"/>
      <c r="C99" s="72"/>
      <c r="D99" s="72"/>
      <c r="E99" s="72"/>
      <c r="F99" s="72"/>
      <c r="G99" s="72"/>
      <c r="H99" s="72"/>
    </row>
    <row r="100" spans="2:8">
      <c r="B100" s="120"/>
      <c r="C100" s="72"/>
      <c r="D100" s="72"/>
      <c r="E100" s="72"/>
      <c r="F100" s="72"/>
      <c r="G100" s="72"/>
      <c r="H100" s="72"/>
    </row>
    <row r="101" spans="2:8">
      <c r="B101" s="120"/>
      <c r="C101" s="72"/>
      <c r="D101" s="72"/>
      <c r="E101" s="72"/>
      <c r="F101" s="72"/>
      <c r="G101" s="72"/>
      <c r="H101" s="72"/>
    </row>
    <row r="102" spans="2:8">
      <c r="B102" s="120"/>
      <c r="C102" s="72"/>
      <c r="D102" s="72"/>
      <c r="E102" s="72"/>
      <c r="F102" s="72"/>
      <c r="G102" s="72"/>
      <c r="H102" s="72"/>
    </row>
    <row r="103" spans="2:8">
      <c r="B103" s="120"/>
      <c r="C103" s="72"/>
      <c r="D103" s="72"/>
      <c r="E103" s="72"/>
      <c r="F103" s="72"/>
      <c r="G103" s="72"/>
      <c r="H103" s="72"/>
    </row>
    <row r="104" spans="2:8">
      <c r="B104" s="120"/>
      <c r="C104" s="72"/>
      <c r="D104" s="72"/>
      <c r="E104" s="72"/>
      <c r="F104" s="72"/>
      <c r="G104" s="72"/>
      <c r="H104" s="72"/>
    </row>
    <row r="105" spans="2:8">
      <c r="B105" s="120"/>
      <c r="C105" s="72"/>
      <c r="D105" s="72"/>
      <c r="E105" s="72"/>
      <c r="F105" s="72"/>
      <c r="G105" s="72"/>
      <c r="H105" s="72"/>
    </row>
    <row r="106" spans="2:8">
      <c r="B106" s="120"/>
      <c r="C106" s="72"/>
      <c r="D106" s="72"/>
      <c r="E106" s="72"/>
      <c r="F106" s="72"/>
      <c r="G106" s="72"/>
      <c r="H106" s="72"/>
    </row>
    <row r="107" spans="2:8">
      <c r="B107" s="120"/>
      <c r="C107" s="72"/>
      <c r="D107" s="72"/>
      <c r="E107" s="72"/>
      <c r="F107" s="72"/>
      <c r="G107" s="72"/>
      <c r="H107" s="72"/>
    </row>
    <row r="108" spans="2:8">
      <c r="B108" s="120"/>
      <c r="C108" s="72"/>
      <c r="D108" s="72"/>
      <c r="E108" s="72"/>
      <c r="F108" s="72"/>
      <c r="G108" s="72"/>
      <c r="H108" s="72"/>
    </row>
    <row r="109" spans="2:8">
      <c r="B109" s="120"/>
      <c r="C109" s="72"/>
      <c r="D109" s="72"/>
      <c r="E109" s="72"/>
      <c r="F109" s="72"/>
      <c r="G109" s="72"/>
      <c r="H109" s="72"/>
    </row>
    <row r="110" spans="2:8">
      <c r="B110" s="120"/>
      <c r="C110" s="72"/>
      <c r="D110" s="72"/>
      <c r="E110" s="72"/>
      <c r="F110" s="72"/>
      <c r="G110" s="72"/>
      <c r="H110" s="72"/>
    </row>
    <row r="111" spans="2:8">
      <c r="B111" s="120"/>
      <c r="C111" s="72"/>
      <c r="D111" s="72"/>
      <c r="E111" s="72"/>
      <c r="F111" s="72"/>
      <c r="G111" s="72"/>
      <c r="H111" s="72"/>
    </row>
    <row r="112" spans="2:8">
      <c r="B112" s="120"/>
      <c r="C112" s="72"/>
      <c r="D112" s="72"/>
      <c r="E112" s="72"/>
      <c r="F112" s="72"/>
      <c r="G112" s="72"/>
      <c r="H112" s="72"/>
    </row>
    <row r="113" spans="2:8">
      <c r="B113" s="120"/>
      <c r="C113" s="72"/>
      <c r="D113" s="72"/>
      <c r="E113" s="72"/>
      <c r="F113" s="72"/>
      <c r="G113" s="72"/>
      <c r="H113" s="72"/>
    </row>
    <row r="114" spans="2:8">
      <c r="B114" s="120"/>
      <c r="C114" s="72"/>
      <c r="D114" s="72"/>
      <c r="E114" s="72"/>
      <c r="F114" s="72"/>
      <c r="G114" s="72"/>
      <c r="H114" s="72"/>
    </row>
    <row r="115" spans="2:8">
      <c r="B115" s="120"/>
      <c r="C115" s="72"/>
      <c r="D115" s="72"/>
      <c r="E115" s="72"/>
      <c r="F115" s="72"/>
      <c r="G115" s="72"/>
      <c r="H115" s="72"/>
    </row>
    <row r="116" spans="2:8">
      <c r="B116" s="120"/>
      <c r="C116" s="72"/>
      <c r="D116" s="72"/>
      <c r="E116" s="72"/>
      <c r="F116" s="72"/>
      <c r="G116" s="72"/>
      <c r="H116" s="72"/>
    </row>
    <row r="117" spans="2:8">
      <c r="B117" s="120"/>
      <c r="C117" s="72"/>
      <c r="D117" s="72"/>
      <c r="E117" s="72"/>
      <c r="F117" s="72"/>
      <c r="G117" s="72"/>
      <c r="H117" s="72"/>
    </row>
    <row r="118" spans="2:8">
      <c r="B118" s="120"/>
      <c r="C118" s="72"/>
      <c r="D118" s="72"/>
      <c r="E118" s="72"/>
      <c r="F118" s="72"/>
      <c r="G118" s="72"/>
      <c r="H118" s="72"/>
    </row>
    <row r="119" spans="2:8">
      <c r="B119" s="121"/>
      <c r="G119" s="72"/>
      <c r="H119" s="72"/>
    </row>
    <row r="120" spans="2:8">
      <c r="B120" s="121"/>
      <c r="G120" s="72"/>
      <c r="H120" s="72"/>
    </row>
    <row r="121" spans="2:8">
      <c r="B121" s="121"/>
      <c r="G121" s="72"/>
      <c r="H121" s="72"/>
    </row>
    <row r="122" spans="2:8">
      <c r="B122" s="121"/>
      <c r="G122" s="72"/>
      <c r="H122" s="72"/>
    </row>
    <row r="123" spans="2:8">
      <c r="B123" s="121"/>
      <c r="G123" s="72"/>
      <c r="H123" s="72"/>
    </row>
    <row r="124" spans="2:8">
      <c r="B124" s="121"/>
      <c r="G124" s="72"/>
      <c r="H124" s="72"/>
    </row>
    <row r="125" spans="2:8">
      <c r="B125" s="121"/>
      <c r="G125" s="72"/>
      <c r="H125" s="72"/>
    </row>
    <row r="126" spans="2:8">
      <c r="B126" s="121"/>
      <c r="G126" s="72"/>
      <c r="H126" s="72"/>
    </row>
    <row r="127" spans="2:8">
      <c r="B127" s="121"/>
      <c r="G127" s="72"/>
      <c r="H127" s="72"/>
    </row>
    <row r="128" spans="2:8">
      <c r="B128" s="121"/>
      <c r="G128" s="72"/>
      <c r="H128" s="72"/>
    </row>
    <row r="129" spans="2:8">
      <c r="B129" s="121"/>
      <c r="G129" s="72"/>
      <c r="H129" s="72"/>
    </row>
    <row r="130" spans="2:8">
      <c r="B130" s="121"/>
      <c r="G130" s="72"/>
      <c r="H130" s="72"/>
    </row>
    <row r="131" spans="2:8">
      <c r="B131" s="121"/>
      <c r="G131" s="72"/>
      <c r="H131" s="72"/>
    </row>
    <row r="132" spans="2:8">
      <c r="B132" s="121"/>
      <c r="G132" s="72"/>
      <c r="H132" s="72"/>
    </row>
    <row r="133" spans="2:8">
      <c r="B133" s="121"/>
      <c r="G133" s="72"/>
      <c r="H133" s="72"/>
    </row>
    <row r="134" spans="2:8">
      <c r="B134" s="121"/>
      <c r="G134" s="72"/>
      <c r="H134" s="72"/>
    </row>
    <row r="135" spans="2:8">
      <c r="B135" s="121"/>
      <c r="G135" s="72"/>
      <c r="H135" s="72"/>
    </row>
    <row r="136" spans="2:8">
      <c r="B136" s="121"/>
      <c r="G136" s="72"/>
      <c r="H136" s="72"/>
    </row>
    <row r="137" spans="2:8">
      <c r="B137" s="120"/>
      <c r="C137" s="72"/>
      <c r="D137" s="72"/>
      <c r="E137" s="72"/>
      <c r="F137" s="72"/>
      <c r="G137" s="72"/>
      <c r="H137" s="72"/>
    </row>
    <row r="138" spans="2:8">
      <c r="B138" s="120"/>
      <c r="C138" s="72"/>
      <c r="D138" s="72"/>
      <c r="E138" s="72"/>
      <c r="F138" s="72"/>
      <c r="G138" s="72"/>
      <c r="H138" s="72"/>
    </row>
    <row r="139" spans="2:8">
      <c r="B139" s="207" t="s">
        <v>43</v>
      </c>
      <c r="C139" s="207"/>
      <c r="D139" s="207"/>
      <c r="E139" s="72"/>
      <c r="F139" s="72"/>
      <c r="G139" s="72"/>
      <c r="H139" s="72"/>
    </row>
    <row r="140" spans="2:8" ht="27.6" customHeight="1">
      <c r="B140" s="11" t="s">
        <v>93</v>
      </c>
      <c r="C140" s="10" t="s">
        <v>186</v>
      </c>
      <c r="D140" s="10" t="s">
        <v>187</v>
      </c>
      <c r="E140" s="115"/>
      <c r="F140" s="72"/>
      <c r="G140" s="72"/>
      <c r="H140" s="72"/>
    </row>
    <row r="141" spans="2:8" ht="15">
      <c r="B141" s="12" t="s">
        <v>35</v>
      </c>
      <c r="C141" s="7">
        <v>59434.5</v>
      </c>
      <c r="D141" s="7">
        <v>71035.75</v>
      </c>
      <c r="E141" s="72"/>
      <c r="F141" s="72"/>
      <c r="G141" s="72"/>
      <c r="H141" s="72"/>
    </row>
    <row r="142" spans="2:8" ht="15">
      <c r="B142" s="12" t="s">
        <v>36</v>
      </c>
      <c r="C142" s="7">
        <v>26100.5</v>
      </c>
      <c r="D142" s="7">
        <v>41274.75</v>
      </c>
      <c r="E142" s="72"/>
      <c r="F142" s="72"/>
      <c r="G142" s="72"/>
      <c r="H142" s="72"/>
    </row>
    <row r="143" spans="2:8" s="72" customFormat="1">
      <c r="B143" s="120"/>
    </row>
    <row r="144" spans="2:8" s="72" customFormat="1">
      <c r="B144" s="120"/>
    </row>
    <row r="145" spans="2:2" s="72" customFormat="1">
      <c r="B145" s="120"/>
    </row>
    <row r="146" spans="2:2" s="72" customFormat="1">
      <c r="B146" s="120"/>
    </row>
    <row r="147" spans="2:2" s="72" customFormat="1">
      <c r="B147" s="120"/>
    </row>
    <row r="148" spans="2:2" s="72" customFormat="1">
      <c r="B148" s="120"/>
    </row>
    <row r="149" spans="2:2" s="72" customFormat="1">
      <c r="B149" s="120"/>
    </row>
    <row r="150" spans="2:2" s="72" customFormat="1">
      <c r="B150" s="120"/>
    </row>
    <row r="151" spans="2:2" s="72" customFormat="1">
      <c r="B151" s="120"/>
    </row>
    <row r="152" spans="2:2" s="72" customFormat="1">
      <c r="B152" s="120"/>
    </row>
    <row r="153" spans="2:2" s="72" customFormat="1">
      <c r="B153" s="120"/>
    </row>
    <row r="154" spans="2:2" s="72" customFormat="1">
      <c r="B154" s="120"/>
    </row>
    <row r="155" spans="2:2" s="72" customFormat="1">
      <c r="B155" s="120"/>
    </row>
    <row r="156" spans="2:2" s="72" customFormat="1">
      <c r="B156" s="120"/>
    </row>
    <row r="157" spans="2:2" s="72" customFormat="1">
      <c r="B157" s="120"/>
    </row>
    <row r="158" spans="2:2" s="72" customFormat="1">
      <c r="B158" s="120"/>
    </row>
    <row r="159" spans="2:2" s="72" customFormat="1">
      <c r="B159" s="120"/>
    </row>
    <row r="160" spans="2:2" s="72" customFormat="1">
      <c r="B160" s="120"/>
    </row>
    <row r="161" spans="2:8" s="72" customFormat="1">
      <c r="B161" s="120"/>
    </row>
    <row r="162" spans="2:8" s="72" customFormat="1">
      <c r="B162" s="120"/>
    </row>
    <row r="163" spans="2:8" s="72" customFormat="1">
      <c r="B163" s="120"/>
    </row>
    <row r="164" spans="2:8" s="72" customFormat="1">
      <c r="B164" s="120"/>
    </row>
    <row r="165" spans="2:8" s="72" customFormat="1" ht="22.5" customHeight="1">
      <c r="B165" s="120"/>
    </row>
    <row r="166" spans="2:8">
      <c r="B166" s="207" t="s">
        <v>41</v>
      </c>
      <c r="C166" s="207"/>
      <c r="D166" s="207"/>
      <c r="E166" s="72"/>
      <c r="F166" s="72"/>
      <c r="G166" s="72"/>
      <c r="H166" s="72"/>
    </row>
    <row r="167" spans="2:8" ht="30">
      <c r="B167" s="123" t="s">
        <v>92</v>
      </c>
      <c r="C167" s="10" t="s">
        <v>186</v>
      </c>
      <c r="D167" s="10" t="s">
        <v>187</v>
      </c>
      <c r="E167" s="72"/>
      <c r="F167" s="72"/>
      <c r="G167" s="72"/>
      <c r="H167" s="72"/>
    </row>
    <row r="168" spans="2:8" ht="15">
      <c r="B168" s="122" t="s">
        <v>35</v>
      </c>
      <c r="C168" s="7">
        <v>63354</v>
      </c>
      <c r="D168" s="7">
        <v>67298</v>
      </c>
      <c r="E168" s="72"/>
      <c r="F168" s="72"/>
      <c r="G168" s="72"/>
      <c r="H168" s="72"/>
    </row>
    <row r="169" spans="2:8" ht="15">
      <c r="B169" s="122" t="s">
        <v>103</v>
      </c>
      <c r="C169" s="7">
        <v>27673</v>
      </c>
      <c r="D169" s="7">
        <v>37336.75</v>
      </c>
      <c r="E169" s="72"/>
      <c r="F169" s="72"/>
      <c r="G169" s="72"/>
      <c r="H169" s="72"/>
    </row>
    <row r="170" spans="2:8">
      <c r="B170" s="121"/>
      <c r="G170" s="72"/>
      <c r="H170" s="72"/>
    </row>
    <row r="171" spans="2:8">
      <c r="B171" s="121"/>
      <c r="F171" s="72"/>
      <c r="G171" s="72"/>
      <c r="H171" s="72"/>
    </row>
    <row r="172" spans="2:8">
      <c r="B172" s="121"/>
      <c r="G172" s="72"/>
      <c r="H172" s="72"/>
    </row>
    <row r="173" spans="2:8">
      <c r="B173" s="121"/>
      <c r="F173" s="72"/>
      <c r="G173" s="115"/>
      <c r="H173" s="72"/>
    </row>
    <row r="174" spans="2:8">
      <c r="B174" s="121"/>
      <c r="G174" s="72"/>
      <c r="H174" s="72"/>
    </row>
    <row r="175" spans="2:8">
      <c r="B175" s="121"/>
      <c r="F175" s="72"/>
      <c r="G175" s="72"/>
      <c r="H175" s="72"/>
    </row>
    <row r="176" spans="2:8">
      <c r="B176" s="121"/>
      <c r="G176" s="72"/>
      <c r="H176" s="72"/>
    </row>
    <row r="177" spans="2:8">
      <c r="B177" s="121"/>
      <c r="F177" s="72"/>
      <c r="G177" s="72"/>
      <c r="H177" s="72"/>
    </row>
    <row r="178" spans="2:8">
      <c r="B178" s="121"/>
      <c r="G178" s="72"/>
      <c r="H178" s="72"/>
    </row>
    <row r="179" spans="2:8">
      <c r="B179" s="121"/>
      <c r="F179" s="72"/>
      <c r="G179" s="72"/>
      <c r="H179" s="72"/>
    </row>
    <row r="180" spans="2:8">
      <c r="B180" s="121"/>
      <c r="G180" s="72"/>
      <c r="H180" s="72"/>
    </row>
    <row r="181" spans="2:8">
      <c r="B181" s="121"/>
      <c r="F181" s="72"/>
      <c r="G181" s="72"/>
      <c r="H181" s="72"/>
    </row>
    <row r="182" spans="2:8">
      <c r="B182" s="121"/>
      <c r="G182" s="72"/>
      <c r="H182" s="72"/>
    </row>
    <row r="183" spans="2:8">
      <c r="B183" s="121"/>
      <c r="F183" s="72"/>
      <c r="G183" s="72"/>
      <c r="H183" s="72"/>
    </row>
    <row r="184" spans="2:8">
      <c r="B184" s="121"/>
      <c r="G184" s="72"/>
      <c r="H184" s="72"/>
    </row>
    <row r="185" spans="2:8">
      <c r="B185" s="121"/>
      <c r="F185" s="72"/>
      <c r="G185" s="72"/>
      <c r="H185" s="72"/>
    </row>
    <row r="186" spans="2:8">
      <c r="B186" s="121"/>
      <c r="G186" s="72"/>
      <c r="H186" s="72"/>
    </row>
    <row r="187" spans="2:8">
      <c r="B187" s="121"/>
      <c r="F187" s="72"/>
      <c r="G187" s="72"/>
      <c r="H187" s="72"/>
    </row>
    <row r="188" spans="2:8">
      <c r="B188" s="121"/>
      <c r="G188" s="72"/>
      <c r="H188" s="72"/>
    </row>
    <row r="189" spans="2:8">
      <c r="B189" s="121"/>
      <c r="F189" s="72"/>
      <c r="G189" s="72"/>
      <c r="H189" s="72"/>
    </row>
    <row r="190" spans="2:8" s="72" customFormat="1">
      <c r="B190" s="120"/>
    </row>
    <row r="191" spans="2:8" s="72" customFormat="1">
      <c r="B191" s="120"/>
    </row>
    <row r="192" spans="2:8" s="72" customFormat="1">
      <c r="B192" s="120"/>
    </row>
    <row r="193" spans="2:8" s="72" customFormat="1"/>
    <row r="194" spans="2:8" s="72" customFormat="1"/>
    <row r="195" spans="2:8" s="72" customFormat="1"/>
    <row r="196" spans="2:8" s="72" customFormat="1"/>
    <row r="197" spans="2:8" s="72" customFormat="1" ht="29.25" customHeight="1"/>
    <row r="198" spans="2:8" s="72" customFormat="1" ht="15">
      <c r="B198" s="208" t="s">
        <v>185</v>
      </c>
      <c r="C198" s="208"/>
      <c r="D198" s="208"/>
      <c r="E198" s="208"/>
      <c r="F198" s="208"/>
    </row>
    <row r="199" spans="2:8" s="72" customFormat="1" ht="15">
      <c r="B199" s="84"/>
      <c r="C199" s="70"/>
      <c r="D199" s="70"/>
      <c r="E199" s="70"/>
      <c r="F199" s="70"/>
    </row>
    <row r="200" spans="2:8" ht="15">
      <c r="B200" s="10" t="s">
        <v>49</v>
      </c>
      <c r="C200" s="13">
        <v>2025</v>
      </c>
      <c r="D200" s="13">
        <v>2026</v>
      </c>
      <c r="E200" s="6" t="s">
        <v>75</v>
      </c>
      <c r="F200" s="6" t="s">
        <v>74</v>
      </c>
      <c r="G200" s="72"/>
      <c r="H200" s="72"/>
    </row>
    <row r="201" spans="2:8" ht="15">
      <c r="B201" s="66" t="s">
        <v>96</v>
      </c>
      <c r="C201" s="16">
        <v>209598.75</v>
      </c>
      <c r="D201" s="7">
        <v>205800.5</v>
      </c>
      <c r="E201" s="16">
        <f>D201-C201</f>
        <v>-3798.25</v>
      </c>
      <c r="F201" s="41">
        <f>E201/C201</f>
        <v>-1.8121529827825788E-2</v>
      </c>
      <c r="G201" s="72"/>
      <c r="H201" s="72"/>
    </row>
    <row r="202" spans="2:8" ht="15">
      <c r="B202" s="66" t="s">
        <v>97</v>
      </c>
      <c r="C202" s="16">
        <v>219045.75</v>
      </c>
      <c r="D202" s="7">
        <v>195827.5</v>
      </c>
      <c r="E202" s="16">
        <f t="shared" ref="E202:E203" si="9">D202-C202</f>
        <v>-23218.25</v>
      </c>
      <c r="F202" s="41">
        <f>E202/C202</f>
        <v>-0.10599726312882127</v>
      </c>
      <c r="G202" s="72"/>
      <c r="H202" s="72"/>
    </row>
    <row r="203" spans="2:8" ht="15">
      <c r="B203" s="66" t="s">
        <v>98</v>
      </c>
      <c r="C203" s="16">
        <v>176562</v>
      </c>
      <c r="D203" s="7">
        <v>216945.25</v>
      </c>
      <c r="E203" s="16">
        <f t="shared" si="9"/>
        <v>40383.25</v>
      </c>
      <c r="F203" s="41">
        <f>E203/C203</f>
        <v>0.22871993973788243</v>
      </c>
      <c r="G203" s="72"/>
      <c r="H203" s="72"/>
    </row>
    <row r="204" spans="2:8" ht="15">
      <c r="B204" s="67" t="s">
        <v>99</v>
      </c>
      <c r="C204" s="42">
        <f>SUM(C201:C203)</f>
        <v>605206.5</v>
      </c>
      <c r="D204" s="42">
        <f>SUM(D201:D203)</f>
        <v>618573.25</v>
      </c>
      <c r="E204" s="42">
        <f>D204-C204</f>
        <v>13366.75</v>
      </c>
      <c r="F204" s="47">
        <f>E204/C204</f>
        <v>2.2086263118456264E-2</v>
      </c>
      <c r="G204" s="72"/>
      <c r="H204" s="72"/>
    </row>
    <row r="205" spans="2:8" ht="15">
      <c r="B205" s="39" t="s">
        <v>61</v>
      </c>
      <c r="C205" s="70"/>
      <c r="D205" s="162"/>
      <c r="E205"/>
      <c r="F205"/>
      <c r="G205" s="72"/>
      <c r="H205" s="72"/>
    </row>
    <row r="206" spans="2:8">
      <c r="G206" s="72"/>
      <c r="H206" s="72"/>
    </row>
    <row r="207" spans="2:8">
      <c r="G207" s="72"/>
      <c r="H207" s="72"/>
    </row>
    <row r="208" spans="2:8">
      <c r="G208" s="72"/>
      <c r="H208" s="72"/>
    </row>
    <row r="209" spans="7:8">
      <c r="G209" s="72"/>
      <c r="H209" s="72"/>
    </row>
    <row r="210" spans="7:8">
      <c r="G210" s="72"/>
      <c r="H210" s="72"/>
    </row>
    <row r="211" spans="7:8">
      <c r="G211" s="72"/>
      <c r="H211" s="72"/>
    </row>
    <row r="212" spans="7:8">
      <c r="G212" s="72"/>
      <c r="H212" s="72"/>
    </row>
    <row r="213" spans="7:8">
      <c r="G213" s="72"/>
      <c r="H213" s="72"/>
    </row>
    <row r="214" spans="7:8">
      <c r="G214" s="72"/>
      <c r="H214" s="72"/>
    </row>
    <row r="215" spans="7:8">
      <c r="G215" s="72"/>
      <c r="H215" s="72"/>
    </row>
    <row r="216" spans="7:8">
      <c r="G216" s="72"/>
      <c r="H216" s="72"/>
    </row>
    <row r="217" spans="7:8">
      <c r="G217" s="72"/>
      <c r="H217" s="72"/>
    </row>
    <row r="218" spans="7:8">
      <c r="G218" s="72"/>
      <c r="H218" s="72"/>
    </row>
    <row r="219" spans="7:8">
      <c r="G219" s="72"/>
      <c r="H219" s="72"/>
    </row>
    <row r="220" spans="7:8">
      <c r="G220" s="72"/>
      <c r="H220" s="72"/>
    </row>
    <row r="221" spans="7:8">
      <c r="G221" s="72"/>
      <c r="H221" s="72"/>
    </row>
    <row r="222" spans="7:8">
      <c r="G222" s="72"/>
      <c r="H222" s="72"/>
    </row>
    <row r="223" spans="7:8">
      <c r="G223" s="72"/>
      <c r="H223" s="72"/>
    </row>
    <row r="224" spans="7:8">
      <c r="G224" s="72"/>
      <c r="H224" s="72"/>
    </row>
    <row r="225" spans="7:8">
      <c r="G225" s="72"/>
      <c r="H225" s="72"/>
    </row>
    <row r="226" spans="7:8">
      <c r="G226" s="72"/>
      <c r="H226" s="72"/>
    </row>
    <row r="227" spans="7:8">
      <c r="G227" s="72"/>
      <c r="H227" s="72"/>
    </row>
    <row r="228" spans="7:8">
      <c r="G228" s="72"/>
      <c r="H228" s="72"/>
    </row>
    <row r="229" spans="7:8">
      <c r="G229" s="72"/>
      <c r="H229" s="72"/>
    </row>
    <row r="230" spans="7:8">
      <c r="G230" s="72"/>
      <c r="H230" s="72"/>
    </row>
    <row r="231" spans="7:8">
      <c r="G231" s="72"/>
      <c r="H231" s="72"/>
    </row>
    <row r="232" spans="7:8" s="72" customFormat="1"/>
    <row r="233" spans="7:8" s="72" customFormat="1"/>
    <row r="234" spans="7:8" s="72" customFormat="1" ht="7.5" customHeight="1"/>
    <row r="235" spans="7:8" s="72" customFormat="1" hidden="1"/>
    <row r="236" spans="7:8" s="72" customFormat="1" hidden="1"/>
    <row r="237" spans="7:8" s="72" customFormat="1" hidden="1"/>
    <row r="238" spans="7:8" s="72" customFormat="1" hidden="1"/>
    <row r="239" spans="7:8" s="72" customFormat="1" hidden="1"/>
    <row r="240" spans="7:8" s="72" customFormat="1" hidden="1"/>
    <row r="241" s="72" customFormat="1" hidden="1"/>
    <row r="242" s="72" customFormat="1" hidden="1"/>
    <row r="243" s="72" customFormat="1" hidden="1"/>
    <row r="244" s="72" customFormat="1" hidden="1"/>
    <row r="245" s="72" customFormat="1" hidden="1"/>
    <row r="246" s="72" customFormat="1" hidden="1"/>
    <row r="247" s="72" customFormat="1" hidden="1"/>
    <row r="248" s="72" customFormat="1" hidden="1"/>
    <row r="249" s="72" customFormat="1" hidden="1"/>
    <row r="250" s="72" customFormat="1" hidden="1"/>
    <row r="251" s="72" customFormat="1" hidden="1"/>
    <row r="252" s="72" customFormat="1" hidden="1"/>
    <row r="253" s="72" customFormat="1" hidden="1"/>
    <row r="254" s="72" customFormat="1" hidden="1"/>
    <row r="255" s="72" customFormat="1" hidden="1"/>
    <row r="256" s="72" customFormat="1" hidden="1"/>
    <row r="257" spans="7:8" s="72" customFormat="1" hidden="1"/>
    <row r="258" spans="7:8" s="72" customFormat="1" hidden="1"/>
    <row r="259" spans="7:8" hidden="1">
      <c r="G259" s="72"/>
      <c r="H259" s="72"/>
    </row>
    <row r="260" spans="7:8" hidden="1">
      <c r="G260" s="72"/>
      <c r="H260" s="72"/>
    </row>
    <row r="261" spans="7:8" hidden="1">
      <c r="G261" s="72"/>
      <c r="H261" s="72"/>
    </row>
    <row r="262" spans="7:8" hidden="1">
      <c r="G262" s="72"/>
      <c r="H262" s="72"/>
    </row>
    <row r="263" spans="7:8" hidden="1">
      <c r="G263" s="72"/>
      <c r="H263" s="72"/>
    </row>
    <row r="264" spans="7:8" hidden="1">
      <c r="G264" s="72"/>
      <c r="H264" s="72"/>
    </row>
    <row r="265" spans="7:8" hidden="1">
      <c r="G265" s="72"/>
      <c r="H265" s="72"/>
    </row>
    <row r="266" spans="7:8" hidden="1">
      <c r="G266" s="72"/>
      <c r="H266" s="72"/>
    </row>
    <row r="267" spans="7:8" hidden="1">
      <c r="G267" s="72"/>
      <c r="H267" s="72"/>
    </row>
    <row r="268" spans="7:8" hidden="1">
      <c r="G268" s="72"/>
      <c r="H268" s="72"/>
    </row>
    <row r="269" spans="7:8" hidden="1">
      <c r="G269" s="72"/>
      <c r="H269" s="72"/>
    </row>
    <row r="270" spans="7:8" hidden="1">
      <c r="G270" s="72"/>
      <c r="H270" s="72"/>
    </row>
  </sheetData>
  <mergeCells count="28">
    <mergeCell ref="B39:H39"/>
    <mergeCell ref="H11:H12"/>
    <mergeCell ref="B5:B6"/>
    <mergeCell ref="C5:C6"/>
    <mergeCell ref="D5:D6"/>
    <mergeCell ref="E5:E6"/>
    <mergeCell ref="F5:F6"/>
    <mergeCell ref="D17:D18"/>
    <mergeCell ref="E17:E18"/>
    <mergeCell ref="F17:F18"/>
    <mergeCell ref="G17:G18"/>
    <mergeCell ref="A38:H38"/>
    <mergeCell ref="B166:D166"/>
    <mergeCell ref="B139:D139"/>
    <mergeCell ref="B198:F198"/>
    <mergeCell ref="H5:H6"/>
    <mergeCell ref="B11:B12"/>
    <mergeCell ref="C11:C12"/>
    <mergeCell ref="D11:D12"/>
    <mergeCell ref="E11:E12"/>
    <mergeCell ref="F11:F12"/>
    <mergeCell ref="G5:G6"/>
    <mergeCell ref="B76:F76"/>
    <mergeCell ref="B75:F75"/>
    <mergeCell ref="H17:H18"/>
    <mergeCell ref="B17:B18"/>
    <mergeCell ref="C17:C18"/>
    <mergeCell ref="G11:G12"/>
  </mergeCells>
  <pageMargins left="0.25" right="0.25" top="0.75" bottom="0.75" header="0.3" footer="0.3"/>
  <pageSetup scale="75" orientation="landscape" horizontalDpi="4294967293" r:id="rId1"/>
  <rowBreaks count="4" manualBreakCount="4">
    <brk id="31" max="7" man="1"/>
    <brk id="69" max="7" man="1"/>
    <brk id="115" max="7" man="1"/>
    <brk id="192" max="7" man="1"/>
  </rowBreaks>
  <ignoredErrors>
    <ignoredError sqref="C204:D204" formulaRange="1"/>
    <ignoredError sqref="H21" formula="1"/>
    <ignoredError sqref="F83:F85 F78:F79 F88:F94 F96" evalErro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C066-8243-4446-AF5C-455676BB2BAD}">
  <sheetPr>
    <tabColor rgb="FFFFFF00"/>
  </sheetPr>
  <dimension ref="A1:M223"/>
  <sheetViews>
    <sheetView showGridLines="0" view="pageBreakPreview" zoomScale="60" zoomScaleNormal="100" workbookViewId="0">
      <selection sqref="A1:L200"/>
    </sheetView>
  </sheetViews>
  <sheetFormatPr baseColWidth="10" defaultRowHeight="15"/>
  <cols>
    <col min="1" max="1" width="13.42578125" style="70" customWidth="1"/>
    <col min="2" max="2" width="26" customWidth="1"/>
    <col min="3" max="3" width="21.28515625" customWidth="1"/>
    <col min="4" max="4" width="26.140625" customWidth="1"/>
    <col min="5" max="5" width="18" customWidth="1"/>
    <col min="6" max="6" width="20" customWidth="1"/>
    <col min="7" max="7" width="25.140625" customWidth="1"/>
    <col min="8" max="8" width="20.42578125" style="70" customWidth="1"/>
    <col min="9" max="9" width="15.85546875" style="70" bestFit="1" customWidth="1"/>
    <col min="10" max="10" width="15.7109375" style="70" customWidth="1"/>
    <col min="11" max="11" width="13.7109375" style="70" bestFit="1" customWidth="1"/>
    <col min="12" max="13" width="11.42578125" style="70"/>
  </cols>
  <sheetData>
    <row r="1" spans="2:7" s="70" customFormat="1"/>
    <row r="2" spans="2:7" s="70" customFormat="1"/>
    <row r="3" spans="2:7" s="70" customFormat="1">
      <c r="B3" s="212" t="s">
        <v>27</v>
      </c>
      <c r="C3" s="212"/>
      <c r="D3" s="212"/>
      <c r="E3" s="212"/>
      <c r="F3" s="212"/>
      <c r="G3" s="212"/>
    </row>
    <row r="4" spans="2:7" s="70" customFormat="1">
      <c r="B4" s="212" t="s">
        <v>82</v>
      </c>
      <c r="C4" s="212"/>
      <c r="D4" s="212"/>
      <c r="E4" s="212"/>
      <c r="F4" s="212"/>
      <c r="G4" s="212"/>
    </row>
    <row r="5" spans="2:7" s="70" customFormat="1">
      <c r="B5" s="212" t="s">
        <v>134</v>
      </c>
      <c r="C5" s="212"/>
      <c r="D5" s="212"/>
      <c r="E5" s="212"/>
      <c r="F5" s="212"/>
      <c r="G5" s="212"/>
    </row>
    <row r="6" spans="2:7" s="70" customFormat="1">
      <c r="B6" s="212" t="s">
        <v>166</v>
      </c>
      <c r="C6" s="212"/>
      <c r="D6" s="212"/>
      <c r="E6" s="212"/>
      <c r="F6" s="212"/>
      <c r="G6" s="212"/>
    </row>
    <row r="7" spans="2:7" s="70" customFormat="1">
      <c r="B7" s="76"/>
      <c r="C7" s="76"/>
      <c r="D7" s="76"/>
      <c r="E7" s="76"/>
      <c r="F7" s="76"/>
      <c r="G7" s="76"/>
    </row>
    <row r="8" spans="2:7" ht="30">
      <c r="B8" s="136" t="s">
        <v>73</v>
      </c>
      <c r="C8" s="172" t="s">
        <v>152</v>
      </c>
      <c r="D8" s="172" t="s">
        <v>151</v>
      </c>
      <c r="E8" s="172" t="s">
        <v>148</v>
      </c>
      <c r="F8" s="136" t="s">
        <v>150</v>
      </c>
      <c r="G8" s="172" t="s">
        <v>149</v>
      </c>
    </row>
    <row r="9" spans="2:7">
      <c r="B9" s="144" t="s">
        <v>33</v>
      </c>
      <c r="C9" s="147">
        <v>84</v>
      </c>
      <c r="D9" s="147">
        <v>242562</v>
      </c>
      <c r="E9" s="17">
        <f t="shared" ref="E9:E18" si="0">SUM(C9:D9)</f>
        <v>242646</v>
      </c>
      <c r="F9" s="150">
        <v>78858</v>
      </c>
      <c r="G9" s="150">
        <v>116</v>
      </c>
    </row>
    <row r="10" spans="2:7">
      <c r="B10" s="144" t="s">
        <v>79</v>
      </c>
      <c r="C10" s="147">
        <v>48</v>
      </c>
      <c r="D10" s="147">
        <v>156886</v>
      </c>
      <c r="E10" s="17">
        <f t="shared" si="0"/>
        <v>156934</v>
      </c>
      <c r="F10" s="150">
        <v>61178</v>
      </c>
      <c r="G10" s="150">
        <v>148</v>
      </c>
    </row>
    <row r="11" spans="2:7">
      <c r="B11" s="144" t="s">
        <v>8</v>
      </c>
      <c r="C11" s="150">
        <v>11</v>
      </c>
      <c r="D11" s="150">
        <v>11684</v>
      </c>
      <c r="E11" s="17">
        <f t="shared" si="0"/>
        <v>11695</v>
      </c>
      <c r="F11" s="150">
        <v>3983</v>
      </c>
      <c r="G11" s="150">
        <v>0</v>
      </c>
    </row>
    <row r="12" spans="2:7">
      <c r="B12" s="144" t="s">
        <v>14</v>
      </c>
      <c r="C12" s="150">
        <v>0</v>
      </c>
      <c r="D12" s="150">
        <v>0</v>
      </c>
      <c r="E12" s="17">
        <f t="shared" si="0"/>
        <v>0</v>
      </c>
      <c r="F12" s="150">
        <v>0</v>
      </c>
      <c r="G12" s="150">
        <v>0</v>
      </c>
    </row>
    <row r="13" spans="2:7">
      <c r="B13" s="145" t="s">
        <v>143</v>
      </c>
      <c r="C13" s="141">
        <v>11</v>
      </c>
      <c r="D13" s="141">
        <v>440</v>
      </c>
      <c r="E13" s="17">
        <f t="shared" si="0"/>
        <v>451</v>
      </c>
      <c r="F13" s="141">
        <v>495</v>
      </c>
      <c r="G13" s="141">
        <v>0</v>
      </c>
    </row>
    <row r="14" spans="2:7">
      <c r="B14" s="144" t="s">
        <v>138</v>
      </c>
      <c r="C14" s="150">
        <v>15637</v>
      </c>
      <c r="D14" s="150">
        <v>0</v>
      </c>
      <c r="E14" s="17">
        <f t="shared" si="0"/>
        <v>15637</v>
      </c>
      <c r="F14" s="150">
        <v>4442</v>
      </c>
      <c r="G14" s="150">
        <v>14341</v>
      </c>
    </row>
    <row r="15" spans="2:7">
      <c r="B15" s="145" t="s">
        <v>31</v>
      </c>
      <c r="C15" s="150">
        <v>0</v>
      </c>
      <c r="D15" s="150">
        <v>0</v>
      </c>
      <c r="E15" s="17">
        <f t="shared" si="0"/>
        <v>0</v>
      </c>
      <c r="F15" s="150">
        <v>0</v>
      </c>
      <c r="G15" s="150">
        <v>0</v>
      </c>
    </row>
    <row r="16" spans="2:7">
      <c r="B16" s="145" t="s">
        <v>126</v>
      </c>
      <c r="C16" s="150">
        <v>0</v>
      </c>
      <c r="D16" s="150">
        <v>0</v>
      </c>
      <c r="E16" s="17">
        <f t="shared" si="0"/>
        <v>0</v>
      </c>
      <c r="F16" s="150">
        <v>0</v>
      </c>
      <c r="G16" s="150">
        <v>0</v>
      </c>
    </row>
    <row r="17" spans="2:7">
      <c r="B17" s="144" t="s">
        <v>137</v>
      </c>
      <c r="C17" s="150">
        <v>2</v>
      </c>
      <c r="D17" s="16">
        <v>22336</v>
      </c>
      <c r="E17" s="17">
        <f t="shared" si="0"/>
        <v>22338</v>
      </c>
      <c r="F17" s="150">
        <v>7315</v>
      </c>
      <c r="G17" s="150">
        <v>0</v>
      </c>
    </row>
    <row r="18" spans="2:7">
      <c r="B18" s="65" t="s">
        <v>17</v>
      </c>
      <c r="C18" s="43">
        <f>SUM(C9:C17)</f>
        <v>15793</v>
      </c>
      <c r="D18" s="43">
        <f>SUM(D9:D17)</f>
        <v>433908</v>
      </c>
      <c r="E18" s="43">
        <f t="shared" si="0"/>
        <v>449701</v>
      </c>
      <c r="F18" s="43">
        <f>SUM(F9:F17)</f>
        <v>156271</v>
      </c>
      <c r="G18" s="43">
        <f>SUM(G9:G17)</f>
        <v>14605</v>
      </c>
    </row>
    <row r="19" spans="2:7" s="70" customFormat="1">
      <c r="B19" s="149" t="s">
        <v>61</v>
      </c>
    </row>
    <row r="20" spans="2:7" s="70" customFormat="1">
      <c r="B20" s="236" t="s">
        <v>110</v>
      </c>
      <c r="C20" s="236"/>
      <c r="D20" s="236"/>
      <c r="E20" s="236"/>
      <c r="F20" s="236"/>
      <c r="G20" s="236"/>
    </row>
    <row r="21" spans="2:7" s="70" customFormat="1">
      <c r="B21" s="148"/>
    </row>
    <row r="22" spans="2:7" s="70" customFormat="1">
      <c r="B22" s="148"/>
    </row>
    <row r="23" spans="2:7" s="70" customFormat="1"/>
    <row r="24" spans="2:7" s="70" customFormat="1">
      <c r="B24" s="136" t="s">
        <v>73</v>
      </c>
      <c r="C24" s="172" t="s">
        <v>148</v>
      </c>
    </row>
    <row r="25" spans="2:7" s="70" customFormat="1">
      <c r="B25" s="144" t="s">
        <v>33</v>
      </c>
      <c r="C25" s="17">
        <v>52</v>
      </c>
    </row>
    <row r="26" spans="2:7" s="70" customFormat="1">
      <c r="B26" s="144" t="s">
        <v>79</v>
      </c>
      <c r="C26" s="17">
        <v>40</v>
      </c>
    </row>
    <row r="27" spans="2:7" s="70" customFormat="1">
      <c r="B27" s="144" t="s">
        <v>8</v>
      </c>
      <c r="C27" s="17">
        <v>5</v>
      </c>
    </row>
    <row r="28" spans="2:7" s="70" customFormat="1">
      <c r="B28" s="144" t="s">
        <v>14</v>
      </c>
      <c r="C28" s="17">
        <v>0</v>
      </c>
    </row>
    <row r="29" spans="2:7" s="70" customFormat="1">
      <c r="B29" s="145" t="s">
        <v>143</v>
      </c>
      <c r="C29" s="17">
        <v>1</v>
      </c>
    </row>
    <row r="30" spans="2:7" s="70" customFormat="1">
      <c r="B30" s="144" t="s">
        <v>138</v>
      </c>
      <c r="C30" s="17">
        <v>39</v>
      </c>
    </row>
    <row r="31" spans="2:7" s="70" customFormat="1">
      <c r="B31" s="145" t="s">
        <v>31</v>
      </c>
      <c r="C31" s="17">
        <v>0</v>
      </c>
    </row>
    <row r="32" spans="2:7" s="70" customFormat="1">
      <c r="B32" s="145" t="s">
        <v>126</v>
      </c>
      <c r="C32" s="17">
        <v>0</v>
      </c>
    </row>
    <row r="33" spans="2:5" s="70" customFormat="1">
      <c r="B33" s="144" t="s">
        <v>137</v>
      </c>
      <c r="C33" s="17">
        <v>5</v>
      </c>
    </row>
    <row r="34" spans="2:5" s="70" customFormat="1">
      <c r="B34" s="65" t="s">
        <v>17</v>
      </c>
      <c r="C34" s="43">
        <f>SUM(C25:C33)</f>
        <v>142</v>
      </c>
    </row>
    <row r="35" spans="2:5" s="70" customFormat="1"/>
    <row r="36" spans="2:5" s="70" customFormat="1"/>
    <row r="37" spans="2:5" s="70" customFormat="1" ht="28.9" customHeight="1">
      <c r="B37" s="235" t="s">
        <v>167</v>
      </c>
      <c r="C37" s="235"/>
    </row>
    <row r="38" spans="2:5" s="70" customFormat="1">
      <c r="B38" s="136" t="s">
        <v>147</v>
      </c>
      <c r="C38" s="136">
        <v>2026</v>
      </c>
    </row>
    <row r="39" spans="2:5" s="70" customFormat="1" ht="20.45" customHeight="1">
      <c r="B39" s="144" t="s">
        <v>33</v>
      </c>
      <c r="C39" s="157">
        <v>242646</v>
      </c>
    </row>
    <row r="40" spans="2:5" s="70" customFormat="1" ht="22.15" customHeight="1">
      <c r="B40" s="144" t="s">
        <v>79</v>
      </c>
      <c r="C40" s="17">
        <v>156934</v>
      </c>
    </row>
    <row r="41" spans="2:5" s="70" customFormat="1" ht="21.6" customHeight="1">
      <c r="B41" s="144" t="s">
        <v>8</v>
      </c>
      <c r="C41" s="17">
        <v>11695</v>
      </c>
    </row>
    <row r="42" spans="2:5" s="70" customFormat="1" ht="30.75" customHeight="1">
      <c r="B42" s="144" t="s">
        <v>14</v>
      </c>
      <c r="C42" s="17">
        <v>0</v>
      </c>
    </row>
    <row r="43" spans="2:5" s="70" customFormat="1" ht="31.9" customHeight="1">
      <c r="B43" s="145" t="s">
        <v>143</v>
      </c>
      <c r="C43" s="17">
        <v>451</v>
      </c>
    </row>
    <row r="44" spans="2:5" s="70" customFormat="1" ht="27.75" customHeight="1">
      <c r="B44" s="144" t="s">
        <v>138</v>
      </c>
      <c r="C44" s="17">
        <v>15637</v>
      </c>
    </row>
    <row r="45" spans="2:5" s="70" customFormat="1">
      <c r="B45" s="145" t="s">
        <v>31</v>
      </c>
      <c r="C45" s="17">
        <v>0</v>
      </c>
    </row>
    <row r="46" spans="2:5" s="70" customFormat="1">
      <c r="B46" s="145" t="s">
        <v>126</v>
      </c>
      <c r="C46" s="17">
        <v>0</v>
      </c>
    </row>
    <row r="47" spans="2:5" ht="27.75" customHeight="1">
      <c r="B47" s="144" t="s">
        <v>137</v>
      </c>
      <c r="C47" s="17">
        <v>22338</v>
      </c>
      <c r="D47" s="70"/>
      <c r="E47" s="70"/>
    </row>
    <row r="48" spans="2:5">
      <c r="B48" s="65" t="s">
        <v>17</v>
      </c>
      <c r="C48" s="43">
        <f>SUM(C39:C47)</f>
        <v>449701</v>
      </c>
      <c r="D48" s="70"/>
      <c r="E48" s="70"/>
    </row>
    <row r="49" spans="2:11">
      <c r="B49" s="135" t="s">
        <v>61</v>
      </c>
      <c r="C49" s="70"/>
      <c r="D49" s="70"/>
      <c r="E49" s="70"/>
      <c r="F49" s="70"/>
      <c r="G49" s="70"/>
    </row>
    <row r="50" spans="2:11">
      <c r="B50" s="70"/>
      <c r="C50" s="70"/>
      <c r="D50" s="70"/>
      <c r="E50" s="70"/>
      <c r="F50" s="70"/>
      <c r="G50" s="70"/>
    </row>
    <row r="51" spans="2:11">
      <c r="B51" s="70"/>
      <c r="C51" s="70"/>
      <c r="D51" s="70"/>
      <c r="E51" s="70"/>
      <c r="F51" s="70"/>
      <c r="G51" s="70"/>
    </row>
    <row r="52" spans="2:11" ht="18.75" customHeight="1">
      <c r="B52" s="70"/>
      <c r="C52" s="70"/>
      <c r="D52" s="70"/>
      <c r="E52" s="70"/>
      <c r="F52" s="70"/>
      <c r="G52" s="70"/>
    </row>
    <row r="53" spans="2:11" ht="41.25" customHeight="1">
      <c r="B53" s="212" t="s">
        <v>27</v>
      </c>
      <c r="C53" s="212"/>
      <c r="D53" s="212"/>
      <c r="E53" s="212"/>
      <c r="F53" s="212"/>
      <c r="G53" s="212"/>
      <c r="H53" s="212"/>
      <c r="I53" s="212"/>
      <c r="J53" s="212"/>
      <c r="K53" s="212"/>
    </row>
    <row r="54" spans="2:11">
      <c r="B54" s="70"/>
      <c r="C54" s="70"/>
      <c r="D54" s="212" t="s">
        <v>82</v>
      </c>
      <c r="E54" s="212"/>
      <c r="F54" s="212"/>
      <c r="G54" s="212"/>
      <c r="H54" s="212"/>
    </row>
    <row r="55" spans="2:11">
      <c r="B55" s="70"/>
      <c r="C55" s="70"/>
      <c r="D55" s="70"/>
      <c r="E55" s="212" t="s">
        <v>134</v>
      </c>
      <c r="F55" s="212"/>
      <c r="G55" s="212"/>
      <c r="H55" s="76"/>
    </row>
    <row r="56" spans="2:11">
      <c r="B56" s="70"/>
      <c r="C56" s="70"/>
      <c r="D56" s="212" t="s">
        <v>146</v>
      </c>
      <c r="E56" s="212"/>
      <c r="F56" s="212"/>
      <c r="G56" s="212"/>
      <c r="H56" s="212"/>
    </row>
    <row r="57" spans="2:11">
      <c r="B57" s="70"/>
      <c r="C57" s="79"/>
      <c r="D57" s="237" t="s">
        <v>168</v>
      </c>
      <c r="E57" s="237"/>
      <c r="F57" s="237"/>
      <c r="G57" s="237"/>
      <c r="H57" s="237"/>
    </row>
    <row r="58" spans="2:11" s="70" customFormat="1">
      <c r="D58" s="158" t="s">
        <v>147</v>
      </c>
      <c r="E58" s="171">
        <v>2025</v>
      </c>
      <c r="F58" s="171">
        <v>2026</v>
      </c>
      <c r="G58" s="171" t="s">
        <v>145</v>
      </c>
      <c r="H58" s="171" t="s">
        <v>144</v>
      </c>
    </row>
    <row r="59" spans="2:11" s="70" customFormat="1">
      <c r="B59" s="83"/>
      <c r="D59" s="144" t="s">
        <v>33</v>
      </c>
      <c r="E59" s="16">
        <v>200865</v>
      </c>
      <c r="F59" s="16">
        <v>242646</v>
      </c>
      <c r="G59" s="143">
        <f>F59-E59</f>
        <v>41781</v>
      </c>
      <c r="H59" s="142">
        <f>G59/E59</f>
        <v>0.2080053767455754</v>
      </c>
    </row>
    <row r="60" spans="2:11" s="70" customFormat="1">
      <c r="B60" s="83"/>
      <c r="D60" s="144" t="s">
        <v>79</v>
      </c>
      <c r="E60" s="16">
        <v>142105</v>
      </c>
      <c r="F60" s="16">
        <v>156934</v>
      </c>
      <c r="G60" s="143">
        <f t="shared" ref="G60:G68" si="1">F60-E60</f>
        <v>14829</v>
      </c>
      <c r="H60" s="146">
        <f>G60/E60</f>
        <v>0.10435241546743605</v>
      </c>
    </row>
    <row r="61" spans="2:11" s="70" customFormat="1">
      <c r="B61" s="83"/>
      <c r="D61" s="144" t="s">
        <v>8</v>
      </c>
      <c r="E61" s="16">
        <v>2863</v>
      </c>
      <c r="F61" s="16">
        <v>11695</v>
      </c>
      <c r="G61" s="143">
        <f t="shared" si="1"/>
        <v>8832</v>
      </c>
      <c r="H61" s="142">
        <f>G61/E61</f>
        <v>3.0848760041914076</v>
      </c>
    </row>
    <row r="62" spans="2:11" s="70" customFormat="1">
      <c r="D62" s="144" t="s">
        <v>14</v>
      </c>
      <c r="E62" s="16">
        <v>0</v>
      </c>
      <c r="F62" s="16">
        <v>0</v>
      </c>
      <c r="G62" s="143">
        <f t="shared" si="1"/>
        <v>0</v>
      </c>
      <c r="H62" s="142">
        <v>0</v>
      </c>
    </row>
    <row r="63" spans="2:11" s="70" customFormat="1">
      <c r="D63" s="145" t="s">
        <v>143</v>
      </c>
      <c r="E63" s="16">
        <v>0</v>
      </c>
      <c r="F63" s="16">
        <v>451</v>
      </c>
      <c r="G63" s="143">
        <f t="shared" si="1"/>
        <v>451</v>
      </c>
      <c r="H63" s="142">
        <v>1</v>
      </c>
    </row>
    <row r="64" spans="2:11" s="70" customFormat="1">
      <c r="D64" s="144" t="s">
        <v>138</v>
      </c>
      <c r="E64" s="16">
        <v>13383</v>
      </c>
      <c r="F64" s="16">
        <v>15637</v>
      </c>
      <c r="G64" s="143">
        <f t="shared" si="1"/>
        <v>2254</v>
      </c>
      <c r="H64" s="142">
        <f>G64/E64</f>
        <v>0.168422625719196</v>
      </c>
    </row>
    <row r="65" spans="2:8" s="70" customFormat="1">
      <c r="D65" s="145" t="s">
        <v>31</v>
      </c>
      <c r="E65" s="16">
        <v>0</v>
      </c>
      <c r="F65" s="16">
        <v>0</v>
      </c>
      <c r="G65" s="143">
        <f t="shared" si="1"/>
        <v>0</v>
      </c>
      <c r="H65" s="142">
        <v>0</v>
      </c>
    </row>
    <row r="66" spans="2:8" s="70" customFormat="1">
      <c r="D66" s="145" t="s">
        <v>126</v>
      </c>
      <c r="E66" s="16">
        <v>0</v>
      </c>
      <c r="F66" s="16">
        <v>0</v>
      </c>
      <c r="G66" s="143">
        <f t="shared" si="1"/>
        <v>0</v>
      </c>
      <c r="H66" s="142">
        <v>1</v>
      </c>
    </row>
    <row r="67" spans="2:8" s="70" customFormat="1">
      <c r="D67" s="144" t="s">
        <v>137</v>
      </c>
      <c r="E67" s="16">
        <v>31200</v>
      </c>
      <c r="F67" s="16">
        <v>22338</v>
      </c>
      <c r="G67" s="143">
        <f t="shared" si="1"/>
        <v>-8862</v>
      </c>
      <c r="H67" s="142">
        <v>1</v>
      </c>
    </row>
    <row r="68" spans="2:8" s="70" customFormat="1">
      <c r="D68" s="136" t="s">
        <v>17</v>
      </c>
      <c r="E68" s="42">
        <f>SUM(E59:E67)</f>
        <v>390416</v>
      </c>
      <c r="F68" s="42">
        <f>SUM(F59:F67)</f>
        <v>449701</v>
      </c>
      <c r="G68" s="42">
        <f t="shared" si="1"/>
        <v>59285</v>
      </c>
      <c r="H68" s="47">
        <f>G68/E68</f>
        <v>0.15185084627679193</v>
      </c>
    </row>
    <row r="69" spans="2:8" ht="20.25" customHeight="1">
      <c r="B69" s="70"/>
      <c r="C69" s="70"/>
      <c r="D69" s="133" t="s">
        <v>61</v>
      </c>
      <c r="E69" s="70"/>
      <c r="F69" s="70"/>
      <c r="G69" s="70"/>
    </row>
    <row r="70" spans="2:8">
      <c r="B70" s="70"/>
    </row>
    <row r="71" spans="2:8">
      <c r="B71" s="70"/>
    </row>
    <row r="72" spans="2:8">
      <c r="B72" s="70"/>
    </row>
    <row r="73" spans="2:8">
      <c r="B73" s="70"/>
    </row>
    <row r="74" spans="2:8">
      <c r="B74" s="70"/>
    </row>
    <row r="75" spans="2:8">
      <c r="B75" s="70"/>
    </row>
    <row r="76" spans="2:8">
      <c r="B76" s="70"/>
    </row>
    <row r="77" spans="2:8">
      <c r="B77" s="70"/>
    </row>
    <row r="78" spans="2:8">
      <c r="B78" s="70"/>
    </row>
    <row r="79" spans="2:8" s="70" customFormat="1"/>
    <row r="80" spans="2:8" s="70" customFormat="1"/>
    <row r="81" s="70" customFormat="1" ht="4.9000000000000004" customHeight="1"/>
    <row r="82" s="70" customFormat="1"/>
    <row r="83" s="70" customFormat="1"/>
    <row r="96" s="70" customFormat="1"/>
    <row r="97" spans="1:12" s="70" customFormat="1"/>
    <row r="98" spans="1:12" s="70" customFormat="1"/>
    <row r="99" spans="1:12" s="70" customFormat="1"/>
    <row r="100" spans="1:12" s="70" customFormat="1"/>
    <row r="101" spans="1:12" s="70" customFormat="1"/>
    <row r="102" spans="1:12" s="70" customFormat="1"/>
    <row r="103" spans="1:12" s="70" customFormat="1"/>
    <row r="104" spans="1:12" s="70" customFormat="1"/>
    <row r="105" spans="1:12" s="70" customFormat="1"/>
    <row r="106" spans="1:12" s="70" customFormat="1"/>
    <row r="107" spans="1:12" s="70" customFormat="1">
      <c r="B107" s="212" t="s">
        <v>27</v>
      </c>
      <c r="C107" s="212"/>
      <c r="D107" s="212"/>
      <c r="E107" s="212"/>
      <c r="F107" s="212"/>
      <c r="G107" s="212"/>
      <c r="H107" s="212"/>
      <c r="I107" s="212"/>
      <c r="J107" s="212"/>
      <c r="K107" s="212"/>
      <c r="L107" s="212"/>
    </row>
    <row r="108" spans="1:12" s="70" customFormat="1">
      <c r="B108" s="212" t="s">
        <v>82</v>
      </c>
      <c r="C108" s="212"/>
      <c r="D108" s="212"/>
      <c r="E108" s="212"/>
      <c r="F108" s="212"/>
      <c r="G108" s="212"/>
      <c r="H108" s="212"/>
      <c r="I108" s="212"/>
      <c r="J108" s="212"/>
      <c r="K108" s="212"/>
      <c r="L108" s="212"/>
    </row>
    <row r="109" spans="1:12" s="70" customFormat="1">
      <c r="B109" s="212" t="s">
        <v>142</v>
      </c>
      <c r="C109" s="212"/>
      <c r="D109" s="212"/>
      <c r="E109" s="212"/>
      <c r="F109" s="212"/>
      <c r="G109" s="212"/>
      <c r="H109" s="212"/>
      <c r="I109" s="212"/>
      <c r="J109" s="212"/>
      <c r="K109" s="212"/>
      <c r="L109" s="212"/>
    </row>
    <row r="110" spans="1:12" s="70" customFormat="1">
      <c r="B110" s="212" t="s">
        <v>162</v>
      </c>
      <c r="C110" s="212"/>
      <c r="D110" s="212"/>
      <c r="E110" s="212"/>
      <c r="F110" s="212"/>
      <c r="G110" s="212"/>
      <c r="H110" s="212"/>
      <c r="I110" s="212"/>
      <c r="J110" s="212"/>
      <c r="K110" s="212"/>
      <c r="L110" s="212"/>
    </row>
    <row r="111" spans="1:12" ht="48" customHeight="1">
      <c r="A111" s="136" t="s">
        <v>141</v>
      </c>
      <c r="B111" s="136" t="s">
        <v>33</v>
      </c>
      <c r="C111" s="136" t="s">
        <v>5</v>
      </c>
      <c r="D111" s="136" t="s">
        <v>8</v>
      </c>
      <c r="E111" s="172" t="s">
        <v>140</v>
      </c>
      <c r="F111" s="172" t="s">
        <v>139</v>
      </c>
      <c r="G111" s="172" t="s">
        <v>138</v>
      </c>
      <c r="H111" s="172" t="s">
        <v>137</v>
      </c>
      <c r="I111" s="136" t="s">
        <v>79</v>
      </c>
      <c r="J111" s="172" t="s">
        <v>136</v>
      </c>
      <c r="K111" s="136" t="s">
        <v>16</v>
      </c>
    </row>
    <row r="112" spans="1:12">
      <c r="A112" s="140" t="s">
        <v>169</v>
      </c>
      <c r="B112" s="139">
        <v>89676</v>
      </c>
      <c r="C112" s="16">
        <v>0</v>
      </c>
      <c r="D112" s="138">
        <v>11695</v>
      </c>
      <c r="E112" s="16">
        <v>0</v>
      </c>
      <c r="F112" s="16">
        <v>0</v>
      </c>
      <c r="G112" s="138">
        <v>8326</v>
      </c>
      <c r="H112" s="138">
        <v>3937</v>
      </c>
      <c r="I112" s="141">
        <v>50385</v>
      </c>
      <c r="J112" s="141">
        <v>0</v>
      </c>
      <c r="K112" s="137">
        <f>SUM(B112:J112)</f>
        <v>164019</v>
      </c>
    </row>
    <row r="113" spans="1:11">
      <c r="A113" s="140" t="s">
        <v>170</v>
      </c>
      <c r="B113" s="139">
        <v>71612</v>
      </c>
      <c r="C113" s="16">
        <v>0</v>
      </c>
      <c r="D113" s="16">
        <v>0</v>
      </c>
      <c r="E113" s="16">
        <v>0</v>
      </c>
      <c r="F113" s="16">
        <v>0</v>
      </c>
      <c r="G113" s="138">
        <v>4545</v>
      </c>
      <c r="H113" s="138">
        <v>0</v>
      </c>
      <c r="I113" s="138">
        <v>57174</v>
      </c>
      <c r="J113" s="138">
        <v>0</v>
      </c>
      <c r="K113" s="137">
        <f>SUM(B113:J113)</f>
        <v>133331</v>
      </c>
    </row>
    <row r="114" spans="1:11">
      <c r="A114" s="140" t="s">
        <v>171</v>
      </c>
      <c r="B114" s="139">
        <v>81358</v>
      </c>
      <c r="C114" s="16">
        <v>0</v>
      </c>
      <c r="D114" s="16">
        <v>0</v>
      </c>
      <c r="E114" s="16">
        <v>0</v>
      </c>
      <c r="F114" s="16">
        <v>451</v>
      </c>
      <c r="G114" s="138">
        <v>2766</v>
      </c>
      <c r="H114" s="138">
        <v>18401</v>
      </c>
      <c r="I114" s="138">
        <v>49375</v>
      </c>
      <c r="J114" s="138">
        <v>0</v>
      </c>
      <c r="K114" s="137">
        <f>SUM(B114:J114)</f>
        <v>152351</v>
      </c>
    </row>
    <row r="115" spans="1:11">
      <c r="A115" s="136" t="s">
        <v>16</v>
      </c>
      <c r="B115" s="42">
        <f t="shared" ref="B115:K115" si="2">SUM(B112:B114)</f>
        <v>242646</v>
      </c>
      <c r="C115" s="42">
        <f t="shared" si="2"/>
        <v>0</v>
      </c>
      <c r="D115" s="42">
        <f t="shared" si="2"/>
        <v>11695</v>
      </c>
      <c r="E115" s="42">
        <f t="shared" si="2"/>
        <v>0</v>
      </c>
      <c r="F115" s="42">
        <f t="shared" si="2"/>
        <v>451</v>
      </c>
      <c r="G115" s="42">
        <f t="shared" si="2"/>
        <v>15637</v>
      </c>
      <c r="H115" s="42">
        <f t="shared" si="2"/>
        <v>22338</v>
      </c>
      <c r="I115" s="42">
        <f t="shared" si="2"/>
        <v>156934</v>
      </c>
      <c r="J115" s="42">
        <f t="shared" si="2"/>
        <v>0</v>
      </c>
      <c r="K115" s="42">
        <f t="shared" si="2"/>
        <v>449701</v>
      </c>
    </row>
    <row r="116" spans="1:11" s="70" customFormat="1">
      <c r="A116" s="135" t="s">
        <v>61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</row>
    <row r="117" spans="1:11" s="70" customFormat="1"/>
    <row r="118" spans="1:11" s="70" customFormat="1"/>
    <row r="119" spans="1:11" s="70" customFormat="1"/>
    <row r="120" spans="1:11" s="70" customFormat="1"/>
    <row r="121" spans="1:11" s="70" customFormat="1"/>
    <row r="122" spans="1:11" s="70" customFormat="1"/>
    <row r="123" spans="1:11" s="70" customFormat="1"/>
    <row r="124" spans="1:11" s="70" customFormat="1"/>
    <row r="125" spans="1:11" s="70" customFormat="1"/>
    <row r="126" spans="1:11" s="70" customFormat="1"/>
    <row r="127" spans="1:11" s="70" customFormat="1"/>
    <row r="143" s="70" customFormat="1"/>
    <row r="144" s="70" customFormat="1"/>
    <row r="145" spans="2:7" s="70" customFormat="1"/>
    <row r="146" spans="2:7" s="70" customFormat="1"/>
    <row r="147" spans="2:7" s="70" customFormat="1"/>
    <row r="148" spans="2:7" s="70" customFormat="1"/>
    <row r="149" spans="2:7" s="70" customFormat="1"/>
    <row r="150" spans="2:7" s="70" customFormat="1">
      <c r="B150" s="212" t="s">
        <v>27</v>
      </c>
      <c r="C150" s="212"/>
      <c r="D150" s="212"/>
      <c r="E150" s="212"/>
      <c r="F150" s="212"/>
    </row>
    <row r="151" spans="2:7" s="70" customFormat="1">
      <c r="B151" s="212" t="s">
        <v>135</v>
      </c>
      <c r="C151" s="212"/>
      <c r="D151" s="212"/>
      <c r="E151" s="212"/>
      <c r="F151" s="212"/>
    </row>
    <row r="152" spans="2:7" s="70" customFormat="1">
      <c r="B152" s="212" t="s">
        <v>134</v>
      </c>
      <c r="C152" s="212"/>
      <c r="D152" s="212"/>
      <c r="E152" s="212"/>
      <c r="F152" s="212"/>
    </row>
    <row r="153" spans="2:7" s="70" customFormat="1">
      <c r="B153" s="212" t="s">
        <v>172</v>
      </c>
      <c r="C153" s="212"/>
      <c r="D153" s="212"/>
      <c r="E153" s="212"/>
      <c r="F153" s="212"/>
    </row>
    <row r="154" spans="2:7" s="70" customFormat="1">
      <c r="B154" s="131"/>
      <c r="C154" s="131"/>
      <c r="D154" s="131"/>
      <c r="E154" s="131"/>
      <c r="F154" s="131"/>
    </row>
    <row r="155" spans="2:7">
      <c r="B155" s="136" t="s">
        <v>147</v>
      </c>
      <c r="C155" s="136">
        <v>2025</v>
      </c>
      <c r="D155" s="136">
        <v>2026</v>
      </c>
      <c r="E155" s="136" t="s">
        <v>133</v>
      </c>
      <c r="F155" s="136" t="s">
        <v>132</v>
      </c>
      <c r="G155" s="70"/>
    </row>
    <row r="156" spans="2:7">
      <c r="B156" s="40" t="s">
        <v>131</v>
      </c>
      <c r="C156" s="16">
        <v>42</v>
      </c>
      <c r="D156" s="16">
        <v>52</v>
      </c>
      <c r="E156" s="102">
        <f t="shared" ref="E156:E165" si="3">D156-C156</f>
        <v>10</v>
      </c>
      <c r="F156" s="41" t="s">
        <v>173</v>
      </c>
      <c r="G156" s="70"/>
    </row>
    <row r="157" spans="2:7">
      <c r="B157" s="40" t="s">
        <v>130</v>
      </c>
      <c r="C157" s="16">
        <v>33</v>
      </c>
      <c r="D157" s="16">
        <v>40</v>
      </c>
      <c r="E157" s="102">
        <f t="shared" si="3"/>
        <v>7</v>
      </c>
      <c r="F157" s="41">
        <f>E157/C157</f>
        <v>0.21212121212121213</v>
      </c>
      <c r="G157" s="70"/>
    </row>
    <row r="158" spans="2:7">
      <c r="B158" s="40" t="s">
        <v>8</v>
      </c>
      <c r="C158" s="16">
        <v>1</v>
      </c>
      <c r="D158" s="16">
        <v>5</v>
      </c>
      <c r="E158" s="102">
        <f t="shared" si="3"/>
        <v>4</v>
      </c>
      <c r="F158" s="41">
        <f>E158/C158</f>
        <v>4</v>
      </c>
      <c r="G158" s="70"/>
    </row>
    <row r="159" spans="2:7">
      <c r="B159" s="40" t="s">
        <v>129</v>
      </c>
      <c r="C159" s="16">
        <v>0</v>
      </c>
      <c r="D159" s="16">
        <v>0</v>
      </c>
      <c r="E159" s="102">
        <f t="shared" si="3"/>
        <v>0</v>
      </c>
      <c r="F159" s="41">
        <v>0</v>
      </c>
      <c r="G159" s="70"/>
    </row>
    <row r="160" spans="2:7">
      <c r="B160" s="40" t="s">
        <v>128</v>
      </c>
      <c r="C160" s="16">
        <v>0</v>
      </c>
      <c r="D160" s="16">
        <v>1</v>
      </c>
      <c r="E160" s="102">
        <f t="shared" si="3"/>
        <v>1</v>
      </c>
      <c r="F160" s="41">
        <v>1</v>
      </c>
      <c r="G160" s="70"/>
    </row>
    <row r="161" spans="2:7">
      <c r="B161" s="40" t="s">
        <v>127</v>
      </c>
      <c r="C161" s="16">
        <v>40</v>
      </c>
      <c r="D161" s="16">
        <v>39</v>
      </c>
      <c r="E161" s="102">
        <f t="shared" si="3"/>
        <v>-1</v>
      </c>
      <c r="F161" s="41">
        <v>1</v>
      </c>
      <c r="G161" s="70"/>
    </row>
    <row r="162" spans="2:7">
      <c r="B162" s="40" t="s">
        <v>31</v>
      </c>
      <c r="C162" s="16">
        <v>0</v>
      </c>
      <c r="D162" s="16">
        <v>0</v>
      </c>
      <c r="E162" s="102">
        <f t="shared" si="3"/>
        <v>0</v>
      </c>
      <c r="F162" s="41">
        <v>1</v>
      </c>
      <c r="G162" s="70"/>
    </row>
    <row r="163" spans="2:7">
      <c r="B163" s="40" t="s">
        <v>126</v>
      </c>
      <c r="C163" s="16">
        <v>0</v>
      </c>
      <c r="D163" s="16">
        <v>0</v>
      </c>
      <c r="E163" s="102">
        <f t="shared" si="3"/>
        <v>0</v>
      </c>
      <c r="F163" s="41">
        <v>1</v>
      </c>
      <c r="G163" s="70"/>
    </row>
    <row r="164" spans="2:7">
      <c r="B164" s="40" t="s">
        <v>125</v>
      </c>
      <c r="C164" s="16">
        <v>6</v>
      </c>
      <c r="D164" s="134">
        <v>5</v>
      </c>
      <c r="E164" s="102">
        <f t="shared" si="3"/>
        <v>-1</v>
      </c>
      <c r="F164" s="41">
        <v>1</v>
      </c>
      <c r="G164" s="70"/>
    </row>
    <row r="165" spans="2:7">
      <c r="B165" s="136" t="s">
        <v>17</v>
      </c>
      <c r="C165" s="42">
        <f>SUM(C156:C164)</f>
        <v>122</v>
      </c>
      <c r="D165" s="136">
        <f>SUM(D156:D164)</f>
        <v>142</v>
      </c>
      <c r="E165" s="136">
        <f t="shared" si="3"/>
        <v>20</v>
      </c>
      <c r="F165" s="47">
        <f>E165/C165</f>
        <v>0.16393442622950818</v>
      </c>
      <c r="G165" s="70"/>
    </row>
    <row r="166" spans="2:7" s="70" customFormat="1">
      <c r="B166" s="133" t="s">
        <v>61</v>
      </c>
    </row>
    <row r="167" spans="2:7" s="70" customFormat="1">
      <c r="B167" s="133"/>
    </row>
    <row r="168" spans="2:7" s="70" customFormat="1">
      <c r="B168" s="133"/>
    </row>
    <row r="169" spans="2:7" s="70" customFormat="1">
      <c r="B169" s="133"/>
    </row>
    <row r="170" spans="2:7" s="70" customFormat="1">
      <c r="B170" s="133"/>
    </row>
    <row r="171" spans="2:7" s="70" customFormat="1">
      <c r="B171" s="83"/>
    </row>
    <row r="172" spans="2:7" s="70" customFormat="1">
      <c r="B172" s="238"/>
      <c r="C172" s="238"/>
      <c r="D172" s="238"/>
      <c r="E172" s="238"/>
      <c r="F172" s="238"/>
    </row>
    <row r="173" spans="2:7" s="70" customFormat="1">
      <c r="B173" s="132"/>
      <c r="C173" s="132"/>
      <c r="D173" s="132"/>
      <c r="E173" s="132"/>
      <c r="F173" s="132"/>
    </row>
    <row r="174" spans="2:7" s="70" customFormat="1">
      <c r="B174" s="132"/>
      <c r="C174" s="132"/>
      <c r="D174" s="132"/>
      <c r="E174" s="132"/>
      <c r="F174" s="132"/>
    </row>
    <row r="175" spans="2:7" s="70" customFormat="1"/>
    <row r="176" spans="2:7" s="70" customFormat="1"/>
    <row r="177" s="70" customFormat="1"/>
    <row r="178" s="70" customFormat="1"/>
    <row r="179" s="70" customFormat="1"/>
    <row r="180" s="70" customFormat="1"/>
    <row r="181" s="70" customFormat="1"/>
    <row r="182" s="70" customFormat="1"/>
    <row r="183" s="70" customFormat="1"/>
    <row r="184" s="70" customFormat="1"/>
    <row r="185" s="70" customFormat="1"/>
    <row r="186" s="70" customFormat="1"/>
    <row r="187" s="70" customFormat="1"/>
    <row r="188" s="70" customFormat="1"/>
    <row r="189" s="70" customFormat="1"/>
    <row r="190" s="70" customFormat="1"/>
    <row r="191" s="70" customFormat="1"/>
    <row r="192" s="70" customFormat="1"/>
    <row r="193" s="70" customFormat="1"/>
    <row r="194" s="70" customFormat="1"/>
    <row r="195" s="70" customFormat="1"/>
    <row r="196" s="70" customFormat="1"/>
    <row r="197" s="70" customFormat="1"/>
    <row r="198" s="70" customFormat="1"/>
    <row r="199" s="70" customFormat="1"/>
    <row r="200" s="70" customFormat="1"/>
    <row r="201" s="70" customFormat="1" ht="3" customHeight="1"/>
    <row r="202" s="70" customFormat="1" hidden="1"/>
    <row r="203" s="70" customFormat="1" hidden="1"/>
    <row r="204" s="70" customFormat="1" ht="5.25" hidden="1" customHeight="1"/>
    <row r="205" s="70" customFormat="1" hidden="1"/>
    <row r="206" s="70" customFormat="1" hidden="1"/>
    <row r="207" s="70" customFormat="1" hidden="1"/>
    <row r="208" s="70" customFormat="1" hidden="1"/>
    <row r="209" spans="4:4" s="70" customFormat="1" hidden="1"/>
    <row r="210" spans="4:4" s="70" customFormat="1" hidden="1"/>
    <row r="211" spans="4:4" s="70" customFormat="1" hidden="1"/>
    <row r="212" spans="4:4" s="70" customFormat="1" hidden="1"/>
    <row r="213" spans="4:4" s="70" customFormat="1" hidden="1"/>
    <row r="214" spans="4:4" s="70" customFormat="1" hidden="1"/>
    <row r="215" spans="4:4" s="70" customFormat="1" hidden="1"/>
    <row r="216" spans="4:4" s="70" customFormat="1" hidden="1"/>
    <row r="217" spans="4:4" s="70" customFormat="1" hidden="1"/>
    <row r="218" spans="4:4" s="70" customFormat="1" hidden="1"/>
    <row r="219" spans="4:4" s="70" customFormat="1" hidden="1"/>
    <row r="223" spans="4:4">
      <c r="D223" t="s">
        <v>52</v>
      </c>
    </row>
  </sheetData>
  <mergeCells count="20">
    <mergeCell ref="D57:H57"/>
    <mergeCell ref="B107:L107"/>
    <mergeCell ref="B172:F172"/>
    <mergeCell ref="B150:F150"/>
    <mergeCell ref="B151:F151"/>
    <mergeCell ref="B152:F152"/>
    <mergeCell ref="B108:L108"/>
    <mergeCell ref="B109:L109"/>
    <mergeCell ref="B110:L110"/>
    <mergeCell ref="B153:F153"/>
    <mergeCell ref="B37:C37"/>
    <mergeCell ref="D54:H54"/>
    <mergeCell ref="E55:G55"/>
    <mergeCell ref="D56:H56"/>
    <mergeCell ref="B3:G3"/>
    <mergeCell ref="B4:G4"/>
    <mergeCell ref="B5:G5"/>
    <mergeCell ref="B6:G6"/>
    <mergeCell ref="B20:G20"/>
    <mergeCell ref="B53:K53"/>
  </mergeCells>
  <pageMargins left="0.7" right="0.7" top="0.75" bottom="0.75" header="0.3" footer="0.3"/>
  <pageSetup scale="53" fitToWidth="0" fitToHeight="0" orientation="landscape" horizontalDpi="4294967293" r:id="rId1"/>
  <rowBreaks count="3" manualBreakCount="3">
    <brk id="51" max="16383" man="1"/>
    <brk id="102" max="16383" man="1"/>
    <brk id="146" max="16383" man="1"/>
  </rowBreaks>
  <ignoredErrors>
    <ignoredError sqref="E18" formula="1"/>
    <ignoredError sqref="C48 E68:F68 C165:D16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Presentación</vt:lpstr>
      <vt:lpstr>EMBARCACIONES </vt:lpstr>
      <vt:lpstr>Representacion porcentual </vt:lpstr>
      <vt:lpstr>COMPARATIVO EMB.</vt:lpstr>
      <vt:lpstr>CARGAS T.M.  </vt:lpstr>
      <vt:lpstr>CONTENEDORES TEUS</vt:lpstr>
      <vt:lpstr>PASAJEROS</vt:lpstr>
      <vt:lpstr>'CARGAS T.M.  '!Área_de_impresión</vt:lpstr>
      <vt:lpstr>'COMPARATIVO EMB.'!Área_de_impresión</vt:lpstr>
      <vt:lpstr>'CONTENEDORES TEUS'!Área_de_impresión</vt:lpstr>
      <vt:lpstr>PASAJEROS!Área_de_impresión</vt:lpstr>
      <vt:lpstr>'Representacion porcentual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CELERKY BENITEZ MEDRANO</dc:creator>
  <cp:lastModifiedBy>RACHEL DENISSE PEÑA VANDERPOOL</cp:lastModifiedBy>
  <cp:lastPrinted>2026-10-20T22:48:32Z</cp:lastPrinted>
  <dcterms:created xsi:type="dcterms:W3CDTF">2023-01-12T15:54:36Z</dcterms:created>
  <dcterms:modified xsi:type="dcterms:W3CDTF">2026-10-20T23:01:08Z</dcterms:modified>
</cp:coreProperties>
</file>